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workbookProtection workbookAlgorithmName="SHA-512" workbookHashValue="CrnBwiWWRrpICiganMFrwgKWNC4YsLLGneFG+PjtvoFEJTZ4kbikRk3+TrbzVnDEgUvtSIw8BQIf2UZrW8+kQg==" workbookSaltValue="vtFx8CrOmSiTGvpC4GqMPg==" workbookSpinCount="100000" lockStructure="1"/>
  <bookViews>
    <workbookView xWindow="0" yWindow="0" windowWidth="24600" windowHeight="6645"/>
  </bookViews>
  <sheets>
    <sheet name="ReadMe" sheetId="7" r:id="rId1"/>
    <sheet name="Table1" sheetId="2" r:id="rId2"/>
    <sheet name="Table2" sheetId="6" r:id="rId3"/>
    <sheet name="cohortcategories2" sheetId="5" r:id="rId4"/>
  </sheets>
  <definedNames>
    <definedName name="_xlchart.v2.0" hidden="1">Table1!$E$29:$N$29</definedName>
    <definedName name="_xlchart.v2.1" hidden="1">Table1!$E$31:$N$31</definedName>
    <definedName name="_xlchart.v2.2" hidden="1">Table2!$E$29:$N$29</definedName>
    <definedName name="_xlchart.v2.3" hidden="1">Table2!$E$31:$N$31</definedName>
    <definedName name="chart1" localSheetId="3">#REF!</definedName>
    <definedName name="chart1" localSheetId="2">#REF!</definedName>
    <definedName name="chart1">#REF!</definedName>
    <definedName name="chart2" localSheetId="3">#REF!</definedName>
    <definedName name="chart2" localSheetId="2">#REF!</definedName>
    <definedName name="chart2">#REF!</definedName>
    <definedName name="Data1" localSheetId="2">Table2!$F$35:$O$49</definedName>
    <definedName name="Data1">Table1!$F$35:$O$49</definedName>
    <definedName name="List" localSheetId="2">Table2!$B$35:$B$49</definedName>
    <definedName name="List">Table1!$B$35:$B$49</definedName>
    <definedName name="selectedrow" localSheetId="2">Table2!$G$26</definedName>
    <definedName name="selectedrow">Table1!$G$26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2" l="1"/>
  <c r="R49" i="2" l="1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G88" i="2" l="1"/>
  <c r="G87" i="2"/>
  <c r="N71" i="2" l="1"/>
  <c r="R30" i="6"/>
  <c r="R155" i="6"/>
  <c r="Q155" i="6"/>
  <c r="P155" i="6"/>
  <c r="O155" i="6"/>
  <c r="R154" i="6"/>
  <c r="Q154" i="6"/>
  <c r="P154" i="6"/>
  <c r="O154" i="6"/>
  <c r="R153" i="6"/>
  <c r="Q153" i="6"/>
  <c r="P153" i="6"/>
  <c r="O153" i="6"/>
  <c r="R152" i="6"/>
  <c r="Q152" i="6"/>
  <c r="P152" i="6"/>
  <c r="O152" i="6"/>
  <c r="R151" i="6"/>
  <c r="Q151" i="6"/>
  <c r="P151" i="6"/>
  <c r="O151" i="6"/>
  <c r="R150" i="6"/>
  <c r="Q150" i="6"/>
  <c r="P150" i="6"/>
  <c r="O150" i="6"/>
  <c r="R149" i="6"/>
  <c r="Q149" i="6"/>
  <c r="P149" i="6"/>
  <c r="O149" i="6"/>
  <c r="R148" i="6"/>
  <c r="R156" i="6" s="1"/>
  <c r="Q148" i="6"/>
  <c r="Q156" i="6" s="1"/>
  <c r="P148" i="6"/>
  <c r="P156" i="6" s="1"/>
  <c r="O148" i="6"/>
  <c r="O156" i="6" s="1"/>
  <c r="R139" i="6"/>
  <c r="Q139" i="6"/>
  <c r="P139" i="6"/>
  <c r="O139" i="6"/>
  <c r="R138" i="6"/>
  <c r="Q138" i="6"/>
  <c r="P138" i="6"/>
  <c r="O138" i="6"/>
  <c r="R137" i="6"/>
  <c r="Q137" i="6"/>
  <c r="P137" i="6"/>
  <c r="O137" i="6"/>
  <c r="R136" i="6"/>
  <c r="Q136" i="6"/>
  <c r="P136" i="6"/>
  <c r="O136" i="6"/>
  <c r="R135" i="6"/>
  <c r="Q135" i="6"/>
  <c r="P135" i="6"/>
  <c r="O135" i="6"/>
  <c r="R134" i="6"/>
  <c r="Q134" i="6"/>
  <c r="P134" i="6"/>
  <c r="O134" i="6"/>
  <c r="R133" i="6"/>
  <c r="Q133" i="6"/>
  <c r="P133" i="6"/>
  <c r="O133" i="6"/>
  <c r="R132" i="6"/>
  <c r="R140" i="6" s="1"/>
  <c r="Q132" i="6"/>
  <c r="Q140" i="6" s="1"/>
  <c r="P132" i="6"/>
  <c r="P140" i="6" s="1"/>
  <c r="O132" i="6"/>
  <c r="O140" i="6" s="1"/>
  <c r="N115" i="6"/>
  <c r="M115" i="6"/>
  <c r="R108" i="6"/>
  <c r="P116" i="6"/>
  <c r="R115" i="6"/>
  <c r="Q115" i="6"/>
  <c r="P115" i="6"/>
  <c r="O115" i="6"/>
  <c r="R114" i="6"/>
  <c r="Q114" i="6"/>
  <c r="P114" i="6"/>
  <c r="O114" i="6"/>
  <c r="R113" i="6"/>
  <c r="Q113" i="6"/>
  <c r="P113" i="6"/>
  <c r="O113" i="6"/>
  <c r="R112" i="6"/>
  <c r="Q112" i="6"/>
  <c r="P112" i="6"/>
  <c r="O112" i="6"/>
  <c r="R111" i="6"/>
  <c r="Q111" i="6"/>
  <c r="P111" i="6"/>
  <c r="O111" i="6"/>
  <c r="R110" i="6"/>
  <c r="Q110" i="6"/>
  <c r="P110" i="6"/>
  <c r="O110" i="6"/>
  <c r="R109" i="6"/>
  <c r="Q109" i="6"/>
  <c r="P109" i="6"/>
  <c r="O109" i="6"/>
  <c r="R116" i="6"/>
  <c r="Q108" i="6"/>
  <c r="Q116" i="6" s="1"/>
  <c r="P108" i="6"/>
  <c r="O108" i="6"/>
  <c r="O116" i="6" s="1"/>
  <c r="R102" i="6"/>
  <c r="Q102" i="6"/>
  <c r="P102" i="6"/>
  <c r="O102" i="6"/>
  <c r="R101" i="6"/>
  <c r="Q101" i="6"/>
  <c r="P101" i="6"/>
  <c r="O101" i="6"/>
  <c r="R100" i="6"/>
  <c r="Q100" i="6"/>
  <c r="P100" i="6"/>
  <c r="O100" i="6"/>
  <c r="R99" i="6"/>
  <c r="Q99" i="6"/>
  <c r="P99" i="6"/>
  <c r="O99" i="6"/>
  <c r="R98" i="6"/>
  <c r="Q98" i="6"/>
  <c r="P98" i="6"/>
  <c r="O98" i="6"/>
  <c r="R97" i="6"/>
  <c r="Q97" i="6"/>
  <c r="P97" i="6"/>
  <c r="P103" i="6" s="1"/>
  <c r="O97" i="6"/>
  <c r="R96" i="6"/>
  <c r="Q96" i="6"/>
  <c r="P96" i="6"/>
  <c r="O96" i="6"/>
  <c r="O103" i="6" s="1"/>
  <c r="R95" i="6"/>
  <c r="R103" i="6" s="1"/>
  <c r="Q95" i="6"/>
  <c r="Q103" i="6" s="1"/>
  <c r="P95" i="6"/>
  <c r="O95" i="6"/>
  <c r="R85" i="6"/>
  <c r="Q85" i="6"/>
  <c r="P85" i="6"/>
  <c r="O85" i="6"/>
  <c r="R84" i="6"/>
  <c r="R83" i="6"/>
  <c r="R82" i="6"/>
  <c r="R81" i="6"/>
  <c r="R80" i="6"/>
  <c r="R79" i="6"/>
  <c r="R78" i="6"/>
  <c r="R77" i="6"/>
  <c r="Q84" i="6"/>
  <c r="Q83" i="6"/>
  <c r="Q82" i="6"/>
  <c r="Q81" i="6"/>
  <c r="Q80" i="6"/>
  <c r="Q79" i="6"/>
  <c r="Q78" i="6"/>
  <c r="Q77" i="6"/>
  <c r="O84" i="6"/>
  <c r="O83" i="6"/>
  <c r="O82" i="6"/>
  <c r="O81" i="6"/>
  <c r="O80" i="6"/>
  <c r="O79" i="6"/>
  <c r="O78" i="6"/>
  <c r="O77" i="6"/>
  <c r="P84" i="6"/>
  <c r="P83" i="6"/>
  <c r="P82" i="6"/>
  <c r="P81" i="6"/>
  <c r="P80" i="6"/>
  <c r="P79" i="6"/>
  <c r="P78" i="6"/>
  <c r="P77" i="6"/>
  <c r="N156" i="6"/>
  <c r="M156" i="6"/>
  <c r="K155" i="6"/>
  <c r="N154" i="6"/>
  <c r="M154" i="6"/>
  <c r="K154" i="6"/>
  <c r="N153" i="6"/>
  <c r="M153" i="6"/>
  <c r="K153" i="6"/>
  <c r="N152" i="6"/>
  <c r="M152" i="6"/>
  <c r="K152" i="6"/>
  <c r="N151" i="6"/>
  <c r="M151" i="6"/>
  <c r="K151" i="6"/>
  <c r="N150" i="6"/>
  <c r="M150" i="6"/>
  <c r="K150" i="6"/>
  <c r="N149" i="6"/>
  <c r="M149" i="6"/>
  <c r="K149" i="6"/>
  <c r="N148" i="6"/>
  <c r="M148" i="6"/>
  <c r="K148" i="6"/>
  <c r="N140" i="6"/>
  <c r="M140" i="6"/>
  <c r="K139" i="6"/>
  <c r="N138" i="6"/>
  <c r="M138" i="6"/>
  <c r="K138" i="6"/>
  <c r="N137" i="6"/>
  <c r="M137" i="6"/>
  <c r="K137" i="6"/>
  <c r="N136" i="6"/>
  <c r="M136" i="6"/>
  <c r="K136" i="6"/>
  <c r="N135" i="6"/>
  <c r="M135" i="6"/>
  <c r="K135" i="6"/>
  <c r="N134" i="6"/>
  <c r="M134" i="6"/>
  <c r="K134" i="6"/>
  <c r="N133" i="6"/>
  <c r="M133" i="6"/>
  <c r="K133" i="6"/>
  <c r="N132" i="6"/>
  <c r="M132" i="6"/>
  <c r="K132" i="6"/>
  <c r="J116" i="6"/>
  <c r="N116" i="6" s="1"/>
  <c r="I116" i="6"/>
  <c r="F116" i="6"/>
  <c r="N114" i="6"/>
  <c r="M114" i="6"/>
  <c r="K114" i="6"/>
  <c r="N113" i="6"/>
  <c r="M113" i="6"/>
  <c r="N112" i="6"/>
  <c r="M112" i="6"/>
  <c r="K112" i="6"/>
  <c r="N111" i="6"/>
  <c r="M111" i="6"/>
  <c r="N110" i="6"/>
  <c r="M110" i="6"/>
  <c r="K110" i="6"/>
  <c r="N109" i="6"/>
  <c r="M109" i="6"/>
  <c r="N108" i="6"/>
  <c r="M108" i="6"/>
  <c r="K108" i="6"/>
  <c r="N103" i="6"/>
  <c r="M103" i="6"/>
  <c r="K102" i="6"/>
  <c r="N101" i="6"/>
  <c r="M101" i="6"/>
  <c r="K101" i="6"/>
  <c r="N100" i="6"/>
  <c r="M100" i="6"/>
  <c r="K100" i="6"/>
  <c r="N99" i="6"/>
  <c r="M99" i="6"/>
  <c r="K99" i="6"/>
  <c r="N98" i="6"/>
  <c r="M98" i="6"/>
  <c r="K98" i="6"/>
  <c r="N97" i="6"/>
  <c r="M97" i="6"/>
  <c r="K97" i="6"/>
  <c r="N96" i="6"/>
  <c r="M96" i="6"/>
  <c r="K96" i="6"/>
  <c r="N95" i="6"/>
  <c r="M95" i="6"/>
  <c r="K95" i="6"/>
  <c r="N85" i="6"/>
  <c r="M85" i="6"/>
  <c r="F85" i="6"/>
  <c r="N84" i="6"/>
  <c r="M84" i="6"/>
  <c r="K84" i="6"/>
  <c r="N83" i="6"/>
  <c r="M83" i="6"/>
  <c r="K83" i="6"/>
  <c r="N82" i="6"/>
  <c r="M82" i="6"/>
  <c r="K82" i="6"/>
  <c r="N81" i="6"/>
  <c r="M81" i="6"/>
  <c r="K81" i="6"/>
  <c r="N80" i="6"/>
  <c r="M80" i="6"/>
  <c r="K80" i="6"/>
  <c r="N79" i="6"/>
  <c r="M79" i="6"/>
  <c r="K79" i="6"/>
  <c r="N78" i="6"/>
  <c r="M78" i="6"/>
  <c r="K78" i="6"/>
  <c r="N77" i="6"/>
  <c r="M77" i="6"/>
  <c r="K77" i="6"/>
  <c r="N73" i="6"/>
  <c r="M73" i="6"/>
  <c r="N71" i="6"/>
  <c r="M71" i="6"/>
  <c r="K71" i="6"/>
  <c r="N70" i="6"/>
  <c r="M70" i="6"/>
  <c r="K70" i="6"/>
  <c r="N69" i="6"/>
  <c r="M69" i="6"/>
  <c r="K69" i="6"/>
  <c r="N68" i="6"/>
  <c r="M68" i="6"/>
  <c r="K68" i="6"/>
  <c r="N67" i="6"/>
  <c r="M67" i="6"/>
  <c r="K67" i="6"/>
  <c r="N66" i="6"/>
  <c r="M66" i="6"/>
  <c r="K66" i="6"/>
  <c r="N65" i="6"/>
  <c r="M65" i="6"/>
  <c r="K65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N30" i="6"/>
  <c r="M30" i="6"/>
  <c r="M31" i="6" s="1"/>
  <c r="L30" i="6"/>
  <c r="L31" i="6" s="1"/>
  <c r="K30" i="6"/>
  <c r="K31" i="6" s="1"/>
  <c r="J30" i="6"/>
  <c r="J31" i="6" s="1"/>
  <c r="I30" i="6"/>
  <c r="I31" i="6" s="1"/>
  <c r="H30" i="6"/>
  <c r="H31" i="6" s="1"/>
  <c r="G30" i="6"/>
  <c r="G31" i="6" s="1"/>
  <c r="F30" i="6"/>
  <c r="F31" i="6" s="1"/>
  <c r="E30" i="6"/>
  <c r="E31" i="6" s="1"/>
  <c r="C30" i="6"/>
  <c r="G5" i="6" s="1"/>
  <c r="AC15" i="6"/>
  <c r="N31" i="6" l="1"/>
  <c r="M116" i="6"/>
  <c r="K109" i="6"/>
  <c r="K111" i="6"/>
  <c r="K113" i="6"/>
  <c r="K115" i="6"/>
  <c r="N156" i="2"/>
  <c r="M156" i="2"/>
  <c r="N154" i="2"/>
  <c r="M154" i="2"/>
  <c r="N153" i="2"/>
  <c r="M153" i="2"/>
  <c r="N152" i="2"/>
  <c r="M152" i="2"/>
  <c r="N151" i="2"/>
  <c r="M151" i="2"/>
  <c r="N150" i="2"/>
  <c r="M150" i="2"/>
  <c r="N149" i="2"/>
  <c r="M149" i="2"/>
  <c r="N148" i="2"/>
  <c r="M148" i="2"/>
  <c r="N140" i="2"/>
  <c r="M140" i="2"/>
  <c r="N138" i="2"/>
  <c r="M138" i="2"/>
  <c r="N137" i="2"/>
  <c r="M137" i="2"/>
  <c r="N136" i="2"/>
  <c r="M136" i="2"/>
  <c r="N135" i="2"/>
  <c r="M135" i="2"/>
  <c r="N134" i="2"/>
  <c r="M134" i="2"/>
  <c r="N133" i="2"/>
  <c r="M133" i="2"/>
  <c r="N132" i="2"/>
  <c r="M132" i="2"/>
  <c r="N114" i="2"/>
  <c r="M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3" i="2"/>
  <c r="M103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65" i="2"/>
  <c r="M65" i="2"/>
  <c r="K95" i="2"/>
  <c r="K155" i="2"/>
  <c r="K154" i="2"/>
  <c r="K153" i="2"/>
  <c r="K152" i="2"/>
  <c r="K151" i="2"/>
  <c r="K150" i="2"/>
  <c r="K149" i="2"/>
  <c r="K148" i="2"/>
  <c r="K139" i="2"/>
  <c r="K138" i="2"/>
  <c r="K137" i="2"/>
  <c r="K136" i="2"/>
  <c r="K135" i="2"/>
  <c r="K134" i="2"/>
  <c r="K133" i="2"/>
  <c r="K132" i="2"/>
  <c r="K102" i="2"/>
  <c r="K101" i="2"/>
  <c r="K100" i="2"/>
  <c r="K99" i="2"/>
  <c r="K98" i="2"/>
  <c r="K97" i="2"/>
  <c r="K96" i="2"/>
  <c r="K77" i="2"/>
  <c r="K84" i="2"/>
  <c r="K83" i="2"/>
  <c r="K82" i="2"/>
  <c r="K81" i="2"/>
  <c r="K80" i="2"/>
  <c r="K79" i="2"/>
  <c r="K78" i="2"/>
  <c r="K66" i="2"/>
  <c r="K71" i="2"/>
  <c r="K70" i="2"/>
  <c r="K69" i="2"/>
  <c r="K68" i="2"/>
  <c r="K67" i="2"/>
  <c r="K65" i="2"/>
  <c r="K116" i="6" l="1"/>
  <c r="M86" i="5"/>
  <c r="N86" i="5" s="1"/>
  <c r="M85" i="5"/>
  <c r="N85" i="5" s="1"/>
  <c r="N84" i="5"/>
  <c r="M84" i="5"/>
  <c r="L84" i="5"/>
  <c r="M83" i="5"/>
  <c r="N83" i="5" s="1"/>
  <c r="L83" i="5"/>
  <c r="N82" i="5"/>
  <c r="M82" i="5"/>
  <c r="L82" i="5"/>
  <c r="M81" i="5"/>
  <c r="N81" i="5" s="1"/>
  <c r="L81" i="5"/>
  <c r="N80" i="5"/>
  <c r="M80" i="5"/>
  <c r="L80" i="5"/>
  <c r="M79" i="5"/>
  <c r="N79" i="5" s="1"/>
  <c r="L79" i="5"/>
  <c r="N78" i="5"/>
  <c r="M78" i="5"/>
  <c r="L78" i="5"/>
  <c r="M77" i="5"/>
  <c r="N77" i="5" s="1"/>
  <c r="L77" i="5"/>
  <c r="N76" i="5"/>
  <c r="M76" i="5"/>
  <c r="L76" i="5"/>
  <c r="M75" i="5"/>
  <c r="N75" i="5" s="1"/>
  <c r="L75" i="5"/>
  <c r="N74" i="5"/>
  <c r="M74" i="5"/>
  <c r="L74" i="5"/>
  <c r="M73" i="5"/>
  <c r="N73" i="5" s="1"/>
  <c r="L73" i="5"/>
  <c r="N72" i="5"/>
  <c r="M72" i="5"/>
  <c r="L72" i="5"/>
  <c r="M71" i="5"/>
  <c r="N71" i="5" s="1"/>
  <c r="L71" i="5"/>
  <c r="N70" i="5"/>
  <c r="M70" i="5"/>
  <c r="L70" i="5"/>
  <c r="M69" i="5"/>
  <c r="N69" i="5" s="1"/>
  <c r="L69" i="5"/>
  <c r="N68" i="5"/>
  <c r="M68" i="5"/>
  <c r="L68" i="5"/>
  <c r="M67" i="5"/>
  <c r="N67" i="5" s="1"/>
  <c r="L67" i="5"/>
  <c r="N66" i="5"/>
  <c r="M66" i="5"/>
  <c r="L66" i="5"/>
  <c r="M65" i="5"/>
  <c r="N65" i="5" s="1"/>
  <c r="L65" i="5"/>
  <c r="N64" i="5"/>
  <c r="M64" i="5"/>
  <c r="L64" i="5"/>
  <c r="M63" i="5"/>
  <c r="N63" i="5" s="1"/>
  <c r="L63" i="5"/>
  <c r="N62" i="5"/>
  <c r="M62" i="5"/>
  <c r="L62" i="5"/>
  <c r="M61" i="5"/>
  <c r="N61" i="5" s="1"/>
  <c r="L61" i="5"/>
  <c r="N60" i="5"/>
  <c r="M60" i="5"/>
  <c r="L60" i="5"/>
  <c r="M59" i="5"/>
  <c r="N59" i="5" s="1"/>
  <c r="L59" i="5"/>
  <c r="N58" i="5"/>
  <c r="M58" i="5"/>
  <c r="L58" i="5"/>
  <c r="M57" i="5"/>
  <c r="N57" i="5" s="1"/>
  <c r="L57" i="5"/>
  <c r="N56" i="5"/>
  <c r="M56" i="5"/>
  <c r="L56" i="5"/>
  <c r="M55" i="5"/>
  <c r="N55" i="5" s="1"/>
  <c r="L55" i="5"/>
  <c r="N54" i="5"/>
  <c r="M54" i="5"/>
  <c r="L54" i="5"/>
  <c r="M53" i="5"/>
  <c r="N53" i="5" s="1"/>
  <c r="L53" i="5"/>
  <c r="N52" i="5"/>
  <c r="M52" i="5"/>
  <c r="L52" i="5"/>
  <c r="M51" i="5"/>
  <c r="N51" i="5" s="1"/>
  <c r="L51" i="5"/>
  <c r="N50" i="5"/>
  <c r="M50" i="5"/>
  <c r="L50" i="5"/>
  <c r="M49" i="5"/>
  <c r="N49" i="5" s="1"/>
  <c r="L49" i="5"/>
  <c r="N48" i="5"/>
  <c r="M48" i="5"/>
  <c r="L48" i="5"/>
  <c r="M47" i="5"/>
  <c r="N47" i="5" s="1"/>
  <c r="L47" i="5"/>
  <c r="N46" i="5"/>
  <c r="M46" i="5"/>
  <c r="L46" i="5"/>
  <c r="M45" i="5"/>
  <c r="N45" i="5" s="1"/>
  <c r="L45" i="5"/>
  <c r="N44" i="5"/>
  <c r="M44" i="5"/>
  <c r="L44" i="5"/>
  <c r="M43" i="5"/>
  <c r="N43" i="5" s="1"/>
  <c r="L43" i="5"/>
  <c r="N42" i="5"/>
  <c r="M42" i="5"/>
  <c r="L42" i="5"/>
  <c r="M41" i="5"/>
  <c r="N41" i="5" s="1"/>
  <c r="L41" i="5"/>
  <c r="N40" i="5"/>
  <c r="M40" i="5"/>
  <c r="L40" i="5"/>
  <c r="M39" i="5"/>
  <c r="N39" i="5" s="1"/>
  <c r="L39" i="5"/>
  <c r="N38" i="5"/>
  <c r="M38" i="5"/>
  <c r="L38" i="5"/>
  <c r="M37" i="5"/>
  <c r="N37" i="5" s="1"/>
  <c r="L37" i="5"/>
  <c r="N36" i="5"/>
  <c r="M36" i="5"/>
  <c r="L36" i="5"/>
  <c r="M35" i="5"/>
  <c r="N35" i="5" s="1"/>
  <c r="L35" i="5"/>
  <c r="N34" i="5"/>
  <c r="M34" i="5"/>
  <c r="L34" i="5"/>
  <c r="M33" i="5"/>
  <c r="N33" i="5" s="1"/>
  <c r="L33" i="5"/>
  <c r="N32" i="5"/>
  <c r="M32" i="5"/>
  <c r="L32" i="5"/>
  <c r="M31" i="5"/>
  <c r="N31" i="5" s="1"/>
  <c r="L31" i="5"/>
  <c r="N30" i="5"/>
  <c r="M30" i="5"/>
  <c r="L30" i="5"/>
  <c r="M29" i="5"/>
  <c r="N29" i="5" s="1"/>
  <c r="L29" i="5"/>
  <c r="N28" i="5"/>
  <c r="M28" i="5"/>
  <c r="L28" i="5"/>
  <c r="M27" i="5"/>
  <c r="N27" i="5" s="1"/>
  <c r="L27" i="5"/>
  <c r="N26" i="5"/>
  <c r="M26" i="5"/>
  <c r="L26" i="5"/>
  <c r="M25" i="5"/>
  <c r="N25" i="5" s="1"/>
  <c r="L25" i="5"/>
  <c r="N24" i="5"/>
  <c r="M24" i="5"/>
  <c r="L24" i="5"/>
  <c r="M23" i="5"/>
  <c r="N23" i="5" s="1"/>
  <c r="L23" i="5"/>
  <c r="N22" i="5"/>
  <c r="M22" i="5"/>
  <c r="L22" i="5"/>
  <c r="M21" i="5"/>
  <c r="N21" i="5" s="1"/>
  <c r="L21" i="5"/>
  <c r="N20" i="5"/>
  <c r="M20" i="5"/>
  <c r="L20" i="5"/>
  <c r="M19" i="5"/>
  <c r="N19" i="5" s="1"/>
  <c r="L19" i="5"/>
  <c r="N18" i="5"/>
  <c r="M18" i="5"/>
  <c r="L18" i="5"/>
  <c r="M17" i="5"/>
  <c r="N17" i="5" s="1"/>
  <c r="L17" i="5"/>
  <c r="N16" i="5"/>
  <c r="M16" i="5"/>
  <c r="L16" i="5"/>
  <c r="M15" i="5"/>
  <c r="N15" i="5" s="1"/>
  <c r="L15" i="5"/>
  <c r="N14" i="5"/>
  <c r="M14" i="5"/>
  <c r="L14" i="5"/>
  <c r="M13" i="5"/>
  <c r="N13" i="5" s="1"/>
  <c r="L13" i="5"/>
  <c r="N12" i="5"/>
  <c r="M12" i="5"/>
  <c r="L12" i="5"/>
  <c r="M11" i="5"/>
  <c r="N11" i="5" s="1"/>
  <c r="L11" i="5"/>
  <c r="N10" i="5"/>
  <c r="M10" i="5"/>
  <c r="L10" i="5"/>
  <c r="M9" i="5"/>
  <c r="N9" i="5" s="1"/>
  <c r="L9" i="5"/>
  <c r="N8" i="5"/>
  <c r="M8" i="5"/>
  <c r="L8" i="5"/>
  <c r="M7" i="5"/>
  <c r="N7" i="5" s="1"/>
  <c r="L7" i="5"/>
  <c r="N6" i="5"/>
  <c r="M6" i="5"/>
  <c r="L6" i="5"/>
  <c r="M5" i="5"/>
  <c r="N5" i="5" s="1"/>
  <c r="L5" i="5"/>
  <c r="N4" i="5"/>
  <c r="M4" i="5"/>
  <c r="L4" i="5"/>
  <c r="F85" i="2"/>
  <c r="J116" i="2"/>
  <c r="I116" i="2"/>
  <c r="F116" i="2"/>
  <c r="K114" i="2" l="1"/>
  <c r="K108" i="2"/>
  <c r="K110" i="2"/>
  <c r="K113" i="2"/>
  <c r="N116" i="2"/>
  <c r="M116" i="2"/>
  <c r="K111" i="2"/>
  <c r="K115" i="2"/>
  <c r="K109" i="2"/>
  <c r="K112" i="2"/>
  <c r="N84" i="2"/>
  <c r="N85" i="2"/>
  <c r="N83" i="2"/>
  <c r="N82" i="2"/>
  <c r="N81" i="2"/>
  <c r="N80" i="2"/>
  <c r="N79" i="2"/>
  <c r="N78" i="2"/>
  <c r="N77" i="2"/>
  <c r="N73" i="2"/>
  <c r="N70" i="2"/>
  <c r="N69" i="2"/>
  <c r="N68" i="2"/>
  <c r="N67" i="2"/>
  <c r="N66" i="2"/>
  <c r="M85" i="2"/>
  <c r="M84" i="2"/>
  <c r="M83" i="2"/>
  <c r="M82" i="2"/>
  <c r="M81" i="2"/>
  <c r="M80" i="2"/>
  <c r="M79" i="2"/>
  <c r="M78" i="2"/>
  <c r="M77" i="2"/>
  <c r="M73" i="2"/>
  <c r="M71" i="2"/>
  <c r="M70" i="2"/>
  <c r="M69" i="2"/>
  <c r="M68" i="2"/>
  <c r="M67" i="2"/>
  <c r="M66" i="2"/>
  <c r="AC15" i="2"/>
  <c r="K116" i="2" l="1"/>
  <c r="N30" i="2" l="1"/>
  <c r="N31" i="2" s="1"/>
  <c r="M30" i="2"/>
  <c r="M31" i="2" s="1"/>
  <c r="L30" i="2"/>
  <c r="L31" i="2" s="1"/>
  <c r="K30" i="2"/>
  <c r="K31" i="2" s="1"/>
  <c r="J30" i="2"/>
  <c r="J31" i="2" s="1"/>
  <c r="I30" i="2"/>
  <c r="I31" i="2" s="1"/>
  <c r="H30" i="2"/>
  <c r="H31" i="2" s="1"/>
  <c r="G30" i="2"/>
  <c r="G31" i="2" s="1"/>
  <c r="F30" i="2"/>
  <c r="F31" i="2" s="1"/>
  <c r="E30" i="2"/>
  <c r="E31" i="2" s="1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C30" i="2" l="1"/>
  <c r="G5" i="2" s="1"/>
</calcChain>
</file>

<file path=xl/sharedStrings.xml><?xml version="1.0" encoding="utf-8"?>
<sst xmlns="http://schemas.openxmlformats.org/spreadsheetml/2006/main" count="552" uniqueCount="126">
  <si>
    <t>Both sexes</t>
  </si>
  <si>
    <t>Men</t>
  </si>
  <si>
    <t>Women</t>
  </si>
  <si>
    <t xml:space="preserve">Population: </t>
  </si>
  <si>
    <t>Column Number</t>
  </si>
  <si>
    <t xml:space="preserve">Current smoker:  </t>
  </si>
  <si>
    <t xml:space="preserve">Former smoker:  </t>
  </si>
  <si>
    <t xml:space="preserve">Daily smoker:  </t>
  </si>
  <si>
    <t xml:space="preserve">Never smoker:  </t>
  </si>
  <si>
    <t>Select a category:</t>
  </si>
  <si>
    <t>Category</t>
  </si>
  <si>
    <t>Contribution to population changes by Generational Cohort</t>
  </si>
  <si>
    <r>
      <rPr>
        <b/>
        <sz val="10"/>
        <color theme="0"/>
        <rFont val="Calibri"/>
        <family val="2"/>
      </rPr>
      <t xml:space="preserve">≤ </t>
    </r>
    <r>
      <rPr>
        <b/>
        <sz val="10"/>
        <color theme="0"/>
        <rFont val="Calibri"/>
        <family val="2"/>
        <scheme val="minor"/>
      </rPr>
      <t>1933</t>
    </r>
  </si>
  <si>
    <t>1934 to 1943</t>
  </si>
  <si>
    <t>1944 to 1953</t>
  </si>
  <si>
    <t>1954 to 1963</t>
  </si>
  <si>
    <t>1964 to 1973</t>
  </si>
  <si>
    <t>1974 to 1983</t>
  </si>
  <si>
    <t>1874 to 1993</t>
  </si>
  <si>
    <t>2013-14</t>
  </si>
  <si>
    <t>2003 pop</t>
  </si>
  <si>
    <t>2013-14 pop</t>
  </si>
  <si>
    <t>1984 to 1993</t>
  </si>
  <si>
    <t>1984-1993</t>
  </si>
  <si>
    <t>1974-1983</t>
  </si>
  <si>
    <t>1964-1973</t>
  </si>
  <si>
    <t>1954-1963</t>
  </si>
  <si>
    <t>1944-1953</t>
  </si>
  <si>
    <t>1934-1943</t>
  </si>
  <si>
    <t>birthyear</t>
  </si>
  <si>
    <t>Age at survey</t>
  </si>
  <si>
    <t>Current</t>
  </si>
  <si>
    <t>Former</t>
  </si>
  <si>
    <t>Neverr</t>
  </si>
  <si>
    <t>Total</t>
  </si>
  <si>
    <t>Population Percentage</t>
  </si>
  <si>
    <t>before 1933</t>
  </si>
  <si>
    <t>Over 70</t>
  </si>
  <si>
    <t>60 to 69</t>
  </si>
  <si>
    <t>50 to 59</t>
  </si>
  <si>
    <t>40 to 49</t>
  </si>
  <si>
    <t>30 to 39</t>
  </si>
  <si>
    <t>20 to 29</t>
  </si>
  <si>
    <t>12 to 19</t>
  </si>
  <si>
    <t>after 1994</t>
  </si>
  <si>
    <t>n/a</t>
  </si>
  <si>
    <t>Cycle 7</t>
  </si>
  <si>
    <t>70 to 79</t>
  </si>
  <si>
    <t>5o to 59</t>
  </si>
  <si>
    <t>Both Sexes</t>
  </si>
  <si>
    <t>Cycle 2</t>
  </si>
  <si>
    <t>smoking prevalence</t>
  </si>
  <si>
    <t>ever smoking prevalence</t>
  </si>
  <si>
    <t>Daily</t>
  </si>
  <si>
    <t>Colour Legend</t>
  </si>
  <si>
    <t>Version 2</t>
  </si>
  <si>
    <t>Cohort</t>
  </si>
  <si>
    <t>Birthyears</t>
  </si>
  <si>
    <t>Pre-War</t>
  </si>
  <si>
    <t>1933 and earlier</t>
  </si>
  <si>
    <t>Post War</t>
  </si>
  <si>
    <t>Boomer1</t>
  </si>
  <si>
    <t>Boomer2</t>
  </si>
  <si>
    <t>GenX</t>
  </si>
  <si>
    <t>1954 to 1973</t>
  </si>
  <si>
    <t>GenY1</t>
  </si>
  <si>
    <t>GenY2</t>
  </si>
  <si>
    <t>PostMillenial</t>
  </si>
  <si>
    <t>1994 and later</t>
  </si>
  <si>
    <t xml:space="preserve"> CCHS Code Cycle 2</t>
  </si>
  <si>
    <t xml:space="preserve"> CCHS Code Cycle 7</t>
  </si>
  <si>
    <t>Age</t>
  </si>
  <si>
    <t>12 to 14 years</t>
  </si>
  <si>
    <t>12 to 14</t>
  </si>
  <si>
    <t>15 to 19 years</t>
  </si>
  <si>
    <t>15 to 17</t>
  </si>
  <si>
    <t>20 to 24 years</t>
  </si>
  <si>
    <t>18 to 19</t>
  </si>
  <si>
    <t>25 to 29 years</t>
  </si>
  <si>
    <t>20 to 24</t>
  </si>
  <si>
    <t>30 to 34 years</t>
  </si>
  <si>
    <t>25 to 29</t>
  </si>
  <si>
    <t>35 to 39 years</t>
  </si>
  <si>
    <t>30 to 34</t>
  </si>
  <si>
    <t>40 to 44 years</t>
  </si>
  <si>
    <t>35 to 39</t>
  </si>
  <si>
    <t>45 to 49 years</t>
  </si>
  <si>
    <t>40 to 44</t>
  </si>
  <si>
    <t>50 to 54 years</t>
  </si>
  <si>
    <t>45 to 49</t>
  </si>
  <si>
    <t>55 to 59 years</t>
  </si>
  <si>
    <t>50 to 54</t>
  </si>
  <si>
    <t>60 to 64 years</t>
  </si>
  <si>
    <t>55 to 59</t>
  </si>
  <si>
    <t>65 to 69 years</t>
  </si>
  <si>
    <t>60 to 64</t>
  </si>
  <si>
    <t>70 to 74 years</t>
  </si>
  <si>
    <t>65 to 69</t>
  </si>
  <si>
    <t>75 to 79 years</t>
  </si>
  <si>
    <t>70 to 74</t>
  </si>
  <si>
    <t>80 years or older</t>
  </si>
  <si>
    <t>75 to 79</t>
  </si>
  <si>
    <t>80 and ovr</t>
  </si>
  <si>
    <t>YEAR OF BIRTH</t>
  </si>
  <si>
    <t>Age group on PUMF</t>
  </si>
  <si>
    <t>new variable code</t>
  </si>
  <si>
    <t>Number of Persons per smoking behaviour and Generational Cohort</t>
  </si>
  <si>
    <t>Change in smoking behaviour by generational cohort</t>
  </si>
  <si>
    <t>Total change</t>
  </si>
  <si>
    <t>1994-2001</t>
  </si>
  <si>
    <t>AGE at survey</t>
  </si>
  <si>
    <t>Age groups on PUMF</t>
  </si>
  <si>
    <t>Age groups on PUMV</t>
  </si>
  <si>
    <t>Over 80</t>
  </si>
  <si>
    <t>1994-2002</t>
  </si>
  <si>
    <t>Smoking behaviour by Generational Cohort</t>
  </si>
  <si>
    <t>share of current smoking burden</t>
  </si>
  <si>
    <t>share of daily smoking burden</t>
  </si>
  <si>
    <t>share of former smokers</t>
  </si>
  <si>
    <t>share of never smoekrs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</si>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</sst>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_ ;[Red]\-#,##0\ "/>
    <numFmt numFmtId="167" formatCode="0.0%"/>
    <numFmt numFmtId="168" formatCode="_(* #,##0.0_);_(* \(#,##0.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9" tint="0.79998168889431442"/>
      <name val="Calibri"/>
      <family val="2"/>
    </font>
    <font>
      <sz val="11"/>
      <color theme="9" tint="0.59999389629810485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80808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11"/>
      <color theme="1"/>
      <name val="Calibri"/>
      <family val="2"/>
    </font>
    <font>
      <sz val="8"/>
      <color rgb="FF808080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rgb="FF000000"/>
      <name val="Calibri"/>
      <family val="2"/>
    </font>
    <font>
      <b/>
      <sz val="16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9" tint="0.79995117038483843"/>
      </top>
      <bottom style="hair">
        <color theme="9" tint="0.7999511703848384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rgb="FFFFFFFF"/>
      </bottom>
      <diagonal/>
    </border>
    <border>
      <left/>
      <right style="thin">
        <color indexed="64"/>
      </right>
      <top/>
      <bottom style="thick">
        <color rgb="FFFFFF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165" fontId="2" fillId="0" borderId="0" xfId="0" applyNumberFormat="1" applyFont="1"/>
    <xf numFmtId="165" fontId="0" fillId="0" borderId="0" xfId="0" applyNumberFormat="1"/>
    <xf numFmtId="0" fontId="2" fillId="0" borderId="0" xfId="0" applyFont="1"/>
    <xf numFmtId="0" fontId="0" fillId="0" borderId="0" xfId="0" applyFont="1"/>
    <xf numFmtId="165" fontId="6" fillId="0" borderId="0" xfId="1" applyNumberFormat="1" applyFont="1" applyBorder="1" applyAlignment="1">
      <alignment horizontal="right" vertical="top"/>
    </xf>
    <xf numFmtId="0" fontId="0" fillId="2" borderId="0" xfId="0" applyFill="1" applyBorder="1"/>
    <xf numFmtId="165" fontId="4" fillId="2" borderId="0" xfId="0" applyNumberFormat="1" applyFont="1" applyFill="1" applyBorder="1" applyAlignment="1">
      <alignment horizontal="right"/>
    </xf>
    <xf numFmtId="166" fontId="4" fillId="2" borderId="0" xfId="1" applyNumberFormat="1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2" xfId="0" applyFill="1" applyBorder="1"/>
    <xf numFmtId="0" fontId="4" fillId="2" borderId="0" xfId="0" applyFont="1" applyFill="1" applyBorder="1"/>
    <xf numFmtId="0" fontId="12" fillId="4" borderId="0" xfId="0" applyFont="1" applyFill="1" applyBorder="1" applyAlignment="1">
      <alignment horizontal="right"/>
    </xf>
    <xf numFmtId="3" fontId="15" fillId="3" borderId="3" xfId="0" applyNumberFormat="1" applyFont="1" applyFill="1" applyBorder="1" applyAlignment="1">
      <alignment horizontal="left"/>
    </xf>
    <xf numFmtId="3" fontId="11" fillId="3" borderId="3" xfId="0" applyNumberFormat="1" applyFont="1" applyFill="1" applyBorder="1" applyAlignment="1">
      <alignment horizontal="left"/>
    </xf>
    <xf numFmtId="166" fontId="11" fillId="3" borderId="3" xfId="0" applyNumberFormat="1" applyFont="1" applyFill="1" applyBorder="1" applyAlignment="1">
      <alignment horizontal="right" wrapText="1"/>
    </xf>
    <xf numFmtId="166" fontId="11" fillId="3" borderId="3" xfId="0" applyNumberFormat="1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166" fontId="0" fillId="0" borderId="0" xfId="0" applyNumberFormat="1"/>
    <xf numFmtId="0" fontId="14" fillId="4" borderId="0" xfId="0" applyFont="1" applyFill="1" applyBorder="1" applyAlignment="1">
      <alignment horizontal="center"/>
    </xf>
    <xf numFmtId="0" fontId="16" fillId="5" borderId="4" xfId="0" applyFont="1" applyFill="1" applyBorder="1" applyAlignment="1">
      <alignment vertic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 wrapText="1"/>
    </xf>
    <xf numFmtId="10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9" fontId="0" fillId="0" borderId="0" xfId="2" applyFont="1"/>
    <xf numFmtId="0" fontId="16" fillId="5" borderId="0" xfId="0" applyFont="1" applyFill="1" applyBorder="1" applyAlignment="1">
      <alignment horizontal="center" vertical="center" wrapText="1"/>
    </xf>
    <xf numFmtId="165" fontId="18" fillId="0" borderId="0" xfId="1" applyNumberFormat="1" applyFont="1" applyFill="1" applyBorder="1" applyAlignment="1">
      <alignment horizontal="right" vertical="top"/>
    </xf>
    <xf numFmtId="165" fontId="19" fillId="0" borderId="0" xfId="1" applyNumberFormat="1" applyFont="1" applyFill="1" applyBorder="1" applyAlignment="1">
      <alignment horizontal="right" vertical="top"/>
    </xf>
    <xf numFmtId="165" fontId="20" fillId="0" borderId="0" xfId="1" applyNumberFormat="1" applyFont="1" applyFill="1" applyBorder="1" applyAlignment="1">
      <alignment horizontal="right" vertical="top"/>
    </xf>
    <xf numFmtId="167" fontId="18" fillId="0" borderId="0" xfId="2" applyNumberFormat="1" applyFont="1" applyFill="1" applyBorder="1" applyAlignment="1">
      <alignment horizontal="right" vertical="top"/>
    </xf>
    <xf numFmtId="168" fontId="18" fillId="0" borderId="0" xfId="1" applyNumberFormat="1" applyFont="1" applyFill="1" applyBorder="1" applyAlignment="1">
      <alignment horizontal="right" vertical="top"/>
    </xf>
    <xf numFmtId="0" fontId="21" fillId="0" borderId="0" xfId="0" applyFont="1" applyFill="1" applyBorder="1"/>
    <xf numFmtId="167" fontId="22" fillId="0" borderId="0" xfId="2" applyNumberFormat="1" applyFont="1" applyFill="1" applyBorder="1" applyAlignment="1">
      <alignment horizontal="right" vertical="top"/>
    </xf>
    <xf numFmtId="165" fontId="20" fillId="0" borderId="0" xfId="0" applyNumberFormat="1" applyFont="1" applyFill="1" applyBorder="1"/>
    <xf numFmtId="43" fontId="20" fillId="0" borderId="0" xfId="0" applyNumberFormat="1" applyFont="1" applyFill="1" applyBorder="1"/>
    <xf numFmtId="167" fontId="26" fillId="0" borderId="0" xfId="2" applyNumberFormat="1" applyFont="1" applyBorder="1" applyAlignment="1">
      <alignment horizontal="right" vertical="top"/>
    </xf>
    <xf numFmtId="3" fontId="6" fillId="0" borderId="0" xfId="1" applyNumberFormat="1" applyFont="1" applyBorder="1" applyAlignment="1">
      <alignment horizontal="right" vertical="top"/>
    </xf>
    <xf numFmtId="0" fontId="0" fillId="0" borderId="2" xfId="0" applyBorder="1"/>
    <xf numFmtId="0" fontId="25" fillId="6" borderId="0" xfId="0" applyFont="1" applyFill="1"/>
    <xf numFmtId="0" fontId="24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8" borderId="0" xfId="0" applyFill="1"/>
    <xf numFmtId="0" fontId="0" fillId="13" borderId="0" xfId="0" applyFill="1"/>
    <xf numFmtId="0" fontId="0" fillId="15" borderId="0" xfId="0" applyFill="1"/>
    <xf numFmtId="0" fontId="0" fillId="8" borderId="2" xfId="0" applyFill="1" applyBorder="1"/>
    <xf numFmtId="0" fontId="0" fillId="10" borderId="5" xfId="0" applyFill="1" applyBorder="1"/>
    <xf numFmtId="0" fontId="0" fillId="0" borderId="5" xfId="0" applyBorder="1"/>
    <xf numFmtId="0" fontId="0" fillId="10" borderId="0" xfId="0" applyFill="1" applyBorder="1"/>
    <xf numFmtId="0" fontId="0" fillId="0" borderId="0" xfId="0" applyBorder="1"/>
    <xf numFmtId="0" fontId="0" fillId="10" borderId="2" xfId="0" applyFill="1" applyBorder="1"/>
    <xf numFmtId="0" fontId="0" fillId="11" borderId="5" xfId="0" applyFill="1" applyBorder="1"/>
    <xf numFmtId="0" fontId="0" fillId="11" borderId="0" xfId="0" applyFill="1" applyBorder="1"/>
    <xf numFmtId="0" fontId="0" fillId="11" borderId="2" xfId="0" applyFill="1" applyBorder="1"/>
    <xf numFmtId="0" fontId="0" fillId="12" borderId="5" xfId="0" applyFill="1" applyBorder="1"/>
    <xf numFmtId="0" fontId="27" fillId="12" borderId="5" xfId="0" applyFont="1" applyFill="1" applyBorder="1"/>
    <xf numFmtId="0" fontId="28" fillId="12" borderId="5" xfId="0" applyFont="1" applyFill="1" applyBorder="1"/>
    <xf numFmtId="0" fontId="0" fillId="12" borderId="0" xfId="0" applyFill="1" applyBorder="1"/>
    <xf numFmtId="0" fontId="27" fillId="12" borderId="0" xfId="0" applyFont="1" applyFill="1" applyBorder="1"/>
    <xf numFmtId="0" fontId="28" fillId="12" borderId="0" xfId="0" applyFont="1" applyFill="1" applyBorder="1"/>
    <xf numFmtId="0" fontId="0" fillId="12" borderId="2" xfId="0" applyFill="1" applyBorder="1"/>
    <xf numFmtId="0" fontId="27" fillId="12" borderId="2" xfId="0" applyFont="1" applyFill="1" applyBorder="1"/>
    <xf numFmtId="0" fontId="28" fillId="12" borderId="2" xfId="0" applyFont="1" applyFill="1" applyBorder="1"/>
    <xf numFmtId="0" fontId="23" fillId="13" borderId="0" xfId="0" applyFont="1" applyFill="1"/>
    <xf numFmtId="0" fontId="0" fillId="13" borderId="2" xfId="0" applyFill="1" applyBorder="1"/>
    <xf numFmtId="0" fontId="23" fillId="13" borderId="2" xfId="0" applyFont="1" applyFill="1" applyBorder="1"/>
    <xf numFmtId="0" fontId="0" fillId="7" borderId="5" xfId="0" applyFill="1" applyBorder="1"/>
    <xf numFmtId="0" fontId="0" fillId="7" borderId="0" xfId="0" applyFill="1" applyBorder="1"/>
    <xf numFmtId="0" fontId="0" fillId="7" borderId="2" xfId="0" applyFill="1" applyBorder="1"/>
    <xf numFmtId="0" fontId="0" fillId="14" borderId="5" xfId="0" applyFill="1" applyBorder="1"/>
    <xf numFmtId="0" fontId="0" fillId="14" borderId="0" xfId="0" applyFill="1" applyBorder="1"/>
    <xf numFmtId="0" fontId="0" fillId="14" borderId="2" xfId="0" applyFill="1" applyBorder="1"/>
    <xf numFmtId="0" fontId="25" fillId="6" borderId="0" xfId="0" applyFont="1" applyFill="1" applyAlignment="1">
      <alignment wrapText="1"/>
    </xf>
    <xf numFmtId="0" fontId="24" fillId="6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66" fontId="11" fillId="3" borderId="0" xfId="0" applyNumberFormat="1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left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 wrapText="1"/>
    </xf>
    <xf numFmtId="10" fontId="29" fillId="0" borderId="0" xfId="0" applyNumberFormat="1" applyFont="1" applyAlignment="1">
      <alignment horizontal="center" vertical="center" wrapText="1"/>
    </xf>
    <xf numFmtId="9" fontId="2" fillId="0" borderId="0" xfId="2" applyFont="1"/>
    <xf numFmtId="3" fontId="6" fillId="0" borderId="0" xfId="1" applyNumberFormat="1" applyFont="1" applyBorder="1" applyAlignment="1">
      <alignment horizontal="center" vertical="center"/>
    </xf>
    <xf numFmtId="167" fontId="26" fillId="0" borderId="0" xfId="2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center" vertical="center"/>
    </xf>
    <xf numFmtId="0" fontId="16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9" borderId="0" xfId="0" applyFill="1" applyBorder="1"/>
    <xf numFmtId="0" fontId="0" fillId="8" borderId="0" xfId="0" applyFill="1" applyBorder="1"/>
    <xf numFmtId="0" fontId="0" fillId="13" borderId="0" xfId="0" applyFill="1" applyBorder="1"/>
    <xf numFmtId="0" fontId="0" fillId="15" borderId="0" xfId="0" applyFill="1" applyBorder="1"/>
    <xf numFmtId="0" fontId="32" fillId="0" borderId="7" xfId="0" applyFont="1" applyBorder="1"/>
    <xf numFmtId="0" fontId="0" fillId="2" borderId="13" xfId="0" applyFill="1" applyBorder="1"/>
    <xf numFmtId="0" fontId="0" fillId="2" borderId="5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5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10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166" fontId="0" fillId="2" borderId="0" xfId="0" applyNumberFormat="1" applyFill="1" applyBorder="1"/>
    <xf numFmtId="9" fontId="16" fillId="0" borderId="0" xfId="2" applyFont="1"/>
    <xf numFmtId="0" fontId="16" fillId="16" borderId="0" xfId="0" applyFont="1" applyFill="1" applyBorder="1" applyAlignment="1">
      <alignment horizontal="center" vertical="center" wrapText="1"/>
    </xf>
    <xf numFmtId="9" fontId="29" fillId="0" borderId="0" xfId="2" applyFont="1"/>
    <xf numFmtId="3" fontId="0" fillId="0" borderId="0" xfId="0" applyNumberFormat="1"/>
    <xf numFmtId="166" fontId="11" fillId="17" borderId="3" xfId="0" applyNumberFormat="1" applyFont="1" applyFill="1" applyBorder="1" applyAlignment="1">
      <alignment horizontal="center" wrapText="1"/>
    </xf>
    <xf numFmtId="0" fontId="12" fillId="18" borderId="0" xfId="0" applyFont="1" applyFill="1" applyBorder="1" applyAlignment="1">
      <alignment horizontal="center"/>
    </xf>
    <xf numFmtId="0" fontId="21" fillId="19" borderId="0" xfId="0" applyFont="1" applyFill="1" applyBorder="1"/>
    <xf numFmtId="0" fontId="33" fillId="0" borderId="0" xfId="0" applyFont="1" applyFill="1" applyBorder="1"/>
    <xf numFmtId="0" fontId="34" fillId="0" borderId="0" xfId="0" applyFont="1" applyFill="1" applyBorder="1"/>
    <xf numFmtId="15" fontId="21" fillId="0" borderId="0" xfId="0" applyNumberFormat="1" applyFont="1" applyFill="1" applyBorder="1"/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5" fontId="19" fillId="0" borderId="0" xfId="1" applyNumberFormat="1" applyFont="1" applyFill="1" applyBorder="1" applyAlignment="1">
      <alignment horizontal="center" vertical="top"/>
    </xf>
    <xf numFmtId="165" fontId="20" fillId="0" borderId="0" xfId="1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165" fontId="2" fillId="17" borderId="0" xfId="0" applyNumberFormat="1" applyFont="1" applyFill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_xlchart.v2.0</cx:f>
      </cx:strDim>
      <cx:numDim type="val">
        <cx:f dir="row">_xlchart.v2.1</cx:f>
      </cx:numDim>
    </cx:data>
  </cx:chartData>
  <cx:chart>
    <cx:plotArea>
      <cx:plotAreaRegion>
        <cx:series layoutId="waterfall" uniqueId="{A2CD78D8-06DD-43D4-8B83-B2B8AD3F87BA}">
          <cx:dataLabels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en-US"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/>
                  </a:defRPr>
                </a:pPr>
                <a:endParaRPr lang="en-US" sz="1050" b="1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x:txPr>
          </cx:dataLabels>
          <cx:dataId val="0"/>
          <cx:layoutPr>
            <cx:subtotals>
              <cx:idx val="0"/>
              <cx:idx val="9"/>
            </cx:subtotals>
          </cx:layoutPr>
        </cx:series>
      </cx:plotAreaRegion>
      <cx:axis id="0">
        <cx:catScaling gapWidth="0.5"/>
        <cx:title>
          <cx:tx>
            <cx:txData>
              <cx:v>Birth year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 lang="en-US" sz="12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defRPr>
              </a:pPr>
              <a:r>
                <a:rPr lang="en-US" sz="1200" b="1"/>
                <a:t>Birth year</a:t>
              </a:r>
            </a:p>
          </cx:txPr>
        </cx:title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11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1100" b="1"/>
          </a:p>
        </cx:txPr>
      </cx:axis>
      <cx:axis id="1" hidden="1">
        <cx:valScaling/>
        <cx:tickLabels/>
        <cx:numFmt formatCode="#,##0" sourceLinked="0"/>
      </cx:axis>
    </cx:plotArea>
    <cx:legend pos="b" align="ctr" overlay="0">
      <cx:txPr>
        <a:bodyPr spcFirstLastPara="1" vertOverflow="ellipsis" wrap="square" lIns="0" tIns="0" rIns="0" bIns="0" anchor="ctr" anchorCtr="1"/>
        <a:lstStyle/>
        <a:p>
          <a:pPr>
            <a:defRPr lang="en-US" sz="12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defRPr>
          </a:pPr>
          <a:endParaRPr lang="en-US" sz="1200" b="1"/>
        </a:p>
      </cx:txPr>
    </cx:legend>
  </cx:chart>
  <cx:spPr>
    <a:ln>
      <a:noFill/>
    </a:ln>
  </cx:spPr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_xlchart.v2.2</cx:f>
      </cx:strDim>
      <cx:numDim type="val">
        <cx:f dir="row">_xlchart.v2.3</cx:f>
      </cx:numDim>
    </cx:data>
  </cx:chartData>
  <cx:chart>
    <cx:plotArea>
      <cx:plotAreaRegion>
        <cx:series layoutId="waterfall" uniqueId="{A2CD78D8-06DD-43D4-8B83-B2B8AD3F87BA}">
          <cx:dataLabels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en-US"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/>
                  </a:defRPr>
                </a:pPr>
                <a:endParaRPr lang="en-US" sz="1050" b="1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x:txPr>
          </cx:dataLabels>
          <cx:dataId val="0"/>
          <cx:layoutPr>
            <cx:subtotals>
              <cx:idx val="0"/>
              <cx:idx val="9"/>
            </cx:subtotals>
          </cx:layoutPr>
        </cx:series>
      </cx:plotAreaRegion>
      <cx:axis id="0">
        <cx:catScaling gapWidth="0.5"/>
        <cx:title>
          <cx:tx>
            <cx:txData>
              <cx:v>Birth year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 lang="en-US" sz="12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defRPr>
              </a:pPr>
              <a:r>
                <a:rPr lang="en-US" sz="1200" b="1"/>
                <a:t>Birth year</a:t>
              </a:r>
            </a:p>
          </cx:txPr>
        </cx:title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n-US" sz="11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defRPr>
            </a:pPr>
            <a:endParaRPr lang="en-US" sz="1100" b="1"/>
          </a:p>
        </cx:txPr>
      </cx:axis>
      <cx:axis id="1" hidden="1">
        <cx:valScaling/>
        <cx:tickLabels/>
        <cx:numFmt formatCode="#,##0" sourceLinked="0"/>
      </cx:axis>
    </cx:plotArea>
    <cx:legend pos="b" align="ctr" overlay="0">
      <cx:txPr>
        <a:bodyPr spcFirstLastPara="1" vertOverflow="ellipsis" wrap="square" lIns="0" tIns="0" rIns="0" bIns="0" anchor="ctr" anchorCtr="1"/>
        <a:lstStyle/>
        <a:p>
          <a:pPr>
            <a:defRPr lang="en-US" sz="12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defRPr>
          </a:pPr>
          <a:endParaRPr lang="en-US" sz="1200" b="1"/>
        </a:p>
      </cx:txPr>
    </cx:legend>
  </cx:chart>
  <cx:spPr>
    <a:ln>
      <a:noFill/>
    </a:ln>
  </cx:spPr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Drop" dropStyle="combo" dx="16" fmlaLink="$G$26" fmlaRange="List" noThreeD="1" sel="5" val="0"/>
</file>

<file path=xl/ctrlProps/ctrlProp2.xml><?xml version="1.0" encoding="utf-8"?>
<formControlPr xmlns="http://schemas.microsoft.com/office/spreadsheetml/2009/9/main" objectType="Drop" dropStyle="combo" dx="16" fmlaLink="$G$26" fmlaRange="List" noThreeD="1" sel="15" val="7"/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66675</xdr:rowOff>
        </xdr:from>
        <xdr:to>
          <xdr:col>4</xdr:col>
          <xdr:colOff>771525</xdr:colOff>
          <xdr:row>8</xdr:row>
          <xdr:rowOff>142875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535216</xdr:colOff>
      <xdr:row>6</xdr:row>
      <xdr:rowOff>99785</xdr:rowOff>
    </xdr:from>
    <xdr:to>
      <xdr:col>15</xdr:col>
      <xdr:colOff>149678</xdr:colOff>
      <xdr:row>24</xdr:row>
      <xdr:rowOff>122465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16641" y="1499960"/>
              <a:ext cx="7234462" cy="34993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66675</xdr:rowOff>
        </xdr:from>
        <xdr:to>
          <xdr:col>4</xdr:col>
          <xdr:colOff>771525</xdr:colOff>
          <xdr:row>8</xdr:row>
          <xdr:rowOff>152400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535216</xdr:colOff>
      <xdr:row>6</xdr:row>
      <xdr:rowOff>99785</xdr:rowOff>
    </xdr:from>
    <xdr:to>
      <xdr:col>15</xdr:col>
      <xdr:colOff>149678</xdr:colOff>
      <xdr:row>24</xdr:row>
      <xdr:rowOff>122465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16641" y="1499960"/>
              <a:ext cx="7234462" cy="34993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I28" sqref="I28"/>
    </sheetView>
  </sheetViews>
  <sheetFormatPr defaultRowHeight="15" x14ac:dyDescent="0.25"/>
  <cols>
    <col min="1" max="16384" width="9.140625" style="39"/>
  </cols>
  <sheetData>
    <row r="2" spans="2:7" x14ac:dyDescent="0.25">
      <c r="B2" s="129" t="s">
        <v>120</v>
      </c>
      <c r="C2" s="129"/>
      <c r="D2" s="129"/>
      <c r="E2" s="129"/>
      <c r="F2" s="129"/>
      <c r="G2" s="129"/>
    </row>
    <row r="5" spans="2:7" ht="28.5" x14ac:dyDescent="0.45">
      <c r="B5" s="130" t="s">
        <v>121</v>
      </c>
    </row>
    <row r="6" spans="2:7" ht="21" x14ac:dyDescent="0.35">
      <c r="B6" s="131" t="s">
        <v>122</v>
      </c>
    </row>
    <row r="9" spans="2:7" x14ac:dyDescent="0.25">
      <c r="B9" s="39" t="s">
        <v>123</v>
      </c>
    </row>
    <row r="10" spans="2:7" x14ac:dyDescent="0.25">
      <c r="B10" s="132">
        <v>42541</v>
      </c>
    </row>
    <row r="13" spans="2:7" x14ac:dyDescent="0.25">
      <c r="B13" s="39" t="s">
        <v>124</v>
      </c>
    </row>
    <row r="14" spans="2:7" x14ac:dyDescent="0.25">
      <c r="B14" s="39" t="s">
        <v>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W163"/>
  <sheetViews>
    <sheetView zoomScale="80" zoomScaleNormal="80" workbookViewId="0">
      <selection activeCell="V34" sqref="V34"/>
    </sheetView>
  </sheetViews>
  <sheetFormatPr defaultRowHeight="15" x14ac:dyDescent="0.25"/>
  <cols>
    <col min="2" max="2" width="13.5703125" customWidth="1"/>
    <col min="4" max="4" width="13" customWidth="1"/>
    <col min="5" max="5" width="11.85546875" customWidth="1"/>
    <col min="6" max="15" width="11.42578125" customWidth="1"/>
    <col min="17" max="17" width="10.42578125" bestFit="1" customWidth="1"/>
    <col min="18" max="18" width="17.5703125" style="133" customWidth="1"/>
    <col min="19" max="21" width="11.85546875" customWidth="1"/>
    <col min="22" max="22" width="10.140625" bestFit="1" customWidth="1"/>
    <col min="23" max="24" width="11.85546875" customWidth="1"/>
    <col min="25" max="26" width="11.42578125" customWidth="1"/>
    <col min="28" max="28" width="10.7109375" customWidth="1"/>
    <col min="30" max="30" width="11.7109375" customWidth="1"/>
    <col min="31" max="31" width="12.140625" customWidth="1"/>
    <col min="32" max="32" width="12.42578125" customWidth="1"/>
  </cols>
  <sheetData>
    <row r="2" spans="2:29" x14ac:dyDescent="0.25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2:29" x14ac:dyDescent="0.25">
      <c r="B3" s="1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11"/>
    </row>
    <row r="4" spans="2:29" ht="23.25" x14ac:dyDescent="0.35">
      <c r="B4" s="110"/>
      <c r="C4" s="7"/>
      <c r="D4" s="7"/>
      <c r="E4" s="7"/>
      <c r="F4" s="7"/>
      <c r="G4" s="112" t="s">
        <v>11</v>
      </c>
      <c r="H4" s="7"/>
      <c r="I4" s="7"/>
      <c r="J4" s="7"/>
      <c r="K4" s="7"/>
      <c r="L4" s="7"/>
      <c r="M4" s="7"/>
      <c r="N4" s="7"/>
      <c r="O4" s="7"/>
      <c r="P4" s="111"/>
    </row>
    <row r="5" spans="2:29" ht="18.75" x14ac:dyDescent="0.3">
      <c r="B5" s="110"/>
      <c r="C5" s="7"/>
      <c r="D5" s="7"/>
      <c r="E5" s="7"/>
      <c r="F5" s="7"/>
      <c r="G5" s="113" t="str">
        <f>C30</f>
        <v>Population: Both sexes</v>
      </c>
      <c r="H5" s="7"/>
      <c r="I5" s="7"/>
      <c r="J5" s="7"/>
      <c r="K5" s="7"/>
      <c r="L5" s="7"/>
      <c r="M5" s="7"/>
      <c r="N5" s="7"/>
      <c r="O5" s="7"/>
      <c r="P5" s="111"/>
    </row>
    <row r="6" spans="2:29" ht="23.25" x14ac:dyDescent="0.35">
      <c r="B6" s="110"/>
      <c r="C6" s="7"/>
      <c r="D6" s="7"/>
      <c r="E6" s="7"/>
      <c r="F6" s="7"/>
      <c r="G6" s="112"/>
      <c r="H6" s="7"/>
      <c r="I6" s="7"/>
      <c r="J6" s="7"/>
      <c r="K6" s="7"/>
      <c r="L6" s="7"/>
      <c r="M6" s="7"/>
      <c r="N6" s="7"/>
      <c r="O6" s="7"/>
      <c r="P6" s="111"/>
    </row>
    <row r="7" spans="2:29" ht="18.75" x14ac:dyDescent="0.3">
      <c r="B7" s="110"/>
      <c r="C7" s="114" t="s">
        <v>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11"/>
    </row>
    <row r="8" spans="2:29" x14ac:dyDescent="0.25">
      <c r="B8" s="1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11"/>
    </row>
    <row r="9" spans="2:29" x14ac:dyDescent="0.25">
      <c r="B9" s="11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11"/>
    </row>
    <row r="10" spans="2:29" x14ac:dyDescent="0.25">
      <c r="B10" s="1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11"/>
    </row>
    <row r="11" spans="2:29" x14ac:dyDescent="0.25">
      <c r="B11" s="11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11"/>
    </row>
    <row r="12" spans="2:29" x14ac:dyDescent="0.25">
      <c r="B12" s="11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11"/>
    </row>
    <row r="13" spans="2:29" x14ac:dyDescent="0.25">
      <c r="B13" s="1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11"/>
    </row>
    <row r="14" spans="2:29" x14ac:dyDescent="0.25">
      <c r="B14" s="1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11"/>
    </row>
    <row r="15" spans="2:29" x14ac:dyDescent="0.25">
      <c r="B15" s="1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11"/>
      <c r="AC15">
        <f>1.4/2.6</f>
        <v>0.53846153846153844</v>
      </c>
    </row>
    <row r="16" spans="2:29" x14ac:dyDescent="0.25">
      <c r="B16" s="1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11"/>
    </row>
    <row r="17" spans="2:21" x14ac:dyDescent="0.25">
      <c r="B17" s="1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11"/>
    </row>
    <row r="18" spans="2:21" x14ac:dyDescent="0.25">
      <c r="B18" s="1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11"/>
    </row>
    <row r="19" spans="2:21" x14ac:dyDescent="0.25">
      <c r="B19" s="1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11"/>
    </row>
    <row r="20" spans="2:21" x14ac:dyDescent="0.25">
      <c r="B20" s="11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11"/>
    </row>
    <row r="21" spans="2:21" x14ac:dyDescent="0.25">
      <c r="B21" s="11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11"/>
    </row>
    <row r="22" spans="2:21" x14ac:dyDescent="0.25">
      <c r="B22" s="1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11"/>
    </row>
    <row r="23" spans="2:21" x14ac:dyDescent="0.25">
      <c r="B23" s="1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11"/>
    </row>
    <row r="24" spans="2:21" x14ac:dyDescent="0.25">
      <c r="B24" s="1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11"/>
    </row>
    <row r="25" spans="2:21" x14ac:dyDescent="0.25">
      <c r="B25" s="1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11"/>
    </row>
    <row r="26" spans="2:21" x14ac:dyDescent="0.25">
      <c r="B26" s="110"/>
      <c r="C26" s="11"/>
      <c r="D26" s="7"/>
      <c r="E26" s="7"/>
      <c r="F26" s="7"/>
      <c r="G26" s="115">
        <v>5</v>
      </c>
      <c r="H26" s="7"/>
      <c r="I26" s="7"/>
      <c r="J26" s="7"/>
      <c r="K26" s="7"/>
      <c r="L26" s="7"/>
      <c r="M26" s="7"/>
      <c r="N26" s="7"/>
      <c r="O26" s="7"/>
      <c r="P26" s="111"/>
    </row>
    <row r="27" spans="2:21" x14ac:dyDescent="0.25">
      <c r="B27" s="110"/>
      <c r="C27" s="116" t="s">
        <v>4</v>
      </c>
      <c r="D27" s="117"/>
      <c r="E27" s="117">
        <v>1</v>
      </c>
      <c r="F27" s="117">
        <v>2</v>
      </c>
      <c r="G27" s="117">
        <v>3</v>
      </c>
      <c r="H27" s="117">
        <v>4</v>
      </c>
      <c r="I27" s="117">
        <v>5</v>
      </c>
      <c r="J27" s="117">
        <v>6</v>
      </c>
      <c r="K27" s="117">
        <v>7</v>
      </c>
      <c r="L27" s="117">
        <v>8</v>
      </c>
      <c r="M27" s="117">
        <v>9</v>
      </c>
      <c r="N27" s="117">
        <v>10</v>
      </c>
      <c r="O27" s="117">
        <v>11</v>
      </c>
      <c r="P27" s="111"/>
    </row>
    <row r="28" spans="2:21" x14ac:dyDescent="0.25">
      <c r="B28" s="1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11"/>
    </row>
    <row r="29" spans="2:21" ht="15.75" thickBot="1" x14ac:dyDescent="0.3">
      <c r="B29" s="118"/>
      <c r="C29" s="10" t="s">
        <v>10</v>
      </c>
      <c r="D29" s="10"/>
      <c r="E29" s="19" t="s">
        <v>20</v>
      </c>
      <c r="F29" s="21" t="s">
        <v>12</v>
      </c>
      <c r="G29" s="19" t="s">
        <v>28</v>
      </c>
      <c r="H29" s="19" t="s">
        <v>27</v>
      </c>
      <c r="I29" s="19" t="s">
        <v>26</v>
      </c>
      <c r="J29" s="19" t="s">
        <v>25</v>
      </c>
      <c r="K29" s="19" t="s">
        <v>24</v>
      </c>
      <c r="L29" s="19" t="s">
        <v>23</v>
      </c>
      <c r="M29" s="19" t="s">
        <v>109</v>
      </c>
      <c r="N29" s="19" t="s">
        <v>21</v>
      </c>
      <c r="O29" s="10"/>
      <c r="P29" s="119"/>
      <c r="R29" s="128" t="s">
        <v>108</v>
      </c>
    </row>
    <row r="30" spans="2:21" ht="15.75" thickTop="1" x14ac:dyDescent="0.25">
      <c r="B30" s="110"/>
      <c r="C30" s="13" t="str">
        <f>INDEX(List,selectedrow,B27)</f>
        <v>Population: Both sexes</v>
      </c>
      <c r="D30" s="11"/>
      <c r="E30" s="8">
        <f t="shared" ref="E30:N30" si="0">INDEX(Data1,selectedrow,E27)</f>
        <v>26396897</v>
      </c>
      <c r="F30" s="9">
        <f t="shared" si="0"/>
        <v>-1486836</v>
      </c>
      <c r="G30" s="9">
        <f t="shared" si="0"/>
        <v>-347102</v>
      </c>
      <c r="H30" s="9">
        <f t="shared" si="0"/>
        <v>-55608</v>
      </c>
      <c r="I30" s="9">
        <f t="shared" si="0"/>
        <v>112098</v>
      </c>
      <c r="J30" s="9">
        <f t="shared" si="0"/>
        <v>159895</v>
      </c>
      <c r="K30" s="9">
        <f t="shared" si="0"/>
        <v>375716</v>
      </c>
      <c r="L30" s="9">
        <f t="shared" si="0"/>
        <v>1480049</v>
      </c>
      <c r="M30" s="9">
        <f t="shared" si="0"/>
        <v>3165884</v>
      </c>
      <c r="N30" s="8">
        <f t="shared" si="0"/>
        <v>29800993</v>
      </c>
      <c r="O30" s="7"/>
      <c r="P30" s="111"/>
      <c r="R30" s="139">
        <f>N30-E30</f>
        <v>3404096</v>
      </c>
      <c r="S30" s="20"/>
      <c r="T30" s="20"/>
      <c r="U30" s="20"/>
    </row>
    <row r="31" spans="2:21" x14ac:dyDescent="0.25">
      <c r="B31" s="110"/>
      <c r="C31" s="7"/>
      <c r="D31" s="7"/>
      <c r="E31" s="122">
        <f t="shared" ref="E31:N31" si="1">ROUND(E30/100,0)*100</f>
        <v>26396900</v>
      </c>
      <c r="F31" s="122">
        <f t="shared" si="1"/>
        <v>-1486800</v>
      </c>
      <c r="G31" s="122">
        <f t="shared" si="1"/>
        <v>-347100</v>
      </c>
      <c r="H31" s="122">
        <f t="shared" si="1"/>
        <v>-55600</v>
      </c>
      <c r="I31" s="122">
        <f t="shared" si="1"/>
        <v>112100</v>
      </c>
      <c r="J31" s="122">
        <f t="shared" si="1"/>
        <v>159900</v>
      </c>
      <c r="K31" s="122">
        <f t="shared" si="1"/>
        <v>375700</v>
      </c>
      <c r="L31" s="122">
        <f t="shared" si="1"/>
        <v>1480000</v>
      </c>
      <c r="M31" s="122">
        <f t="shared" si="1"/>
        <v>3165900</v>
      </c>
      <c r="N31" s="122">
        <f t="shared" si="1"/>
        <v>29801000</v>
      </c>
      <c r="O31" s="7"/>
      <c r="P31" s="111"/>
      <c r="R31" s="134"/>
      <c r="T31" s="20"/>
      <c r="U31" s="20"/>
    </row>
    <row r="32" spans="2:21" x14ac:dyDescent="0.25">
      <c r="B32" s="1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1"/>
      <c r="R32" s="134"/>
    </row>
    <row r="33" spans="2:28" x14ac:dyDescent="0.25">
      <c r="R33" s="134"/>
    </row>
    <row r="34" spans="2:28" x14ac:dyDescent="0.25">
      <c r="B34" s="14"/>
      <c r="C34" s="14"/>
      <c r="D34" s="14"/>
      <c r="E34" s="14" t="s">
        <v>107</v>
      </c>
      <c r="F34" s="19">
        <v>2003</v>
      </c>
      <c r="G34" s="21" t="s">
        <v>12</v>
      </c>
      <c r="H34" s="19" t="s">
        <v>13</v>
      </c>
      <c r="I34" s="19" t="s">
        <v>14</v>
      </c>
      <c r="J34" s="19" t="s">
        <v>15</v>
      </c>
      <c r="K34" s="19" t="s">
        <v>16</v>
      </c>
      <c r="L34" s="19" t="s">
        <v>17</v>
      </c>
      <c r="M34" s="19" t="s">
        <v>18</v>
      </c>
      <c r="N34" s="19" t="s">
        <v>109</v>
      </c>
      <c r="O34" s="19" t="s">
        <v>19</v>
      </c>
      <c r="P34" s="14"/>
      <c r="R34" s="134"/>
    </row>
    <row r="35" spans="2:28" x14ac:dyDescent="0.25">
      <c r="B35" s="15" t="str">
        <f t="shared" ref="B35:B49" si="2">CONCATENATE(D35, E35)</f>
        <v>Current smoker:  Both sexes</v>
      </c>
      <c r="C35" s="16"/>
      <c r="D35" s="16" t="s">
        <v>5</v>
      </c>
      <c r="E35" s="16" t="s">
        <v>0</v>
      </c>
      <c r="F35" s="18">
        <v>6077035</v>
      </c>
      <c r="G35" s="18">
        <v>-181246</v>
      </c>
      <c r="H35" s="18">
        <v>-207589</v>
      </c>
      <c r="I35" s="18">
        <v>-326289</v>
      </c>
      <c r="J35" s="18">
        <v>-308091</v>
      </c>
      <c r="K35" s="18">
        <v>-179427</v>
      </c>
      <c r="L35" s="18">
        <v>-303362</v>
      </c>
      <c r="M35" s="18">
        <v>730335</v>
      </c>
      <c r="N35" s="18">
        <v>262031</v>
      </c>
      <c r="O35" s="18">
        <v>5563397</v>
      </c>
      <c r="P35" s="17"/>
      <c r="R35" s="127">
        <f>O35-F35</f>
        <v>-513638</v>
      </c>
    </row>
    <row r="36" spans="2:28" x14ac:dyDescent="0.25">
      <c r="B36" s="15" t="str">
        <f t="shared" si="2"/>
        <v>Daily smoker:  Both sexes</v>
      </c>
      <c r="C36" s="16"/>
      <c r="D36" s="16" t="s">
        <v>7</v>
      </c>
      <c r="E36" s="16" t="s">
        <v>0</v>
      </c>
      <c r="F36" s="18">
        <v>4722565</v>
      </c>
      <c r="G36" s="18">
        <v>-154525</v>
      </c>
      <c r="H36" s="18">
        <v>-180744</v>
      </c>
      <c r="I36" s="18">
        <v>-287079</v>
      </c>
      <c r="J36" s="18">
        <v>-230602</v>
      </c>
      <c r="K36" s="18">
        <v>-141654</v>
      </c>
      <c r="L36" s="18">
        <v>-175905</v>
      </c>
      <c r="M36" s="18">
        <v>463033</v>
      </c>
      <c r="N36" s="18">
        <v>132594</v>
      </c>
      <c r="O36" s="18">
        <v>4147683</v>
      </c>
      <c r="P36" s="17"/>
      <c r="R36" s="127">
        <f t="shared" ref="R36:R49" si="3">O36-F36</f>
        <v>-574882</v>
      </c>
    </row>
    <row r="37" spans="2:28" x14ac:dyDescent="0.25">
      <c r="B37" s="15" t="str">
        <f t="shared" si="2"/>
        <v>Former smoker:  Both sexes</v>
      </c>
      <c r="C37" s="16"/>
      <c r="D37" s="16" t="s">
        <v>6</v>
      </c>
      <c r="E37" s="16" t="s">
        <v>0</v>
      </c>
      <c r="F37" s="18">
        <v>10413524</v>
      </c>
      <c r="G37" s="18">
        <v>-827933</v>
      </c>
      <c r="H37" s="18">
        <v>-129191</v>
      </c>
      <c r="I37" s="18">
        <v>113732</v>
      </c>
      <c r="J37" s="18">
        <v>218992</v>
      </c>
      <c r="K37" s="18">
        <v>33910</v>
      </c>
      <c r="L37" s="18">
        <v>349378</v>
      </c>
      <c r="M37" s="18">
        <v>706458</v>
      </c>
      <c r="N37" s="18">
        <v>259624</v>
      </c>
      <c r="O37" s="18">
        <v>11138494</v>
      </c>
      <c r="P37" s="17"/>
      <c r="R37" s="127">
        <f t="shared" si="3"/>
        <v>724970</v>
      </c>
    </row>
    <row r="38" spans="2:28" x14ac:dyDescent="0.25">
      <c r="B38" s="15" t="str">
        <f t="shared" si="2"/>
        <v>Never smoker:  Both sexes</v>
      </c>
      <c r="C38" s="16"/>
      <c r="D38" s="16" t="s">
        <v>8</v>
      </c>
      <c r="E38" s="16" t="s">
        <v>0</v>
      </c>
      <c r="F38" s="18">
        <v>9906338</v>
      </c>
      <c r="G38" s="18">
        <v>-477657</v>
      </c>
      <c r="H38" s="18">
        <v>-10322</v>
      </c>
      <c r="I38" s="18">
        <v>156949</v>
      </c>
      <c r="J38" s="18">
        <v>201197</v>
      </c>
      <c r="K38" s="18">
        <v>305412</v>
      </c>
      <c r="L38" s="18">
        <v>329700</v>
      </c>
      <c r="M38" s="18">
        <v>43256</v>
      </c>
      <c r="N38" s="18">
        <v>2644229</v>
      </c>
      <c r="O38" s="18">
        <v>13099102</v>
      </c>
      <c r="P38" s="17"/>
      <c r="R38" s="127">
        <f t="shared" si="3"/>
        <v>3192764</v>
      </c>
      <c r="S38" s="20"/>
    </row>
    <row r="39" spans="2:28" x14ac:dyDescent="0.25">
      <c r="B39" s="15" t="str">
        <f t="shared" si="2"/>
        <v>Population: Both sexes</v>
      </c>
      <c r="C39" s="16"/>
      <c r="D39" s="16" t="s">
        <v>3</v>
      </c>
      <c r="E39" s="16" t="s">
        <v>0</v>
      </c>
      <c r="F39" s="18">
        <v>26396897</v>
      </c>
      <c r="G39" s="18">
        <v>-1486836</v>
      </c>
      <c r="H39" s="18">
        <v>-347102</v>
      </c>
      <c r="I39" s="18">
        <v>-55608</v>
      </c>
      <c r="J39" s="18">
        <v>112098</v>
      </c>
      <c r="K39" s="18">
        <v>159895</v>
      </c>
      <c r="L39" s="18">
        <v>375716</v>
      </c>
      <c r="M39" s="18">
        <v>1480049</v>
      </c>
      <c r="N39" s="18">
        <v>3165884</v>
      </c>
      <c r="O39" s="18">
        <v>29800993</v>
      </c>
      <c r="P39" s="17"/>
      <c r="R39" s="127">
        <f t="shared" si="3"/>
        <v>3404096</v>
      </c>
    </row>
    <row r="40" spans="2:28" x14ac:dyDescent="0.25">
      <c r="B40" s="15" t="str">
        <f t="shared" si="2"/>
        <v>Current smoker:  Men</v>
      </c>
      <c r="C40" s="16"/>
      <c r="D40" s="16" t="s">
        <v>5</v>
      </c>
      <c r="E40" s="16" t="s">
        <v>1</v>
      </c>
      <c r="F40" s="18">
        <v>3263458</v>
      </c>
      <c r="G40" s="18">
        <v>-76486</v>
      </c>
      <c r="H40" s="18">
        <v>-113165</v>
      </c>
      <c r="I40" s="18">
        <v>-161586</v>
      </c>
      <c r="J40" s="18">
        <v>-163264</v>
      </c>
      <c r="K40" s="18">
        <v>-66795</v>
      </c>
      <c r="L40" s="18">
        <v>-135487</v>
      </c>
      <c r="M40" s="18">
        <v>499438</v>
      </c>
      <c r="N40" s="18">
        <v>152832</v>
      </c>
      <c r="O40" s="18">
        <v>3198945</v>
      </c>
      <c r="P40" s="17"/>
      <c r="R40" s="127">
        <f t="shared" si="3"/>
        <v>-64513</v>
      </c>
      <c r="S40" s="20"/>
    </row>
    <row r="41" spans="2:28" x14ac:dyDescent="0.25">
      <c r="B41" s="15" t="str">
        <f t="shared" si="2"/>
        <v>Daily smoker:  Men</v>
      </c>
      <c r="C41" s="16"/>
      <c r="D41" s="16" t="s">
        <v>7</v>
      </c>
      <c r="E41" s="16" t="s">
        <v>1</v>
      </c>
      <c r="F41" s="18">
        <v>2535421</v>
      </c>
      <c r="G41" s="18">
        <v>-65782</v>
      </c>
      <c r="H41" s="18">
        <v>-97500</v>
      </c>
      <c r="I41" s="18">
        <v>-140457</v>
      </c>
      <c r="J41" s="18">
        <v>-127548</v>
      </c>
      <c r="K41" s="18">
        <v>-60723</v>
      </c>
      <c r="L41" s="18">
        <v>-66989</v>
      </c>
      <c r="M41" s="18">
        <v>310723</v>
      </c>
      <c r="N41" s="18">
        <v>69581</v>
      </c>
      <c r="O41" s="18">
        <v>2356726</v>
      </c>
      <c r="P41" s="17"/>
      <c r="R41" s="127">
        <f t="shared" si="3"/>
        <v>-178695</v>
      </c>
    </row>
    <row r="42" spans="2:28" x14ac:dyDescent="0.25">
      <c r="B42" s="15" t="str">
        <f t="shared" si="2"/>
        <v>Former smoker:  Men</v>
      </c>
      <c r="C42" s="16"/>
      <c r="D42" s="16" t="s">
        <v>6</v>
      </c>
      <c r="E42" s="16" t="s">
        <v>1</v>
      </c>
      <c r="F42" s="18">
        <v>5543271</v>
      </c>
      <c r="G42" s="18">
        <v>-469029</v>
      </c>
      <c r="H42" s="18">
        <v>-105274</v>
      </c>
      <c r="I42" s="18">
        <v>62227</v>
      </c>
      <c r="J42" s="18">
        <v>126345</v>
      </c>
      <c r="K42" s="18">
        <v>86410</v>
      </c>
      <c r="L42" s="18">
        <v>179748</v>
      </c>
      <c r="M42" s="18">
        <v>389948</v>
      </c>
      <c r="N42" s="18">
        <v>156131</v>
      </c>
      <c r="O42" s="18">
        <v>5969777</v>
      </c>
      <c r="P42" s="17"/>
      <c r="R42" s="127">
        <f t="shared" si="3"/>
        <v>426506</v>
      </c>
      <c r="S42" s="20"/>
    </row>
    <row r="43" spans="2:28" x14ac:dyDescent="0.25">
      <c r="B43" s="15" t="str">
        <f t="shared" si="2"/>
        <v>Never smoker:  Men</v>
      </c>
      <c r="C43" s="16"/>
      <c r="D43" s="16" t="s">
        <v>8</v>
      </c>
      <c r="E43" s="16" t="s">
        <v>1</v>
      </c>
      <c r="F43" s="18">
        <v>4195446</v>
      </c>
      <c r="G43" s="18">
        <v>-102909</v>
      </c>
      <c r="H43" s="18">
        <v>-993</v>
      </c>
      <c r="I43" s="18">
        <v>46381</v>
      </c>
      <c r="J43" s="18">
        <v>73379</v>
      </c>
      <c r="K43" s="18">
        <v>78647</v>
      </c>
      <c r="L43" s="18">
        <v>100063</v>
      </c>
      <c r="M43" s="18">
        <v>-161758</v>
      </c>
      <c r="N43" s="18">
        <v>1317481</v>
      </c>
      <c r="O43" s="18">
        <v>5545737</v>
      </c>
      <c r="P43" s="17"/>
      <c r="R43" s="127">
        <f t="shared" si="3"/>
        <v>1350291</v>
      </c>
    </row>
    <row r="44" spans="2:28" x14ac:dyDescent="0.25">
      <c r="B44" s="15" t="str">
        <f t="shared" si="2"/>
        <v>Population: Men</v>
      </c>
      <c r="C44" s="16"/>
      <c r="D44" s="16" t="s">
        <v>3</v>
      </c>
      <c r="E44" s="16" t="s">
        <v>1</v>
      </c>
      <c r="F44" s="18">
        <v>13002175</v>
      </c>
      <c r="G44" s="18">
        <v>-648424</v>
      </c>
      <c r="H44" s="18">
        <v>-219432</v>
      </c>
      <c r="I44" s="18">
        <v>-52978</v>
      </c>
      <c r="J44" s="18">
        <v>36460</v>
      </c>
      <c r="K44" s="18">
        <v>98262</v>
      </c>
      <c r="L44" s="18">
        <v>144324</v>
      </c>
      <c r="M44" s="18">
        <v>727628</v>
      </c>
      <c r="N44" s="18">
        <v>1626444</v>
      </c>
      <c r="O44" s="18">
        <v>14714459</v>
      </c>
      <c r="P44" s="17"/>
      <c r="Q44" s="82"/>
      <c r="R44" s="127">
        <f t="shared" si="3"/>
        <v>1712284</v>
      </c>
      <c r="S44" s="32"/>
    </row>
    <row r="45" spans="2:28" x14ac:dyDescent="0.25">
      <c r="B45" s="15" t="str">
        <f t="shared" si="2"/>
        <v>Current smoker:  Women</v>
      </c>
      <c r="C45" s="16"/>
      <c r="D45" s="16" t="s">
        <v>5</v>
      </c>
      <c r="E45" s="16" t="s">
        <v>2</v>
      </c>
      <c r="F45" s="18">
        <v>2813577</v>
      </c>
      <c r="G45" s="18">
        <v>-104760</v>
      </c>
      <c r="H45" s="18">
        <v>-94424</v>
      </c>
      <c r="I45" s="18">
        <v>-164703</v>
      </c>
      <c r="J45" s="18">
        <v>-144827</v>
      </c>
      <c r="K45" s="18">
        <v>-112632</v>
      </c>
      <c r="L45" s="18">
        <v>-167875</v>
      </c>
      <c r="M45" s="18">
        <v>230897</v>
      </c>
      <c r="N45" s="18">
        <v>109199</v>
      </c>
      <c r="O45" s="18">
        <v>2364452</v>
      </c>
      <c r="P45" s="17"/>
      <c r="R45" s="127">
        <f t="shared" si="3"/>
        <v>-449125</v>
      </c>
    </row>
    <row r="46" spans="2:28" x14ac:dyDescent="0.25">
      <c r="B46" s="15" t="str">
        <f t="shared" si="2"/>
        <v>Daily smoker:  Women</v>
      </c>
      <c r="C46" s="16"/>
      <c r="D46" s="16" t="s">
        <v>7</v>
      </c>
      <c r="E46" s="16" t="s">
        <v>2</v>
      </c>
      <c r="F46" s="18">
        <v>2187144</v>
      </c>
      <c r="G46" s="18">
        <v>-88743</v>
      </c>
      <c r="H46" s="18">
        <v>-83244</v>
      </c>
      <c r="I46" s="18">
        <v>-146622</v>
      </c>
      <c r="J46" s="18">
        <v>-103054</v>
      </c>
      <c r="K46" s="18">
        <v>-80931</v>
      </c>
      <c r="L46" s="18">
        <v>-108916</v>
      </c>
      <c r="M46" s="18">
        <v>152310</v>
      </c>
      <c r="N46" s="18">
        <v>63013</v>
      </c>
      <c r="O46" s="18">
        <v>1790957</v>
      </c>
      <c r="P46" s="17"/>
      <c r="R46" s="127">
        <f t="shared" si="3"/>
        <v>-396187</v>
      </c>
    </row>
    <row r="47" spans="2:28" x14ac:dyDescent="0.25">
      <c r="B47" s="15" t="str">
        <f t="shared" si="2"/>
        <v>Former smoker:  Women</v>
      </c>
      <c r="C47" s="16"/>
      <c r="D47" s="16" t="s">
        <v>6</v>
      </c>
      <c r="E47" s="16" t="s">
        <v>2</v>
      </c>
      <c r="F47" s="18">
        <v>4870253</v>
      </c>
      <c r="G47" s="18">
        <v>-358904</v>
      </c>
      <c r="H47" s="18">
        <v>-23917</v>
      </c>
      <c r="I47" s="18">
        <v>51505</v>
      </c>
      <c r="J47" s="18">
        <v>92647</v>
      </c>
      <c r="K47" s="18">
        <v>-52500</v>
      </c>
      <c r="L47" s="18">
        <v>169630</v>
      </c>
      <c r="M47" s="18">
        <v>316510</v>
      </c>
      <c r="N47" s="18">
        <v>103493</v>
      </c>
      <c r="O47" s="18">
        <v>5168717</v>
      </c>
      <c r="P47" s="17"/>
      <c r="R47" s="127">
        <f t="shared" si="3"/>
        <v>298464</v>
      </c>
      <c r="U47" s="4"/>
    </row>
    <row r="48" spans="2:28" x14ac:dyDescent="0.25">
      <c r="B48" s="15" t="str">
        <f t="shared" si="2"/>
        <v>Never smoker:  Women</v>
      </c>
      <c r="C48" s="16"/>
      <c r="D48" s="16" t="s">
        <v>8</v>
      </c>
      <c r="E48" s="16" t="s">
        <v>2</v>
      </c>
      <c r="F48" s="18">
        <v>5710892</v>
      </c>
      <c r="G48" s="18">
        <v>-374748</v>
      </c>
      <c r="H48" s="18">
        <v>-9329</v>
      </c>
      <c r="I48" s="18">
        <v>110568</v>
      </c>
      <c r="J48" s="18">
        <v>127818</v>
      </c>
      <c r="K48" s="18">
        <v>226765</v>
      </c>
      <c r="L48" s="18">
        <v>229637</v>
      </c>
      <c r="M48" s="18">
        <v>205014</v>
      </c>
      <c r="N48" s="18">
        <v>1326748</v>
      </c>
      <c r="O48" s="18">
        <v>7553365</v>
      </c>
      <c r="P48" s="17"/>
      <c r="R48" s="127">
        <f t="shared" si="3"/>
        <v>1842473</v>
      </c>
      <c r="U48" s="1"/>
      <c r="AB48" s="2"/>
    </row>
    <row r="49" spans="2:32" x14ac:dyDescent="0.25">
      <c r="B49" s="15" t="str">
        <f t="shared" si="2"/>
        <v>Population: Women</v>
      </c>
      <c r="C49" s="16"/>
      <c r="D49" s="16" t="s">
        <v>3</v>
      </c>
      <c r="E49" s="16" t="s">
        <v>2</v>
      </c>
      <c r="F49" s="18">
        <v>13394722</v>
      </c>
      <c r="G49" s="18">
        <v>-838412</v>
      </c>
      <c r="H49" s="18">
        <v>-127670</v>
      </c>
      <c r="I49" s="18">
        <v>-2630</v>
      </c>
      <c r="J49" s="18">
        <v>75638</v>
      </c>
      <c r="K49" s="18">
        <v>61633</v>
      </c>
      <c r="L49" s="18">
        <v>231392</v>
      </c>
      <c r="M49" s="18">
        <v>752421</v>
      </c>
      <c r="N49" s="18">
        <v>1539440</v>
      </c>
      <c r="O49" s="18">
        <v>15086534</v>
      </c>
      <c r="P49" s="17"/>
      <c r="R49" s="127">
        <f t="shared" si="3"/>
        <v>1691812</v>
      </c>
      <c r="U49" s="2"/>
      <c r="V49" s="6"/>
      <c r="AB49" s="6"/>
      <c r="AD49" s="6"/>
    </row>
    <row r="50" spans="2:32" x14ac:dyDescent="0.25">
      <c r="U50" s="1"/>
      <c r="V50" s="3"/>
      <c r="X50" s="6"/>
      <c r="Y50" s="6"/>
      <c r="Z50" s="3"/>
      <c r="AB50" s="3"/>
      <c r="AD50" s="6"/>
      <c r="AE50" s="6"/>
      <c r="AF50" s="3"/>
    </row>
    <row r="51" spans="2:32" x14ac:dyDescent="0.25">
      <c r="Q51" s="20"/>
      <c r="U51" s="1"/>
      <c r="V51" s="3"/>
      <c r="X51" s="6"/>
      <c r="Y51" s="6"/>
      <c r="Z51" s="3"/>
      <c r="AB51" s="3"/>
      <c r="AD51" s="6"/>
      <c r="AE51" s="6"/>
      <c r="AF51" s="3"/>
    </row>
    <row r="52" spans="2:32" x14ac:dyDescent="0.25">
      <c r="Q52" s="20"/>
      <c r="R52" s="135"/>
      <c r="U52" s="1"/>
      <c r="V52" s="3"/>
      <c r="X52" s="6"/>
      <c r="Y52" s="6"/>
      <c r="Z52" s="3"/>
      <c r="AB52" s="3"/>
      <c r="AD52" s="6"/>
      <c r="AE52" s="6"/>
      <c r="AF52" s="3"/>
    </row>
    <row r="53" spans="2:32" x14ac:dyDescent="0.25">
      <c r="Q53" s="20"/>
      <c r="U53" s="1"/>
      <c r="V53" s="3"/>
      <c r="X53" s="6"/>
      <c r="Y53" s="6"/>
      <c r="Z53" s="3"/>
      <c r="AB53" s="3"/>
      <c r="AD53" s="6"/>
      <c r="AE53" s="6"/>
      <c r="AF53" s="3"/>
    </row>
    <row r="54" spans="2:32" x14ac:dyDescent="0.25">
      <c r="U54" s="1"/>
      <c r="V54" s="3"/>
      <c r="X54" s="6"/>
      <c r="Y54" s="6"/>
      <c r="Z54" s="3"/>
      <c r="AB54" s="3"/>
      <c r="AD54" s="6"/>
      <c r="AE54" s="6"/>
      <c r="AF54" s="3"/>
    </row>
    <row r="55" spans="2:32" x14ac:dyDescent="0.25">
      <c r="U55" s="1"/>
      <c r="V55" s="3"/>
      <c r="X55" s="6"/>
      <c r="Y55" s="6"/>
      <c r="Z55" s="3"/>
      <c r="AB55" s="3"/>
      <c r="AD55" s="6"/>
      <c r="AE55" s="6"/>
      <c r="AF55" s="3"/>
    </row>
    <row r="56" spans="2:32" x14ac:dyDescent="0.25">
      <c r="U56" s="1"/>
      <c r="V56" s="3"/>
      <c r="X56" s="6"/>
      <c r="Y56" s="6"/>
      <c r="Z56" s="3"/>
      <c r="AB56" s="3"/>
      <c r="AD56" s="6"/>
      <c r="AE56" s="6"/>
      <c r="AF56" s="3"/>
    </row>
    <row r="57" spans="2:32" x14ac:dyDescent="0.25">
      <c r="U57" s="1"/>
      <c r="V57" s="3"/>
      <c r="X57" s="6"/>
      <c r="Y57" s="6"/>
      <c r="Z57" s="3"/>
      <c r="AB57" s="3"/>
      <c r="AD57" s="6"/>
      <c r="AE57" s="6"/>
      <c r="AF57" s="3"/>
    </row>
    <row r="58" spans="2:32" x14ac:dyDescent="0.25">
      <c r="U58" s="1"/>
      <c r="V58" s="3"/>
      <c r="X58" s="6"/>
      <c r="Y58" s="6"/>
      <c r="Z58" s="3"/>
      <c r="AB58" s="3"/>
      <c r="AD58" s="6"/>
      <c r="AE58" s="6"/>
      <c r="AF58" s="3"/>
    </row>
    <row r="59" spans="2:32" x14ac:dyDescent="0.25">
      <c r="U59" s="1"/>
      <c r="V59" s="3"/>
      <c r="X59" s="6"/>
      <c r="Y59" s="6"/>
      <c r="Z59" s="3"/>
      <c r="AB59" s="3"/>
      <c r="AD59" s="6"/>
      <c r="AE59" s="6"/>
      <c r="AF59" s="3"/>
    </row>
    <row r="60" spans="2:32" x14ac:dyDescent="0.25">
      <c r="B60" s="14"/>
      <c r="C60" s="14"/>
      <c r="D60" s="83" t="s">
        <v>106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U60" s="1"/>
      <c r="V60" s="3"/>
      <c r="X60" s="6"/>
      <c r="Y60" s="6"/>
      <c r="Z60" s="3"/>
      <c r="AB60" s="3"/>
      <c r="AD60" s="6"/>
      <c r="AE60" s="6"/>
      <c r="AF60" s="3"/>
    </row>
    <row r="61" spans="2:32" x14ac:dyDescent="0.25">
      <c r="G61" s="32"/>
      <c r="H61" s="32"/>
      <c r="I61" s="32"/>
      <c r="J61" s="32"/>
      <c r="K61" s="32"/>
      <c r="L61" s="32"/>
      <c r="M61" s="32"/>
      <c r="U61" s="1"/>
      <c r="V61" s="3"/>
      <c r="X61" s="6"/>
      <c r="Y61" s="6"/>
      <c r="Z61" s="3"/>
      <c r="AB61" s="3"/>
      <c r="AD61" s="6"/>
      <c r="AE61" s="6"/>
      <c r="AF61" s="3"/>
    </row>
    <row r="62" spans="2:32" x14ac:dyDescent="0.25">
      <c r="D62" s="4" t="s">
        <v>49</v>
      </c>
      <c r="U62" s="1"/>
      <c r="V62" s="3"/>
      <c r="X62" s="6"/>
      <c r="Y62" s="6"/>
      <c r="Z62" s="3"/>
      <c r="AB62" s="3"/>
      <c r="AD62" s="6"/>
      <c r="AE62" s="6"/>
      <c r="AF62" s="3"/>
    </row>
    <row r="63" spans="2:32" x14ac:dyDescent="0.25">
      <c r="D63" t="s">
        <v>50</v>
      </c>
      <c r="U63" s="1"/>
      <c r="V63" s="3"/>
      <c r="X63" s="6"/>
      <c r="Y63" s="6"/>
      <c r="Z63" s="3"/>
      <c r="AB63" s="3"/>
      <c r="AD63" s="6"/>
      <c r="AE63" s="6"/>
      <c r="AF63" s="3"/>
    </row>
    <row r="64" spans="2:32" ht="24.75" thickBot="1" x14ac:dyDescent="0.3">
      <c r="D64" s="22" t="s">
        <v>29</v>
      </c>
      <c r="E64" s="23" t="s">
        <v>30</v>
      </c>
      <c r="F64" s="24" t="s">
        <v>53</v>
      </c>
      <c r="G64" s="24" t="s">
        <v>31</v>
      </c>
      <c r="H64" s="23" t="s">
        <v>32</v>
      </c>
      <c r="I64" s="23" t="s">
        <v>33</v>
      </c>
      <c r="J64" s="23" t="s">
        <v>34</v>
      </c>
      <c r="K64" s="23" t="s">
        <v>35</v>
      </c>
      <c r="M64" s="33" t="s">
        <v>51</v>
      </c>
      <c r="N64" s="33" t="s">
        <v>52</v>
      </c>
      <c r="U64" s="1"/>
      <c r="V64" s="3"/>
      <c r="X64" s="6"/>
      <c r="Y64" s="6"/>
      <c r="Z64" s="3"/>
      <c r="AB64" s="3"/>
      <c r="AD64" s="6"/>
      <c r="AE64" s="6"/>
      <c r="AF64" s="3"/>
    </row>
    <row r="65" spans="4:75" x14ac:dyDescent="0.25">
      <c r="D65" s="25" t="s">
        <v>36</v>
      </c>
      <c r="E65" s="26" t="s">
        <v>37</v>
      </c>
      <c r="F65" s="44">
        <v>198448</v>
      </c>
      <c r="G65" s="27">
        <v>233799</v>
      </c>
      <c r="H65" s="28">
        <v>1402981</v>
      </c>
      <c r="I65" s="28">
        <v>962003</v>
      </c>
      <c r="J65" s="28">
        <v>2598783</v>
      </c>
      <c r="K65" s="43">
        <f>J65/J73</f>
        <v>9.8450321641971789E-2</v>
      </c>
      <c r="M65" s="123">
        <f>G65/J65</f>
        <v>8.9964802755751444E-2</v>
      </c>
      <c r="N65" s="123">
        <f>(G65+H65)/J65</f>
        <v>0.62982557604848111</v>
      </c>
      <c r="V65" s="6"/>
      <c r="X65" s="6"/>
      <c r="Z65" s="3"/>
      <c r="AB65" s="3"/>
      <c r="AD65" s="6"/>
      <c r="AE65" s="3"/>
      <c r="AF65" s="3"/>
    </row>
    <row r="66" spans="4:75" x14ac:dyDescent="0.25">
      <c r="D66" s="25" t="s">
        <v>13</v>
      </c>
      <c r="E66" s="26" t="s">
        <v>38</v>
      </c>
      <c r="F66" s="44">
        <v>356004</v>
      </c>
      <c r="G66" s="27">
        <v>413293</v>
      </c>
      <c r="H66" s="28">
        <v>1398884</v>
      </c>
      <c r="I66" s="28">
        <v>754511</v>
      </c>
      <c r="J66" s="28">
        <v>2566688</v>
      </c>
      <c r="K66" s="43">
        <f>J66/J73</f>
        <v>9.723445903509037E-2</v>
      </c>
      <c r="M66" s="123">
        <f t="shared" ref="M66:M71" si="4">G66/J66</f>
        <v>0.16102190838933286</v>
      </c>
      <c r="N66" s="123">
        <f t="shared" ref="N66:N73" si="5">(G66+H66)/J66</f>
        <v>0.70603711865252028</v>
      </c>
      <c r="X66" s="6"/>
      <c r="Y66" s="6"/>
      <c r="Z66" s="3"/>
      <c r="AF66" s="3"/>
    </row>
    <row r="67" spans="4:75" x14ac:dyDescent="0.25">
      <c r="D67" s="25" t="s">
        <v>14</v>
      </c>
      <c r="E67" s="26" t="s">
        <v>39</v>
      </c>
      <c r="F67" s="44">
        <v>808357</v>
      </c>
      <c r="G67" s="27">
        <v>940364</v>
      </c>
      <c r="H67" s="28">
        <v>2020139</v>
      </c>
      <c r="I67" s="28">
        <v>1070868</v>
      </c>
      <c r="J67" s="28">
        <v>4031371</v>
      </c>
      <c r="K67" s="43">
        <f>J67/J73</f>
        <v>0.15272139751880684</v>
      </c>
      <c r="M67" s="123">
        <f t="shared" si="4"/>
        <v>0.2332615876831976</v>
      </c>
      <c r="N67" s="123">
        <f t="shared" si="5"/>
        <v>0.73436629871078596</v>
      </c>
      <c r="BU67" s="5"/>
      <c r="BV67" s="5"/>
      <c r="BW67" s="5"/>
    </row>
    <row r="68" spans="4:75" x14ac:dyDescent="0.25">
      <c r="D68" s="25" t="s">
        <v>15</v>
      </c>
      <c r="E68" s="26" t="s">
        <v>40</v>
      </c>
      <c r="F68" s="44">
        <v>1187825</v>
      </c>
      <c r="G68" s="27">
        <v>1439841</v>
      </c>
      <c r="H68" s="28">
        <v>2182598</v>
      </c>
      <c r="I68" s="28">
        <v>1518280</v>
      </c>
      <c r="J68" s="28">
        <v>5140719</v>
      </c>
      <c r="K68" s="43">
        <f>J68/J73</f>
        <v>0.19474709470586637</v>
      </c>
      <c r="M68" s="123">
        <f t="shared" si="4"/>
        <v>0.28008552889197019</v>
      </c>
      <c r="N68" s="123">
        <f t="shared" si="5"/>
        <v>0.70465609966232345</v>
      </c>
      <c r="BU68" s="5"/>
      <c r="BV68" s="5"/>
      <c r="BW68" s="5"/>
    </row>
    <row r="69" spans="4:75" x14ac:dyDescent="0.25">
      <c r="D69" s="25" t="s">
        <v>16</v>
      </c>
      <c r="E69" s="26" t="s">
        <v>41</v>
      </c>
      <c r="F69" s="44">
        <v>945617</v>
      </c>
      <c r="G69" s="27">
        <v>1215153</v>
      </c>
      <c r="H69" s="28">
        <v>1709652</v>
      </c>
      <c r="I69" s="28">
        <v>1628355</v>
      </c>
      <c r="J69" s="28">
        <v>4553160</v>
      </c>
      <c r="K69" s="43">
        <f>J69/J73</f>
        <v>0.17248845574538552</v>
      </c>
      <c r="M69" s="123">
        <f t="shared" si="4"/>
        <v>0.2668812429170071</v>
      </c>
      <c r="N69" s="123">
        <f t="shared" si="5"/>
        <v>0.64236815749940701</v>
      </c>
      <c r="BU69" s="5"/>
      <c r="BV69" s="5"/>
      <c r="BW69" s="5"/>
    </row>
    <row r="70" spans="4:75" x14ac:dyDescent="0.25">
      <c r="D70" s="25" t="s">
        <v>17</v>
      </c>
      <c r="E70" s="26" t="s">
        <v>42</v>
      </c>
      <c r="F70" s="44">
        <v>926391</v>
      </c>
      <c r="G70" s="27">
        <v>1345841</v>
      </c>
      <c r="H70" s="28">
        <v>1230992</v>
      </c>
      <c r="I70" s="28">
        <v>1633785</v>
      </c>
      <c r="J70" s="28">
        <v>4210618</v>
      </c>
      <c r="K70" s="43">
        <f>J70/J73</f>
        <v>0.15951185474565438</v>
      </c>
      <c r="M70" s="123">
        <f t="shared" si="4"/>
        <v>0.31963027755070633</v>
      </c>
      <c r="N70" s="123">
        <f t="shared" si="5"/>
        <v>0.6119845115372613</v>
      </c>
      <c r="BU70" s="5"/>
      <c r="BV70" s="5"/>
      <c r="BW70" s="5"/>
    </row>
    <row r="71" spans="4:75" x14ac:dyDescent="0.25">
      <c r="D71" s="25" t="s">
        <v>22</v>
      </c>
      <c r="E71" s="26" t="s">
        <v>43</v>
      </c>
      <c r="F71" s="44">
        <v>299923</v>
      </c>
      <c r="G71" s="27">
        <v>488744</v>
      </c>
      <c r="H71" s="28">
        <v>468278</v>
      </c>
      <c r="I71" s="28">
        <v>2338536</v>
      </c>
      <c r="J71" s="28">
        <v>3295558</v>
      </c>
      <c r="K71" s="43">
        <f>J71/J73</f>
        <v>0.1248464166072247</v>
      </c>
      <c r="M71" s="123">
        <f t="shared" si="4"/>
        <v>0.14830386841924798</v>
      </c>
      <c r="N71" s="123">
        <f>(G71+H71)/J71</f>
        <v>0.29039755938144618</v>
      </c>
      <c r="BU71" s="5"/>
      <c r="BV71" s="5"/>
      <c r="BW71" s="5"/>
    </row>
    <row r="72" spans="4:75" x14ac:dyDescent="0.25">
      <c r="D72" s="25" t="s">
        <v>44</v>
      </c>
      <c r="E72" s="26" t="s">
        <v>45</v>
      </c>
      <c r="F72" s="44"/>
      <c r="G72" s="30"/>
      <c r="H72" s="26"/>
      <c r="I72" s="26"/>
      <c r="J72" s="26"/>
      <c r="K72" s="43"/>
      <c r="M72" s="93"/>
      <c r="N72" s="123"/>
      <c r="BU72" s="5"/>
      <c r="BV72" s="5"/>
      <c r="BW72" s="5"/>
    </row>
    <row r="73" spans="4:75" x14ac:dyDescent="0.25">
      <c r="D73" s="25" t="s">
        <v>34</v>
      </c>
      <c r="E73" s="26"/>
      <c r="F73" s="44">
        <v>4722565</v>
      </c>
      <c r="G73" s="27">
        <v>6077035</v>
      </c>
      <c r="H73" s="28">
        <v>10413524</v>
      </c>
      <c r="I73" s="28">
        <v>9906338</v>
      </c>
      <c r="J73" s="28">
        <v>26396897</v>
      </c>
      <c r="K73" s="29">
        <v>1</v>
      </c>
      <c r="M73" s="123">
        <f>G73/J73</f>
        <v>0.23021777900637336</v>
      </c>
      <c r="N73" s="123">
        <f t="shared" si="5"/>
        <v>0.6247158141352751</v>
      </c>
    </row>
    <row r="74" spans="4:75" x14ac:dyDescent="0.25">
      <c r="D74" s="31"/>
      <c r="M74" s="93"/>
      <c r="N74" s="93"/>
    </row>
    <row r="75" spans="4:75" x14ac:dyDescent="0.25">
      <c r="D75" s="31" t="s">
        <v>46</v>
      </c>
      <c r="M75" s="93"/>
      <c r="N75" s="93"/>
    </row>
    <row r="76" spans="4:75" ht="24.75" thickBot="1" x14ac:dyDescent="0.3">
      <c r="D76" s="22" t="s">
        <v>29</v>
      </c>
      <c r="E76" s="23" t="s">
        <v>30</v>
      </c>
      <c r="F76" s="24" t="s">
        <v>53</v>
      </c>
      <c r="G76" s="24" t="s">
        <v>31</v>
      </c>
      <c r="H76" s="23" t="s">
        <v>32</v>
      </c>
      <c r="I76" s="23" t="s">
        <v>33</v>
      </c>
      <c r="J76" s="23" t="s">
        <v>34</v>
      </c>
      <c r="K76" s="23" t="s">
        <v>35</v>
      </c>
      <c r="M76" s="33" t="s">
        <v>51</v>
      </c>
      <c r="N76" s="33" t="s">
        <v>52</v>
      </c>
    </row>
    <row r="77" spans="4:75" x14ac:dyDescent="0.25">
      <c r="D77" s="25" t="s">
        <v>36</v>
      </c>
      <c r="E77" s="26" t="s">
        <v>113</v>
      </c>
      <c r="F77" s="90">
        <v>43923</v>
      </c>
      <c r="G77" s="27">
        <v>52553</v>
      </c>
      <c r="H77" s="28">
        <v>575048</v>
      </c>
      <c r="I77" s="28">
        <v>484346</v>
      </c>
      <c r="J77" s="28">
        <v>1111947</v>
      </c>
      <c r="K77" s="91">
        <f>J77/J85</f>
        <v>3.7312414388339342E-2</v>
      </c>
      <c r="M77" s="123">
        <f t="shared" ref="M77:M85" si="6">G77/J77</f>
        <v>4.7262144688550806E-2</v>
      </c>
      <c r="N77" s="123">
        <f>(G77+H77)/J77</f>
        <v>0.56441628962531487</v>
      </c>
    </row>
    <row r="78" spans="4:75" x14ac:dyDescent="0.25">
      <c r="D78" s="25" t="s">
        <v>13</v>
      </c>
      <c r="E78" s="26" t="s">
        <v>47</v>
      </c>
      <c r="F78" s="90">
        <v>175260</v>
      </c>
      <c r="G78" s="27">
        <v>205704</v>
      </c>
      <c r="H78" s="28">
        <v>1269693</v>
      </c>
      <c r="I78" s="28">
        <v>744189</v>
      </c>
      <c r="J78" s="28">
        <v>2219586</v>
      </c>
      <c r="K78" s="91">
        <f>J78/J85</f>
        <v>7.4480269835303814E-2</v>
      </c>
      <c r="M78" s="123">
        <f t="shared" si="6"/>
        <v>9.267674241953229E-2</v>
      </c>
      <c r="N78" s="123">
        <f t="shared" ref="N78:N85" si="7">(G78+H78)/J78</f>
        <v>0.66471720401912793</v>
      </c>
    </row>
    <row r="79" spans="4:75" x14ac:dyDescent="0.25">
      <c r="D79" s="25" t="s">
        <v>14</v>
      </c>
      <c r="E79" s="26" t="s">
        <v>38</v>
      </c>
      <c r="F79" s="90">
        <v>521278</v>
      </c>
      <c r="G79" s="27">
        <v>614075</v>
      </c>
      <c r="H79" s="28">
        <v>2133871</v>
      </c>
      <c r="I79" s="28">
        <v>1227817</v>
      </c>
      <c r="J79" s="28">
        <v>3975763</v>
      </c>
      <c r="K79" s="91">
        <f>J79/J85</f>
        <v>0.13341042025009031</v>
      </c>
      <c r="M79" s="123">
        <f t="shared" si="6"/>
        <v>0.15445462921205314</v>
      </c>
      <c r="N79" s="123">
        <f t="shared" si="7"/>
        <v>0.69117449908357209</v>
      </c>
    </row>
    <row r="80" spans="4:75" x14ac:dyDescent="0.25">
      <c r="D80" s="25" t="s">
        <v>15</v>
      </c>
      <c r="E80" s="26" t="s">
        <v>48</v>
      </c>
      <c r="F80" s="90">
        <v>957223</v>
      </c>
      <c r="G80" s="27">
        <v>1131750</v>
      </c>
      <c r="H80" s="28">
        <v>2401590</v>
      </c>
      <c r="I80" s="28">
        <v>1719477</v>
      </c>
      <c r="J80" s="28">
        <v>5252817</v>
      </c>
      <c r="K80" s="91">
        <f>J80/J85</f>
        <v>0.17626315337881526</v>
      </c>
      <c r="M80" s="123">
        <f t="shared" si="6"/>
        <v>0.21545582113368883</v>
      </c>
      <c r="N80" s="123">
        <f t="shared" si="7"/>
        <v>0.67265621475105641</v>
      </c>
    </row>
    <row r="81" spans="4:29" x14ac:dyDescent="0.25">
      <c r="D81" s="25" t="s">
        <v>16</v>
      </c>
      <c r="E81" s="26" t="s">
        <v>40</v>
      </c>
      <c r="F81" s="90">
        <v>803963</v>
      </c>
      <c r="G81" s="27">
        <v>1035726</v>
      </c>
      <c r="H81" s="28">
        <v>1743562</v>
      </c>
      <c r="I81" s="28">
        <v>1933767</v>
      </c>
      <c r="J81" s="28">
        <v>4713055</v>
      </c>
      <c r="K81" s="91">
        <f>J81/J85</f>
        <v>0.15815093812477993</v>
      </c>
      <c r="M81" s="123">
        <f t="shared" si="6"/>
        <v>0.21975682439521713</v>
      </c>
      <c r="N81" s="123">
        <f t="shared" si="7"/>
        <v>0.58969988680378227</v>
      </c>
    </row>
    <row r="82" spans="4:29" x14ac:dyDescent="0.25">
      <c r="D82" s="25" t="s">
        <v>17</v>
      </c>
      <c r="E82" s="26" t="s">
        <v>41</v>
      </c>
      <c r="F82" s="90">
        <v>750486</v>
      </c>
      <c r="G82" s="27">
        <v>1042479</v>
      </c>
      <c r="H82" s="28">
        <v>1580370</v>
      </c>
      <c r="I82" s="28">
        <v>1963485</v>
      </c>
      <c r="J82" s="28">
        <v>4586334</v>
      </c>
      <c r="K82" s="91">
        <f>J82/J85</f>
        <v>0.15389869726824204</v>
      </c>
      <c r="M82" s="123">
        <f t="shared" si="6"/>
        <v>0.22730115163875986</v>
      </c>
      <c r="N82" s="123">
        <f t="shared" si="7"/>
        <v>0.57188355667075275</v>
      </c>
    </row>
    <row r="83" spans="4:29" x14ac:dyDescent="0.25">
      <c r="D83" s="25" t="s">
        <v>22</v>
      </c>
      <c r="E83" s="26" t="s">
        <v>42</v>
      </c>
      <c r="F83" s="90">
        <v>762956</v>
      </c>
      <c r="G83" s="27">
        <v>1219079</v>
      </c>
      <c r="H83" s="28">
        <v>1174736</v>
      </c>
      <c r="I83" s="28">
        <v>2381792</v>
      </c>
      <c r="J83" s="28">
        <v>4775607</v>
      </c>
      <c r="K83" s="91">
        <f>J83/J85</f>
        <v>0.16024992858459447</v>
      </c>
      <c r="M83" s="123">
        <f t="shared" si="6"/>
        <v>0.25527205232758893</v>
      </c>
      <c r="N83" s="123">
        <f t="shared" si="7"/>
        <v>0.50125879286130537</v>
      </c>
    </row>
    <row r="84" spans="4:29" x14ac:dyDescent="0.25">
      <c r="D84" s="25" t="s">
        <v>114</v>
      </c>
      <c r="E84" s="26" t="s">
        <v>43</v>
      </c>
      <c r="F84" s="90">
        <v>132594</v>
      </c>
      <c r="G84" s="27">
        <v>262031</v>
      </c>
      <c r="H84" s="28">
        <v>259624</v>
      </c>
      <c r="I84" s="28">
        <v>2644229</v>
      </c>
      <c r="J84" s="28">
        <v>3165884</v>
      </c>
      <c r="K84" s="91">
        <f>J84/J85</f>
        <v>0.10623417816983481</v>
      </c>
      <c r="M84" s="123">
        <f t="shared" si="6"/>
        <v>8.2767088118200161E-2</v>
      </c>
      <c r="N84" s="123">
        <f t="shared" si="7"/>
        <v>0.16477388306078175</v>
      </c>
    </row>
    <row r="85" spans="4:29" s="4" customFormat="1" x14ac:dyDescent="0.25">
      <c r="D85" s="84" t="s">
        <v>34</v>
      </c>
      <c r="E85" s="85"/>
      <c r="F85" s="92">
        <f t="shared" ref="F85" si="8">SUM(F77:F84)</f>
        <v>4147683</v>
      </c>
      <c r="G85" s="86">
        <v>5563397</v>
      </c>
      <c r="H85" s="87">
        <v>11138494</v>
      </c>
      <c r="I85" s="87">
        <v>13099102</v>
      </c>
      <c r="J85" s="87">
        <v>29800993</v>
      </c>
      <c r="K85" s="88">
        <v>1</v>
      </c>
      <c r="M85" s="125">
        <f t="shared" si="6"/>
        <v>0.18668495375305111</v>
      </c>
      <c r="N85" s="125">
        <f t="shared" si="7"/>
        <v>0.56044746562639713</v>
      </c>
      <c r="R85" s="48"/>
    </row>
    <row r="86" spans="4:29" x14ac:dyDescent="0.25">
      <c r="D86" s="31"/>
    </row>
    <row r="87" spans="4:29" x14ac:dyDescent="0.25">
      <c r="G87" s="126">
        <f>SUM(G81:G84)</f>
        <v>3559315</v>
      </c>
    </row>
    <row r="88" spans="4:29" x14ac:dyDescent="0.25">
      <c r="G88">
        <f>G87/G85</f>
        <v>0.63977368503452114</v>
      </c>
    </row>
    <row r="92" spans="4:29" x14ac:dyDescent="0.25">
      <c r="D92" s="4" t="s">
        <v>1</v>
      </c>
    </row>
    <row r="93" spans="4:29" x14ac:dyDescent="0.25">
      <c r="D93" t="s">
        <v>50</v>
      </c>
      <c r="W93" s="39"/>
      <c r="X93" s="39"/>
      <c r="Y93" s="39"/>
      <c r="Z93" s="39"/>
      <c r="AA93" s="39"/>
      <c r="AB93" s="39"/>
      <c r="AC93" s="39"/>
    </row>
    <row r="94" spans="4:29" ht="24.75" thickBot="1" x14ac:dyDescent="0.3">
      <c r="D94" s="22" t="s">
        <v>29</v>
      </c>
      <c r="E94" s="23" t="s">
        <v>30</v>
      </c>
      <c r="F94" s="24" t="s">
        <v>53</v>
      </c>
      <c r="G94" s="24" t="s">
        <v>31</v>
      </c>
      <c r="H94" s="23" t="s">
        <v>32</v>
      </c>
      <c r="I94" s="23" t="s">
        <v>33</v>
      </c>
      <c r="J94" s="23" t="s">
        <v>34</v>
      </c>
      <c r="K94" s="23" t="s">
        <v>35</v>
      </c>
      <c r="M94" s="33" t="s">
        <v>51</v>
      </c>
      <c r="N94" s="33" t="s">
        <v>52</v>
      </c>
    </row>
    <row r="95" spans="4:29" x14ac:dyDescent="0.25">
      <c r="D95" s="25" t="s">
        <v>36</v>
      </c>
      <c r="E95" s="26" t="s">
        <v>37</v>
      </c>
      <c r="F95" s="90">
        <v>87264</v>
      </c>
      <c r="G95" s="27">
        <v>101634</v>
      </c>
      <c r="H95" s="28">
        <v>781713</v>
      </c>
      <c r="I95" s="28">
        <v>214687</v>
      </c>
      <c r="J95" s="28">
        <v>1098034</v>
      </c>
      <c r="K95" s="91">
        <f>J95/J103</f>
        <v>8.4450024707404717E-2</v>
      </c>
      <c r="M95" s="32">
        <f>G95/J95</f>
        <v>9.255997537416874E-2</v>
      </c>
      <c r="N95" s="32">
        <f>(G95+H95)/J95</f>
        <v>0.80448055342548597</v>
      </c>
    </row>
    <row r="96" spans="4:29" x14ac:dyDescent="0.25">
      <c r="D96" s="25" t="s">
        <v>13</v>
      </c>
      <c r="E96" s="26" t="s">
        <v>38</v>
      </c>
      <c r="F96" s="90">
        <v>186448</v>
      </c>
      <c r="G96" s="27">
        <v>216267</v>
      </c>
      <c r="H96" s="28">
        <v>809102</v>
      </c>
      <c r="I96" s="28">
        <v>235156</v>
      </c>
      <c r="J96" s="28">
        <v>1260525</v>
      </c>
      <c r="K96" s="91">
        <f>J96/J103</f>
        <v>9.6947241519207361E-2</v>
      </c>
      <c r="M96" s="32">
        <f t="shared" ref="M96:M101" si="9">G96/J96</f>
        <v>0.17156898911167967</v>
      </c>
      <c r="N96" s="32">
        <f t="shared" ref="N96:N101" si="10">(G96+H96)/J96</f>
        <v>0.8134459848079173</v>
      </c>
    </row>
    <row r="97" spans="4:14" x14ac:dyDescent="0.25">
      <c r="D97" s="25" t="s">
        <v>14</v>
      </c>
      <c r="E97" s="26" t="s">
        <v>39</v>
      </c>
      <c r="F97" s="90">
        <v>421873</v>
      </c>
      <c r="G97" s="27">
        <v>493704</v>
      </c>
      <c r="H97" s="28">
        <v>1118663</v>
      </c>
      <c r="I97" s="28">
        <v>382694</v>
      </c>
      <c r="J97" s="28">
        <v>1995061</v>
      </c>
      <c r="K97" s="91">
        <f>J97/J103</f>
        <v>0.15344055898340087</v>
      </c>
      <c r="M97" s="32">
        <f t="shared" si="9"/>
        <v>0.2474631101505167</v>
      </c>
      <c r="N97" s="32">
        <f t="shared" si="10"/>
        <v>0.80817929877833306</v>
      </c>
    </row>
    <row r="98" spans="4:14" x14ac:dyDescent="0.25">
      <c r="D98" s="25" t="s">
        <v>15</v>
      </c>
      <c r="E98" s="26" t="s">
        <v>40</v>
      </c>
      <c r="F98" s="90">
        <v>645642</v>
      </c>
      <c r="G98" s="27">
        <v>778312</v>
      </c>
      <c r="H98" s="28">
        <v>1119118</v>
      </c>
      <c r="I98" s="28">
        <v>650074</v>
      </c>
      <c r="J98" s="28">
        <v>2547504</v>
      </c>
      <c r="K98" s="91">
        <f>J98/J103</f>
        <v>0.19592906571400553</v>
      </c>
      <c r="M98" s="32">
        <f t="shared" si="9"/>
        <v>0.30551944177516505</v>
      </c>
      <c r="N98" s="32">
        <f t="shared" si="10"/>
        <v>0.74481924267832356</v>
      </c>
    </row>
    <row r="99" spans="4:14" x14ac:dyDescent="0.25">
      <c r="D99" s="25" t="s">
        <v>16</v>
      </c>
      <c r="E99" s="26" t="s">
        <v>41</v>
      </c>
      <c r="F99" s="90">
        <v>524132</v>
      </c>
      <c r="G99" s="27">
        <v>672933</v>
      </c>
      <c r="H99" s="28">
        <v>858184</v>
      </c>
      <c r="I99" s="28">
        <v>748583</v>
      </c>
      <c r="J99" s="28">
        <v>2279700</v>
      </c>
      <c r="K99" s="91">
        <f>J99/J103</f>
        <v>0.17533220403509414</v>
      </c>
      <c r="M99" s="32">
        <f t="shared" si="9"/>
        <v>0.29518489274904591</v>
      </c>
      <c r="N99" s="32">
        <f t="shared" si="10"/>
        <v>0.67163091634864236</v>
      </c>
    </row>
    <row r="100" spans="4:14" x14ac:dyDescent="0.25">
      <c r="D100" s="25" t="s">
        <v>17</v>
      </c>
      <c r="E100" s="26" t="s">
        <v>42</v>
      </c>
      <c r="F100" s="90">
        <v>519148</v>
      </c>
      <c r="G100" s="27">
        <v>757130</v>
      </c>
      <c r="H100" s="28">
        <v>611014</v>
      </c>
      <c r="I100" s="28">
        <v>763262</v>
      </c>
      <c r="J100" s="28">
        <v>2131406</v>
      </c>
      <c r="K100" s="91">
        <f>J100/J103</f>
        <v>0.16392688146406276</v>
      </c>
      <c r="M100" s="32">
        <f t="shared" si="9"/>
        <v>0.35522561163851468</v>
      </c>
      <c r="N100" s="32">
        <f t="shared" si="10"/>
        <v>0.64189741419513691</v>
      </c>
    </row>
    <row r="101" spans="4:14" x14ac:dyDescent="0.25">
      <c r="D101" s="25" t="s">
        <v>22</v>
      </c>
      <c r="E101" s="26" t="s">
        <v>43</v>
      </c>
      <c r="F101" s="90">
        <v>150914</v>
      </c>
      <c r="G101" s="27">
        <v>243478</v>
      </c>
      <c r="H101" s="28">
        <v>245477</v>
      </c>
      <c r="I101" s="28">
        <v>1200990</v>
      </c>
      <c r="J101" s="28">
        <v>1689945</v>
      </c>
      <c r="K101" s="91">
        <f>J101/J103</f>
        <v>0.12997402357682464</v>
      </c>
      <c r="M101" s="32">
        <f t="shared" si="9"/>
        <v>0.14407451130066362</v>
      </c>
      <c r="N101" s="32">
        <f t="shared" si="10"/>
        <v>0.28933190133406711</v>
      </c>
    </row>
    <row r="102" spans="4:14" x14ac:dyDescent="0.25">
      <c r="D102" s="25" t="s">
        <v>44</v>
      </c>
      <c r="E102" s="26" t="s">
        <v>45</v>
      </c>
      <c r="F102" s="90"/>
      <c r="G102" s="27"/>
      <c r="H102" s="28"/>
      <c r="I102" s="28"/>
      <c r="J102" s="28"/>
      <c r="K102" s="91">
        <f>J102/J103</f>
        <v>0</v>
      </c>
      <c r="N102" s="32"/>
    </row>
    <row r="103" spans="4:14" x14ac:dyDescent="0.25">
      <c r="D103" s="25" t="s">
        <v>34</v>
      </c>
      <c r="E103" s="26"/>
      <c r="F103" s="92">
        <v>2535421</v>
      </c>
      <c r="G103" s="86">
        <v>3263458</v>
      </c>
      <c r="H103" s="87">
        <v>5543271</v>
      </c>
      <c r="I103" s="87">
        <v>4195446</v>
      </c>
      <c r="J103" s="87">
        <v>13002175</v>
      </c>
      <c r="K103" s="88">
        <v>1</v>
      </c>
      <c r="M103" s="32">
        <f>G103/J103</f>
        <v>0.25099323766985138</v>
      </c>
      <c r="N103" s="32">
        <f t="shared" ref="N103" si="11">(G103+H103)/J103</f>
        <v>0.67732737022844258</v>
      </c>
    </row>
    <row r="106" spans="4:14" x14ac:dyDescent="0.25">
      <c r="D106" t="s">
        <v>46</v>
      </c>
    </row>
    <row r="107" spans="4:14" ht="24.75" thickBot="1" x14ac:dyDescent="0.3">
      <c r="D107" s="22" t="s">
        <v>29</v>
      </c>
      <c r="E107" s="23" t="s">
        <v>30</v>
      </c>
      <c r="F107" s="24" t="s">
        <v>53</v>
      </c>
      <c r="G107" s="24" t="s">
        <v>31</v>
      </c>
      <c r="H107" s="23" t="s">
        <v>32</v>
      </c>
      <c r="I107" s="23" t="s">
        <v>33</v>
      </c>
      <c r="J107" s="23" t="s">
        <v>34</v>
      </c>
      <c r="K107" s="23" t="s">
        <v>35</v>
      </c>
      <c r="M107" s="33" t="s">
        <v>51</v>
      </c>
      <c r="N107" s="33" t="s">
        <v>52</v>
      </c>
    </row>
    <row r="108" spans="4:14" x14ac:dyDescent="0.25">
      <c r="D108" s="25" t="s">
        <v>36</v>
      </c>
      <c r="E108" s="26" t="s">
        <v>37</v>
      </c>
      <c r="F108" s="90">
        <v>21482</v>
      </c>
      <c r="G108" s="27">
        <v>25148</v>
      </c>
      <c r="H108" s="28">
        <v>312684</v>
      </c>
      <c r="I108" s="28">
        <v>111778</v>
      </c>
      <c r="J108" s="28">
        <v>449610</v>
      </c>
      <c r="K108" s="91">
        <f>J108/J116</f>
        <v>3.0555659572669303E-2</v>
      </c>
      <c r="M108" s="32">
        <f>G108/J108</f>
        <v>5.5932919641467051E-2</v>
      </c>
      <c r="N108" s="32">
        <f>(G108+H108)/J108</f>
        <v>0.75138898156179801</v>
      </c>
    </row>
    <row r="109" spans="4:14" x14ac:dyDescent="0.25">
      <c r="D109" s="25" t="s">
        <v>13</v>
      </c>
      <c r="E109" s="26" t="s">
        <v>38</v>
      </c>
      <c r="F109" s="90">
        <v>88948</v>
      </c>
      <c r="G109" s="27">
        <v>103102</v>
      </c>
      <c r="H109" s="28">
        <v>703828</v>
      </c>
      <c r="I109" s="28">
        <v>234163</v>
      </c>
      <c r="J109" s="28">
        <v>1041093</v>
      </c>
      <c r="K109" s="91">
        <f>J109/J116</f>
        <v>7.0753059966390877E-2</v>
      </c>
      <c r="M109" s="32">
        <f t="shared" ref="M109:M114" si="12">G109/J109</f>
        <v>9.9032459155906347E-2</v>
      </c>
      <c r="N109" s="32">
        <f t="shared" ref="N109:N114" si="13">(G109+H109)/J109</f>
        <v>0.77507965186587557</v>
      </c>
    </row>
    <row r="110" spans="4:14" x14ac:dyDescent="0.25">
      <c r="D110" s="25" t="s">
        <v>14</v>
      </c>
      <c r="E110" s="26" t="s">
        <v>39</v>
      </c>
      <c r="F110" s="90">
        <v>281416</v>
      </c>
      <c r="G110" s="27">
        <v>332118</v>
      </c>
      <c r="H110" s="28">
        <v>1180890</v>
      </c>
      <c r="I110" s="28">
        <v>429075</v>
      </c>
      <c r="J110" s="28">
        <v>1942083</v>
      </c>
      <c r="K110" s="91">
        <f>J110/J116</f>
        <v>0.13198466895724811</v>
      </c>
      <c r="M110" s="32">
        <f t="shared" si="12"/>
        <v>0.17101122866530422</v>
      </c>
      <c r="N110" s="32">
        <f t="shared" si="13"/>
        <v>0.77906454049595197</v>
      </c>
    </row>
    <row r="111" spans="4:14" x14ac:dyDescent="0.25">
      <c r="D111" s="25" t="s">
        <v>15</v>
      </c>
      <c r="E111" s="26" t="s">
        <v>40</v>
      </c>
      <c r="F111" s="90">
        <v>518094</v>
      </c>
      <c r="G111" s="27">
        <v>615048</v>
      </c>
      <c r="H111" s="28">
        <v>1245463</v>
      </c>
      <c r="I111" s="28">
        <v>723453</v>
      </c>
      <c r="J111" s="28">
        <v>2583964</v>
      </c>
      <c r="K111" s="91">
        <f>J111/J116</f>
        <v>0.17560713581110934</v>
      </c>
      <c r="M111" s="32">
        <f t="shared" si="12"/>
        <v>0.23802498796422861</v>
      </c>
      <c r="N111" s="32">
        <f t="shared" si="13"/>
        <v>0.72002202817067107</v>
      </c>
    </row>
    <row r="112" spans="4:14" x14ac:dyDescent="0.25">
      <c r="D112" s="25" t="s">
        <v>16</v>
      </c>
      <c r="E112" s="26" t="s">
        <v>41</v>
      </c>
      <c r="F112" s="90">
        <v>463409</v>
      </c>
      <c r="G112" s="27">
        <v>606138</v>
      </c>
      <c r="H112" s="28">
        <v>944594</v>
      </c>
      <c r="I112" s="28">
        <v>827230</v>
      </c>
      <c r="J112" s="28">
        <v>2377962</v>
      </c>
      <c r="K112" s="91">
        <f>J112/J116</f>
        <v>0.1616071647622247</v>
      </c>
      <c r="M112" s="32">
        <f t="shared" si="12"/>
        <v>0.25489810181996181</v>
      </c>
      <c r="N112" s="32">
        <f t="shared" si="13"/>
        <v>0.65212648477982404</v>
      </c>
    </row>
    <row r="113" spans="4:14" x14ac:dyDescent="0.25">
      <c r="D113" s="25" t="s">
        <v>17</v>
      </c>
      <c r="E113" s="26" t="s">
        <v>42</v>
      </c>
      <c r="F113" s="90">
        <v>452159</v>
      </c>
      <c r="G113" s="27">
        <v>621643</v>
      </c>
      <c r="H113" s="28">
        <v>790762</v>
      </c>
      <c r="I113" s="28">
        <v>863325</v>
      </c>
      <c r="J113" s="28">
        <v>2275730</v>
      </c>
      <c r="K113" s="91">
        <f>J113/J116</f>
        <v>0.15465944075823651</v>
      </c>
      <c r="M113" s="32">
        <f t="shared" si="12"/>
        <v>0.27316201834136739</v>
      </c>
      <c r="N113" s="32">
        <f t="shared" si="13"/>
        <v>0.62063821279325759</v>
      </c>
    </row>
    <row r="114" spans="4:14" x14ac:dyDescent="0.25">
      <c r="D114" s="25" t="s">
        <v>22</v>
      </c>
      <c r="E114" s="26" t="s">
        <v>43</v>
      </c>
      <c r="F114" s="90">
        <v>461637</v>
      </c>
      <c r="G114" s="27">
        <v>742916</v>
      </c>
      <c r="H114" s="28">
        <v>635425</v>
      </c>
      <c r="I114" s="28">
        <v>1039232</v>
      </c>
      <c r="J114" s="28">
        <v>2417573</v>
      </c>
      <c r="K114" s="91">
        <f>J114/J116</f>
        <v>0.16429914276834778</v>
      </c>
      <c r="M114" s="32">
        <f t="shared" si="12"/>
        <v>0.30729826979371461</v>
      </c>
      <c r="N114" s="32">
        <f t="shared" si="13"/>
        <v>0.57013418002269223</v>
      </c>
    </row>
    <row r="115" spans="4:14" x14ac:dyDescent="0.25">
      <c r="D115" s="25" t="s">
        <v>44</v>
      </c>
      <c r="E115" s="26" t="s">
        <v>45</v>
      </c>
      <c r="F115" s="90">
        <v>69581</v>
      </c>
      <c r="G115" s="27">
        <v>152832</v>
      </c>
      <c r="H115" s="28">
        <v>156131</v>
      </c>
      <c r="I115" s="28">
        <v>1317481</v>
      </c>
      <c r="J115" s="28">
        <v>1626444</v>
      </c>
      <c r="K115" s="91">
        <f>J115/J116</f>
        <v>0.11053372740377339</v>
      </c>
      <c r="N115" s="32"/>
    </row>
    <row r="116" spans="4:14" x14ac:dyDescent="0.25">
      <c r="D116" s="25" t="s">
        <v>34</v>
      </c>
      <c r="E116" s="26"/>
      <c r="F116" s="92">
        <f t="shared" ref="F116:K116" si="14">SUM(F108:F115)</f>
        <v>2356726</v>
      </c>
      <c r="G116" s="86">
        <v>3198945</v>
      </c>
      <c r="H116" s="87">
        <v>5969777</v>
      </c>
      <c r="I116" s="87">
        <f t="shared" si="14"/>
        <v>5545737</v>
      </c>
      <c r="J116" s="87">
        <f t="shared" si="14"/>
        <v>14714459</v>
      </c>
      <c r="K116" s="88">
        <f t="shared" si="14"/>
        <v>1</v>
      </c>
      <c r="M116" s="32">
        <f>G116/J116</f>
        <v>0.21740146885454639</v>
      </c>
      <c r="N116" s="32">
        <f t="shared" ref="N116" si="15">(G116+H116)/J116</f>
        <v>0.62310969095092117</v>
      </c>
    </row>
    <row r="121" spans="4:14" x14ac:dyDescent="0.25">
      <c r="F121" s="90"/>
      <c r="G121" s="27"/>
      <c r="H121" s="28"/>
      <c r="I121" s="28"/>
      <c r="J121" s="28"/>
      <c r="K121" s="91"/>
    </row>
    <row r="122" spans="4:14" x14ac:dyDescent="0.25">
      <c r="F122" s="90"/>
      <c r="G122" s="27"/>
      <c r="H122" s="28"/>
      <c r="I122" s="28"/>
      <c r="J122" s="28"/>
      <c r="K122" s="91"/>
    </row>
    <row r="123" spans="4:14" x14ac:dyDescent="0.25">
      <c r="F123" s="90"/>
      <c r="G123" s="27"/>
      <c r="H123" s="28"/>
      <c r="I123" s="28"/>
      <c r="J123" s="28"/>
      <c r="K123" s="91"/>
    </row>
    <row r="124" spans="4:14" x14ac:dyDescent="0.25">
      <c r="F124" s="90"/>
      <c r="G124" s="27"/>
      <c r="H124" s="28"/>
      <c r="I124" s="28"/>
      <c r="J124" s="28"/>
      <c r="K124" s="91"/>
    </row>
    <row r="125" spans="4:14" x14ac:dyDescent="0.25">
      <c r="F125" s="90"/>
      <c r="G125" s="27"/>
      <c r="H125" s="28"/>
      <c r="I125" s="28"/>
      <c r="J125" s="28"/>
      <c r="K125" s="91"/>
    </row>
    <row r="126" spans="4:14" x14ac:dyDescent="0.25">
      <c r="F126" s="90"/>
      <c r="G126" s="27"/>
      <c r="H126" s="28"/>
      <c r="I126" s="28"/>
      <c r="J126" s="28"/>
      <c r="K126" s="91"/>
    </row>
    <row r="127" spans="4:14" x14ac:dyDescent="0.25">
      <c r="F127" s="90"/>
      <c r="G127" s="27"/>
      <c r="H127" s="28"/>
      <c r="I127" s="28"/>
      <c r="J127" s="28"/>
      <c r="K127" s="91"/>
    </row>
    <row r="128" spans="4:14" x14ac:dyDescent="0.25">
      <c r="F128" s="90"/>
      <c r="G128" s="27"/>
      <c r="H128" s="28"/>
      <c r="I128" s="28"/>
      <c r="J128" s="28"/>
      <c r="K128" s="91"/>
    </row>
    <row r="129" spans="4:29" ht="14.25" customHeight="1" x14ac:dyDescent="0.25">
      <c r="D129" t="s">
        <v>50</v>
      </c>
      <c r="F129" s="92"/>
      <c r="G129" s="86"/>
      <c r="H129" s="87"/>
      <c r="I129" s="87"/>
      <c r="J129" s="87"/>
      <c r="K129" s="88"/>
    </row>
    <row r="130" spans="4:29" ht="14.25" customHeight="1" x14ac:dyDescent="0.25">
      <c r="D130" t="s">
        <v>2</v>
      </c>
    </row>
    <row r="131" spans="4:29" ht="24.75" thickBot="1" x14ac:dyDescent="0.3">
      <c r="D131" s="22" t="s">
        <v>29</v>
      </c>
      <c r="E131" s="23" t="s">
        <v>30</v>
      </c>
      <c r="F131" s="24" t="s">
        <v>53</v>
      </c>
      <c r="G131" s="24" t="s">
        <v>31</v>
      </c>
      <c r="H131" s="23" t="s">
        <v>32</v>
      </c>
      <c r="I131" s="23" t="s">
        <v>33</v>
      </c>
      <c r="J131" s="23" t="s">
        <v>34</v>
      </c>
      <c r="K131" s="23" t="s">
        <v>35</v>
      </c>
      <c r="M131" s="33" t="s">
        <v>51</v>
      </c>
      <c r="N131" s="33" t="s">
        <v>52</v>
      </c>
    </row>
    <row r="132" spans="4:29" ht="14.25" customHeight="1" x14ac:dyDescent="0.25">
      <c r="D132" s="25" t="s">
        <v>36</v>
      </c>
      <c r="E132" s="26" t="s">
        <v>37</v>
      </c>
      <c r="F132" s="90">
        <v>111184</v>
      </c>
      <c r="G132" s="27">
        <v>132165</v>
      </c>
      <c r="H132" s="28">
        <v>621268</v>
      </c>
      <c r="I132" s="28">
        <v>747316</v>
      </c>
      <c r="J132" s="28">
        <v>1500749</v>
      </c>
      <c r="K132" s="91">
        <f>J132/J140</f>
        <v>0.11204032453977021</v>
      </c>
      <c r="M132" s="32">
        <f>G132/J132</f>
        <v>8.8066025697834879E-2</v>
      </c>
      <c r="N132" s="32">
        <f>(G132+H132)/J132</f>
        <v>0.50203798236747121</v>
      </c>
    </row>
    <row r="133" spans="4:29" ht="14.25" customHeight="1" x14ac:dyDescent="0.25">
      <c r="D133" s="25" t="s">
        <v>13</v>
      </c>
      <c r="E133" s="26" t="s">
        <v>38</v>
      </c>
      <c r="F133" s="90">
        <v>169556</v>
      </c>
      <c r="G133" s="27">
        <v>197026</v>
      </c>
      <c r="H133" s="28">
        <v>589782</v>
      </c>
      <c r="I133" s="28">
        <v>519355</v>
      </c>
      <c r="J133" s="28">
        <v>1306163</v>
      </c>
      <c r="K133" s="91">
        <f>J133/J140</f>
        <v>9.7513259327069279E-2</v>
      </c>
      <c r="M133" s="32">
        <f t="shared" ref="M133:M138" si="16">G133/J133</f>
        <v>0.15084334803542895</v>
      </c>
      <c r="N133" s="32">
        <f t="shared" ref="N133:N138" si="17">(G133+H133)/J133</f>
        <v>0.6023811729470212</v>
      </c>
    </row>
    <row r="134" spans="4:29" ht="14.25" customHeight="1" x14ac:dyDescent="0.25">
      <c r="D134" s="25" t="s">
        <v>14</v>
      </c>
      <c r="E134" s="26" t="s">
        <v>39</v>
      </c>
      <c r="F134" s="90">
        <v>386484</v>
      </c>
      <c r="G134" s="27">
        <v>446660</v>
      </c>
      <c r="H134" s="28">
        <v>901476</v>
      </c>
      <c r="I134" s="28">
        <v>688174</v>
      </c>
      <c r="J134" s="28">
        <v>2036310</v>
      </c>
      <c r="K134" s="91">
        <f>J134/J140</f>
        <v>0.15202331186865992</v>
      </c>
      <c r="M134" s="32">
        <f t="shared" si="16"/>
        <v>0.21934774174855498</v>
      </c>
      <c r="N134" s="32">
        <f t="shared" si="17"/>
        <v>0.66204850931341497</v>
      </c>
    </row>
    <row r="135" spans="4:29" ht="14.25" customHeight="1" x14ac:dyDescent="0.25">
      <c r="D135" s="25" t="s">
        <v>15</v>
      </c>
      <c r="E135" s="26" t="s">
        <v>40</v>
      </c>
      <c r="F135" s="90">
        <v>542183</v>
      </c>
      <c r="G135" s="27">
        <v>661529</v>
      </c>
      <c r="H135" s="28">
        <v>1063480</v>
      </c>
      <c r="I135" s="28">
        <v>868206</v>
      </c>
      <c r="J135" s="28">
        <v>2593215</v>
      </c>
      <c r="K135" s="91">
        <f>J135/J140</f>
        <v>0.1935997626527822</v>
      </c>
      <c r="M135" s="32">
        <f t="shared" si="16"/>
        <v>0.25509994350641962</v>
      </c>
      <c r="N135" s="32">
        <f t="shared" si="17"/>
        <v>0.66520091855091079</v>
      </c>
    </row>
    <row r="136" spans="4:29" ht="14.25" customHeight="1" x14ac:dyDescent="0.25">
      <c r="D136" s="25" t="s">
        <v>16</v>
      </c>
      <c r="E136" s="26" t="s">
        <v>41</v>
      </c>
      <c r="F136" s="90">
        <v>421485</v>
      </c>
      <c r="G136" s="27">
        <v>542220</v>
      </c>
      <c r="H136" s="28">
        <v>851468</v>
      </c>
      <c r="I136" s="28">
        <v>879772</v>
      </c>
      <c r="J136" s="28">
        <v>2273460</v>
      </c>
      <c r="K136" s="91">
        <f>J136/J140</f>
        <v>0.16972804661418131</v>
      </c>
      <c r="M136" s="32">
        <f t="shared" si="16"/>
        <v>0.23849990762978016</v>
      </c>
      <c r="N136" s="32">
        <f t="shared" si="17"/>
        <v>0.61302508071397777</v>
      </c>
    </row>
    <row r="137" spans="4:29" ht="14.25" customHeight="1" x14ac:dyDescent="0.25">
      <c r="D137" s="25" t="s">
        <v>17</v>
      </c>
      <c r="E137" s="26" t="s">
        <v>42</v>
      </c>
      <c r="F137" s="90">
        <v>407243</v>
      </c>
      <c r="G137" s="27">
        <v>588711</v>
      </c>
      <c r="H137" s="28">
        <v>619978</v>
      </c>
      <c r="I137" s="28">
        <v>870523</v>
      </c>
      <c r="J137" s="28">
        <v>2079212</v>
      </c>
      <c r="K137" s="91">
        <f>J137/J140</f>
        <v>0.15522621522118937</v>
      </c>
      <c r="M137" s="32">
        <f t="shared" si="16"/>
        <v>0.28314140164639295</v>
      </c>
      <c r="N137" s="32">
        <f t="shared" si="17"/>
        <v>0.5813207118850795</v>
      </c>
    </row>
    <row r="138" spans="4:29" ht="14.25" customHeight="1" x14ac:dyDescent="0.25">
      <c r="D138" s="25" t="s">
        <v>22</v>
      </c>
      <c r="E138" s="26" t="s">
        <v>43</v>
      </c>
      <c r="F138" s="90">
        <v>149009</v>
      </c>
      <c r="G138" s="27">
        <v>245266</v>
      </c>
      <c r="H138" s="28">
        <v>222801</v>
      </c>
      <c r="I138" s="28">
        <v>1137546</v>
      </c>
      <c r="J138" s="28">
        <v>1605613</v>
      </c>
      <c r="K138" s="91">
        <f>J138/J140</f>
        <v>0.11986907977634773</v>
      </c>
      <c r="M138" s="32">
        <f t="shared" si="16"/>
        <v>0.15275536508486168</v>
      </c>
      <c r="N138" s="32">
        <f t="shared" si="17"/>
        <v>0.29151918924423259</v>
      </c>
    </row>
    <row r="139" spans="4:29" ht="14.25" customHeight="1" x14ac:dyDescent="0.25">
      <c r="D139" s="25" t="s">
        <v>44</v>
      </c>
      <c r="E139" s="26" t="s">
        <v>45</v>
      </c>
      <c r="F139" s="90"/>
      <c r="G139" s="27"/>
      <c r="H139" s="28"/>
      <c r="I139" s="28"/>
      <c r="J139" s="28"/>
      <c r="K139" s="91">
        <f>J139/J140</f>
        <v>0</v>
      </c>
      <c r="N139" s="32"/>
      <c r="O139" s="35"/>
      <c r="P139" s="35"/>
      <c r="Q139" s="35"/>
      <c r="R139" s="136"/>
      <c r="S139" s="35"/>
      <c r="U139" s="37"/>
      <c r="V139" s="35"/>
      <c r="W139" s="34"/>
      <c r="X139" s="34"/>
      <c r="AB139" s="38"/>
      <c r="AC139" s="38"/>
    </row>
    <row r="140" spans="4:29" ht="14.25" customHeight="1" x14ac:dyDescent="0.25">
      <c r="D140" s="25" t="s">
        <v>34</v>
      </c>
      <c r="E140" s="26"/>
      <c r="F140" s="92">
        <v>2187144</v>
      </c>
      <c r="G140" s="86">
        <v>2813577</v>
      </c>
      <c r="H140" s="87">
        <v>4870253</v>
      </c>
      <c r="I140" s="87">
        <v>5710892</v>
      </c>
      <c r="J140" s="87">
        <v>13394722</v>
      </c>
      <c r="K140" s="88"/>
      <c r="M140" s="32">
        <f>G140/J140</f>
        <v>0.21005116791524303</v>
      </c>
      <c r="N140" s="32">
        <f t="shared" ref="N140" si="18">(G140+H140)/J140</f>
        <v>0.57364609732101945</v>
      </c>
      <c r="O140" s="35"/>
      <c r="P140" s="35"/>
      <c r="Q140" s="35"/>
      <c r="R140" s="136"/>
      <c r="S140" s="35"/>
      <c r="U140" s="37"/>
      <c r="V140" s="35"/>
      <c r="W140" s="34"/>
      <c r="X140" s="34"/>
      <c r="AB140" s="38"/>
      <c r="AC140" s="38"/>
    </row>
    <row r="141" spans="4:29" ht="14.25" customHeight="1" x14ac:dyDescent="0.25">
      <c r="N141" s="35"/>
      <c r="O141" s="35"/>
      <c r="P141" s="35"/>
      <c r="Q141" s="35"/>
      <c r="R141" s="136"/>
      <c r="S141" s="35"/>
      <c r="U141" s="37"/>
      <c r="V141" s="35"/>
      <c r="W141" s="34"/>
      <c r="X141" s="34"/>
      <c r="AB141" s="38"/>
      <c r="AC141" s="38"/>
    </row>
    <row r="142" spans="4:29" x14ac:dyDescent="0.25">
      <c r="N142" s="35"/>
      <c r="O142" s="35"/>
      <c r="P142" s="35"/>
      <c r="Q142" s="35"/>
      <c r="R142" s="136"/>
      <c r="S142" s="35"/>
      <c r="U142" s="37"/>
      <c r="V142" s="39"/>
      <c r="W142" s="34"/>
      <c r="X142" s="34"/>
      <c r="AB142" s="38"/>
      <c r="AC142" s="38"/>
    </row>
    <row r="143" spans="4:29" x14ac:dyDescent="0.25">
      <c r="N143" s="36"/>
      <c r="O143" s="36"/>
      <c r="P143" s="36"/>
      <c r="Q143" s="36"/>
      <c r="R143" s="137"/>
      <c r="S143" s="36"/>
      <c r="U143" s="40"/>
      <c r="V143" s="41"/>
      <c r="W143" s="41"/>
      <c r="X143" s="41"/>
      <c r="AB143" s="42"/>
      <c r="AC143" s="38"/>
    </row>
    <row r="145" spans="4:14" x14ac:dyDescent="0.25">
      <c r="D145" t="s">
        <v>46</v>
      </c>
    </row>
    <row r="146" spans="4:14" x14ac:dyDescent="0.25">
      <c r="D146" t="s">
        <v>2</v>
      </c>
    </row>
    <row r="147" spans="4:14" ht="24.75" thickBot="1" x14ac:dyDescent="0.3">
      <c r="D147" s="22" t="s">
        <v>29</v>
      </c>
      <c r="E147" s="23" t="s">
        <v>30</v>
      </c>
      <c r="F147" s="24" t="s">
        <v>53</v>
      </c>
      <c r="G147" s="24" t="s">
        <v>31</v>
      </c>
      <c r="H147" s="23" t="s">
        <v>32</v>
      </c>
      <c r="I147" s="23" t="s">
        <v>33</v>
      </c>
      <c r="J147" s="23" t="s">
        <v>34</v>
      </c>
      <c r="K147" s="23" t="s">
        <v>35</v>
      </c>
      <c r="M147" s="33" t="s">
        <v>51</v>
      </c>
      <c r="N147" s="33" t="s">
        <v>52</v>
      </c>
    </row>
    <row r="148" spans="4:14" x14ac:dyDescent="0.25">
      <c r="D148" s="25" t="s">
        <v>36</v>
      </c>
      <c r="E148" s="26" t="s">
        <v>37</v>
      </c>
      <c r="F148" s="90">
        <v>22441</v>
      </c>
      <c r="G148" s="27">
        <v>27405</v>
      </c>
      <c r="H148" s="28">
        <v>262364</v>
      </c>
      <c r="I148" s="28">
        <v>372568</v>
      </c>
      <c r="J148" s="28">
        <v>662337</v>
      </c>
      <c r="K148" s="91">
        <f>J148/J156</f>
        <v>4.3902529235674677E-2</v>
      </c>
      <c r="M148" s="32">
        <f>G148/J148</f>
        <v>4.1376217846806083E-2</v>
      </c>
      <c r="N148" s="32">
        <f>(G148+H148)/J148</f>
        <v>0.43749481004382967</v>
      </c>
    </row>
    <row r="149" spans="4:14" x14ac:dyDescent="0.25">
      <c r="D149" s="25" t="s">
        <v>13</v>
      </c>
      <c r="E149" s="26" t="s">
        <v>38</v>
      </c>
      <c r="F149" s="90">
        <v>86312</v>
      </c>
      <c r="G149" s="27">
        <v>102602</v>
      </c>
      <c r="H149" s="28">
        <v>565865</v>
      </c>
      <c r="I149" s="28">
        <v>510026</v>
      </c>
      <c r="J149" s="28">
        <v>1178493</v>
      </c>
      <c r="K149" s="91">
        <f>J149/J156</f>
        <v>7.8115556561898183E-2</v>
      </c>
      <c r="M149" s="32">
        <f t="shared" ref="M149:M154" si="19">G149/J149</f>
        <v>8.7062036007002158E-2</v>
      </c>
      <c r="N149" s="32">
        <f t="shared" ref="N149:N154" si="20">(G149+H149)/J149</f>
        <v>0.56722186724910539</v>
      </c>
    </row>
    <row r="150" spans="4:14" x14ac:dyDescent="0.25">
      <c r="D150" s="25" t="s">
        <v>14</v>
      </c>
      <c r="E150" s="26" t="s">
        <v>39</v>
      </c>
      <c r="F150" s="90">
        <v>239862</v>
      </c>
      <c r="G150" s="27">
        <v>281957</v>
      </c>
      <c r="H150" s="28">
        <v>952981</v>
      </c>
      <c r="I150" s="28">
        <v>798742</v>
      </c>
      <c r="J150" s="28">
        <v>2033680</v>
      </c>
      <c r="K150" s="91">
        <f>J150/J156</f>
        <v>0.13480100863458763</v>
      </c>
      <c r="M150" s="32">
        <f t="shared" si="19"/>
        <v>0.13864373942803193</v>
      </c>
      <c r="N150" s="32">
        <f t="shared" si="20"/>
        <v>0.60724302741827618</v>
      </c>
    </row>
    <row r="151" spans="4:14" x14ac:dyDescent="0.25">
      <c r="D151" s="25" t="s">
        <v>15</v>
      </c>
      <c r="E151" s="26" t="s">
        <v>40</v>
      </c>
      <c r="F151" s="90">
        <v>439129</v>
      </c>
      <c r="G151" s="27">
        <v>516702</v>
      </c>
      <c r="H151" s="28">
        <v>1156127</v>
      </c>
      <c r="I151" s="28">
        <v>996024</v>
      </c>
      <c r="J151" s="28">
        <v>2668853</v>
      </c>
      <c r="K151" s="91">
        <f>J151/J156</f>
        <v>0.17690299176736021</v>
      </c>
      <c r="M151" s="32">
        <f t="shared" si="19"/>
        <v>0.19360451849539859</v>
      </c>
      <c r="N151" s="32">
        <f t="shared" si="20"/>
        <v>0.626796979826165</v>
      </c>
    </row>
    <row r="152" spans="4:14" x14ac:dyDescent="0.25">
      <c r="D152" s="25" t="s">
        <v>16</v>
      </c>
      <c r="E152" s="26" t="s">
        <v>41</v>
      </c>
      <c r="F152" s="90">
        <v>340554</v>
      </c>
      <c r="G152" s="27">
        <v>429588</v>
      </c>
      <c r="H152" s="28">
        <v>798968</v>
      </c>
      <c r="I152" s="28">
        <v>1106537</v>
      </c>
      <c r="J152" s="28">
        <v>2335093</v>
      </c>
      <c r="K152" s="91">
        <f>J152/J156</f>
        <v>0.15477995144544135</v>
      </c>
      <c r="M152" s="32">
        <f t="shared" si="19"/>
        <v>0.18397040289187624</v>
      </c>
      <c r="N152" s="32">
        <f t="shared" si="20"/>
        <v>0.52612722491138464</v>
      </c>
    </row>
    <row r="153" spans="4:14" x14ac:dyDescent="0.25">
      <c r="D153" s="25" t="s">
        <v>17</v>
      </c>
      <c r="E153" s="26" t="s">
        <v>42</v>
      </c>
      <c r="F153" s="90">
        <v>298327</v>
      </c>
      <c r="G153" s="27">
        <v>420836</v>
      </c>
      <c r="H153" s="28">
        <v>789608</v>
      </c>
      <c r="I153" s="28">
        <v>1100160</v>
      </c>
      <c r="J153" s="28">
        <v>2310604</v>
      </c>
      <c r="K153" s="91">
        <f>J153/J156</f>
        <v>0.15315671578375789</v>
      </c>
      <c r="M153" s="32">
        <f t="shared" si="19"/>
        <v>0.18213246406567288</v>
      </c>
      <c r="N153" s="32">
        <f t="shared" si="20"/>
        <v>0.5238647557088969</v>
      </c>
    </row>
    <row r="154" spans="4:14" x14ac:dyDescent="0.25">
      <c r="D154" s="25" t="s">
        <v>22</v>
      </c>
      <c r="E154" s="26" t="s">
        <v>43</v>
      </c>
      <c r="F154" s="90">
        <v>301319</v>
      </c>
      <c r="G154" s="27">
        <v>476163</v>
      </c>
      <c r="H154" s="28">
        <v>539311</v>
      </c>
      <c r="I154" s="28">
        <v>1342560</v>
      </c>
      <c r="J154" s="28">
        <v>2358034</v>
      </c>
      <c r="K154" s="91">
        <f>J154/J156</f>
        <v>0.1563005790461878</v>
      </c>
      <c r="M154" s="32">
        <f t="shared" si="19"/>
        <v>0.20193220284355526</v>
      </c>
      <c r="N154" s="32">
        <f t="shared" si="20"/>
        <v>0.43064434185427353</v>
      </c>
    </row>
    <row r="155" spans="4:14" x14ac:dyDescent="0.25">
      <c r="D155" s="25" t="s">
        <v>44</v>
      </c>
      <c r="E155" s="26" t="s">
        <v>45</v>
      </c>
      <c r="F155" s="90">
        <v>63013</v>
      </c>
      <c r="G155" s="27">
        <v>109199</v>
      </c>
      <c r="H155" s="28">
        <v>103493</v>
      </c>
      <c r="I155" s="28">
        <v>1326748</v>
      </c>
      <c r="J155" s="28">
        <v>1539440</v>
      </c>
      <c r="K155" s="91">
        <f>J155/J156</f>
        <v>0.10204066752509225</v>
      </c>
      <c r="N155" s="32"/>
    </row>
    <row r="156" spans="4:14" x14ac:dyDescent="0.25">
      <c r="D156" s="25" t="s">
        <v>34</v>
      </c>
      <c r="E156" s="26"/>
      <c r="F156" s="92">
        <v>1790957</v>
      </c>
      <c r="G156" s="86">
        <v>2364452</v>
      </c>
      <c r="H156" s="87">
        <v>5168717</v>
      </c>
      <c r="I156" s="87">
        <v>7553365</v>
      </c>
      <c r="J156" s="87">
        <v>15086534</v>
      </c>
      <c r="K156" s="88">
        <v>0.99999999999999989</v>
      </c>
      <c r="M156" s="32">
        <f>G156/J156</f>
        <v>0.15672599153655836</v>
      </c>
      <c r="N156" s="32">
        <f t="shared" ref="N156" si="21">(G156+H156)/J156</f>
        <v>0.49933066136993426</v>
      </c>
    </row>
    <row r="161" spans="13:29" x14ac:dyDescent="0.25">
      <c r="M161" s="39"/>
      <c r="N161" s="39"/>
      <c r="O161" s="39"/>
      <c r="P161" s="39"/>
      <c r="Q161" s="39"/>
      <c r="R161" s="138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</row>
    <row r="162" spans="13:29" x14ac:dyDescent="0.25">
      <c r="M162" s="39"/>
      <c r="N162" s="39"/>
      <c r="O162" s="39"/>
      <c r="P162" s="39"/>
      <c r="Q162" s="39"/>
      <c r="R162" s="138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</row>
    <row r="163" spans="13:29" x14ac:dyDescent="0.25">
      <c r="M163" s="39"/>
      <c r="N163" s="39"/>
      <c r="O163" s="39"/>
      <c r="P163" s="39"/>
      <c r="Q163" s="39"/>
      <c r="R163" s="138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66675</xdr:rowOff>
                  </from>
                  <to>
                    <xdr:col>4</xdr:col>
                    <xdr:colOff>771525</xdr:colOff>
                    <xdr:row>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W163"/>
  <sheetViews>
    <sheetView zoomScale="80" zoomScaleNormal="80" workbookViewId="0">
      <selection activeCell="O76" sqref="O76:R84"/>
    </sheetView>
  </sheetViews>
  <sheetFormatPr defaultRowHeight="15" x14ac:dyDescent="0.25"/>
  <cols>
    <col min="2" max="2" width="13.5703125" customWidth="1"/>
    <col min="4" max="4" width="13" customWidth="1"/>
    <col min="5" max="5" width="11.85546875" customWidth="1"/>
    <col min="6" max="15" width="11.42578125" customWidth="1"/>
    <col min="17" max="17" width="10.42578125" bestFit="1" customWidth="1"/>
    <col min="18" max="21" width="11.85546875" customWidth="1"/>
    <col min="22" max="22" width="10.140625" bestFit="1" customWidth="1"/>
    <col min="23" max="24" width="11.85546875" customWidth="1"/>
    <col min="25" max="26" width="11.42578125" customWidth="1"/>
    <col min="28" max="28" width="10.7109375" customWidth="1"/>
    <col min="30" max="30" width="11.7109375" customWidth="1"/>
    <col min="31" max="31" width="12.140625" customWidth="1"/>
    <col min="32" max="32" width="12.42578125" customWidth="1"/>
  </cols>
  <sheetData>
    <row r="2" spans="2:29" x14ac:dyDescent="0.25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2:29" x14ac:dyDescent="0.25">
      <c r="B3" s="1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11"/>
    </row>
    <row r="4" spans="2:29" ht="23.25" x14ac:dyDescent="0.35">
      <c r="B4" s="110"/>
      <c r="C4" s="7"/>
      <c r="D4" s="7"/>
      <c r="E4" s="7"/>
      <c r="F4" s="7"/>
      <c r="G4" s="112" t="s">
        <v>115</v>
      </c>
      <c r="H4" s="7"/>
      <c r="I4" s="7"/>
      <c r="J4" s="7"/>
      <c r="K4" s="7"/>
      <c r="L4" s="7"/>
      <c r="M4" s="7"/>
      <c r="N4" s="7"/>
      <c r="O4" s="7"/>
      <c r="P4" s="111"/>
    </row>
    <row r="5" spans="2:29" ht="18.75" x14ac:dyDescent="0.3">
      <c r="B5" s="110"/>
      <c r="C5" s="7"/>
      <c r="D5" s="7"/>
      <c r="E5" s="7"/>
      <c r="F5" s="7"/>
      <c r="G5" s="113" t="str">
        <f>C30</f>
        <v>Population: Women</v>
      </c>
      <c r="H5" s="7"/>
      <c r="I5" s="7"/>
      <c r="J5" s="7"/>
      <c r="K5" s="7"/>
      <c r="L5" s="7"/>
      <c r="M5" s="7"/>
      <c r="N5" s="7"/>
      <c r="O5" s="7"/>
      <c r="P5" s="111"/>
    </row>
    <row r="6" spans="2:29" ht="23.25" x14ac:dyDescent="0.35">
      <c r="B6" s="110"/>
      <c r="C6" s="7"/>
      <c r="D6" s="7"/>
      <c r="E6" s="7"/>
      <c r="F6" s="7"/>
      <c r="G6" s="112"/>
      <c r="H6" s="7"/>
      <c r="I6" s="7"/>
      <c r="J6" s="7"/>
      <c r="K6" s="7"/>
      <c r="L6" s="7"/>
      <c r="M6" s="7"/>
      <c r="N6" s="7"/>
      <c r="O6" s="7"/>
      <c r="P6" s="111"/>
    </row>
    <row r="7" spans="2:29" ht="18.75" x14ac:dyDescent="0.3">
      <c r="B7" s="110"/>
      <c r="C7" s="114" t="s">
        <v>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11"/>
    </row>
    <row r="8" spans="2:29" x14ac:dyDescent="0.25">
      <c r="B8" s="1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11"/>
    </row>
    <row r="9" spans="2:29" x14ac:dyDescent="0.25">
      <c r="B9" s="11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11"/>
    </row>
    <row r="10" spans="2:29" x14ac:dyDescent="0.25">
      <c r="B10" s="1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11"/>
    </row>
    <row r="11" spans="2:29" x14ac:dyDescent="0.25">
      <c r="B11" s="11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11"/>
    </row>
    <row r="12" spans="2:29" x14ac:dyDescent="0.25">
      <c r="B12" s="11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11"/>
    </row>
    <row r="13" spans="2:29" x14ac:dyDescent="0.25">
      <c r="B13" s="1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11"/>
    </row>
    <row r="14" spans="2:29" x14ac:dyDescent="0.25">
      <c r="B14" s="1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11"/>
    </row>
    <row r="15" spans="2:29" x14ac:dyDescent="0.25">
      <c r="B15" s="1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11"/>
      <c r="AC15">
        <f>1.4/2.6</f>
        <v>0.53846153846153844</v>
      </c>
    </row>
    <row r="16" spans="2:29" x14ac:dyDescent="0.25">
      <c r="B16" s="1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11"/>
    </row>
    <row r="17" spans="2:21" x14ac:dyDescent="0.25">
      <c r="B17" s="1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11"/>
    </row>
    <row r="18" spans="2:21" x14ac:dyDescent="0.25">
      <c r="B18" s="1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11"/>
    </row>
    <row r="19" spans="2:21" x14ac:dyDescent="0.25">
      <c r="B19" s="1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11"/>
    </row>
    <row r="20" spans="2:21" x14ac:dyDescent="0.25">
      <c r="B20" s="11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11"/>
    </row>
    <row r="21" spans="2:21" x14ac:dyDescent="0.25">
      <c r="B21" s="11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11"/>
    </row>
    <row r="22" spans="2:21" x14ac:dyDescent="0.25">
      <c r="B22" s="1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11"/>
    </row>
    <row r="23" spans="2:21" x14ac:dyDescent="0.25">
      <c r="B23" s="1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11"/>
    </row>
    <row r="24" spans="2:21" x14ac:dyDescent="0.25">
      <c r="B24" s="1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11"/>
    </row>
    <row r="25" spans="2:21" x14ac:dyDescent="0.25">
      <c r="B25" s="1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11"/>
    </row>
    <row r="26" spans="2:21" x14ac:dyDescent="0.25">
      <c r="B26" s="110"/>
      <c r="C26" s="11"/>
      <c r="D26" s="7"/>
      <c r="E26" s="7"/>
      <c r="F26" s="7"/>
      <c r="G26" s="115">
        <v>15</v>
      </c>
      <c r="H26" s="7"/>
      <c r="I26" s="7"/>
      <c r="J26" s="7"/>
      <c r="K26" s="7"/>
      <c r="L26" s="7"/>
      <c r="M26" s="7"/>
      <c r="N26" s="7"/>
      <c r="O26" s="7"/>
      <c r="P26" s="111"/>
    </row>
    <row r="27" spans="2:21" x14ac:dyDescent="0.25">
      <c r="B27" s="110"/>
      <c r="C27" s="116" t="s">
        <v>4</v>
      </c>
      <c r="D27" s="117"/>
      <c r="E27" s="117">
        <v>1</v>
      </c>
      <c r="F27" s="117">
        <v>2</v>
      </c>
      <c r="G27" s="117">
        <v>3</v>
      </c>
      <c r="H27" s="117">
        <v>4</v>
      </c>
      <c r="I27" s="117">
        <v>5</v>
      </c>
      <c r="J27" s="117">
        <v>6</v>
      </c>
      <c r="K27" s="117">
        <v>7</v>
      </c>
      <c r="L27" s="117">
        <v>8</v>
      </c>
      <c r="M27" s="117">
        <v>9</v>
      </c>
      <c r="N27" s="117">
        <v>10</v>
      </c>
      <c r="O27" s="117">
        <v>11</v>
      </c>
      <c r="P27" s="111"/>
    </row>
    <row r="28" spans="2:21" x14ac:dyDescent="0.25">
      <c r="B28" s="1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11"/>
    </row>
    <row r="29" spans="2:21" ht="15.75" thickBot="1" x14ac:dyDescent="0.3">
      <c r="B29" s="118"/>
      <c r="C29" s="10" t="s">
        <v>10</v>
      </c>
      <c r="D29" s="10"/>
      <c r="E29" s="19" t="s">
        <v>20</v>
      </c>
      <c r="F29" s="21" t="s">
        <v>12</v>
      </c>
      <c r="G29" s="19" t="s">
        <v>28</v>
      </c>
      <c r="H29" s="19" t="s">
        <v>27</v>
      </c>
      <c r="I29" s="19" t="s">
        <v>26</v>
      </c>
      <c r="J29" s="19" t="s">
        <v>25</v>
      </c>
      <c r="K29" s="19" t="s">
        <v>24</v>
      </c>
      <c r="L29" s="19" t="s">
        <v>23</v>
      </c>
      <c r="M29" s="19" t="s">
        <v>109</v>
      </c>
      <c r="N29" s="19" t="s">
        <v>21</v>
      </c>
      <c r="O29" s="10"/>
      <c r="P29" s="119"/>
      <c r="R29" s="19" t="s">
        <v>108</v>
      </c>
    </row>
    <row r="30" spans="2:21" ht="15.75" thickTop="1" x14ac:dyDescent="0.25">
      <c r="B30" s="110"/>
      <c r="C30" s="13" t="str">
        <f>INDEX(List,selectedrow,B27)</f>
        <v>Population: Women</v>
      </c>
      <c r="D30" s="11"/>
      <c r="E30" s="8">
        <f t="shared" ref="E30:N30" si="0">INDEX(Data1,selectedrow,E27)</f>
        <v>13394722</v>
      </c>
      <c r="F30" s="9">
        <f t="shared" si="0"/>
        <v>-838412</v>
      </c>
      <c r="G30" s="9">
        <f t="shared" si="0"/>
        <v>-127670</v>
      </c>
      <c r="H30" s="9">
        <f t="shared" si="0"/>
        <v>-2630</v>
      </c>
      <c r="I30" s="9">
        <f t="shared" si="0"/>
        <v>75638</v>
      </c>
      <c r="J30" s="9">
        <f t="shared" si="0"/>
        <v>61633</v>
      </c>
      <c r="K30" s="9">
        <f t="shared" si="0"/>
        <v>231392</v>
      </c>
      <c r="L30" s="9">
        <f t="shared" si="0"/>
        <v>752421</v>
      </c>
      <c r="M30" s="9">
        <f t="shared" si="0"/>
        <v>1539440</v>
      </c>
      <c r="N30" s="8">
        <f t="shared" si="0"/>
        <v>15086534</v>
      </c>
      <c r="O30" s="7"/>
      <c r="P30" s="111"/>
      <c r="R30" s="2">
        <f>N30-E30</f>
        <v>1691812</v>
      </c>
      <c r="S30" s="20"/>
      <c r="T30" s="20"/>
      <c r="U30" s="20"/>
    </row>
    <row r="31" spans="2:21" x14ac:dyDescent="0.25">
      <c r="B31" s="110"/>
      <c r="C31" s="7"/>
      <c r="D31" s="7"/>
      <c r="E31" s="122">
        <f t="shared" ref="E31:N31" si="1">ROUND(E30/100,0)*100</f>
        <v>13394700</v>
      </c>
      <c r="F31" s="122">
        <f t="shared" si="1"/>
        <v>-838400</v>
      </c>
      <c r="G31" s="122">
        <f t="shared" si="1"/>
        <v>-127700</v>
      </c>
      <c r="H31" s="122">
        <f t="shared" si="1"/>
        <v>-2600</v>
      </c>
      <c r="I31" s="122">
        <f t="shared" si="1"/>
        <v>75600</v>
      </c>
      <c r="J31" s="122">
        <f t="shared" si="1"/>
        <v>61600</v>
      </c>
      <c r="K31" s="122">
        <f t="shared" si="1"/>
        <v>231400</v>
      </c>
      <c r="L31" s="122">
        <f t="shared" si="1"/>
        <v>752400</v>
      </c>
      <c r="M31" s="122">
        <f t="shared" si="1"/>
        <v>1539400</v>
      </c>
      <c r="N31" s="122">
        <f t="shared" si="1"/>
        <v>15086500</v>
      </c>
      <c r="O31" s="7"/>
      <c r="P31" s="111"/>
    </row>
    <row r="32" spans="2:21" x14ac:dyDescent="0.25">
      <c r="B32" s="1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1"/>
    </row>
    <row r="34" spans="2:28" x14ac:dyDescent="0.25">
      <c r="B34" s="14"/>
      <c r="C34" s="14"/>
      <c r="D34" s="14"/>
      <c r="E34" s="14" t="s">
        <v>107</v>
      </c>
      <c r="F34" s="19">
        <v>2003</v>
      </c>
      <c r="G34" s="21" t="s">
        <v>12</v>
      </c>
      <c r="H34" s="19" t="s">
        <v>13</v>
      </c>
      <c r="I34" s="19" t="s">
        <v>14</v>
      </c>
      <c r="J34" s="19" t="s">
        <v>15</v>
      </c>
      <c r="K34" s="19" t="s">
        <v>16</v>
      </c>
      <c r="L34" s="19" t="s">
        <v>17</v>
      </c>
      <c r="M34" s="19" t="s">
        <v>18</v>
      </c>
      <c r="N34" s="19" t="s">
        <v>109</v>
      </c>
      <c r="O34" s="19" t="s">
        <v>19</v>
      </c>
      <c r="P34" s="14"/>
    </row>
    <row r="35" spans="2:28" x14ac:dyDescent="0.25">
      <c r="B35" s="15" t="str">
        <f t="shared" ref="B35:B49" si="2">CONCATENATE(D35, E35)</f>
        <v>Current smoker:  Both sexes</v>
      </c>
      <c r="C35" s="16"/>
      <c r="D35" s="16" t="s">
        <v>5</v>
      </c>
      <c r="E35" s="16" t="s">
        <v>0</v>
      </c>
      <c r="F35" s="18">
        <v>6077035</v>
      </c>
      <c r="G35" s="18">
        <v>-181246</v>
      </c>
      <c r="H35" s="18">
        <v>-207589</v>
      </c>
      <c r="I35" s="18">
        <v>-326289</v>
      </c>
      <c r="J35" s="18">
        <v>-308091</v>
      </c>
      <c r="K35" s="18">
        <v>-179427</v>
      </c>
      <c r="L35" s="18">
        <v>-303362</v>
      </c>
      <c r="M35" s="18">
        <v>730335</v>
      </c>
      <c r="N35" s="18">
        <v>262031</v>
      </c>
      <c r="O35" s="18">
        <v>5563397</v>
      </c>
      <c r="P35" s="17"/>
      <c r="R35" s="20"/>
    </row>
    <row r="36" spans="2:28" x14ac:dyDescent="0.25">
      <c r="B36" s="15" t="str">
        <f t="shared" si="2"/>
        <v>Daily smoker:  Both sexes</v>
      </c>
      <c r="C36" s="16"/>
      <c r="D36" s="16" t="s">
        <v>7</v>
      </c>
      <c r="E36" s="16" t="s">
        <v>0</v>
      </c>
      <c r="F36" s="18">
        <v>4722565</v>
      </c>
      <c r="G36" s="18">
        <v>-154525</v>
      </c>
      <c r="H36" s="18">
        <v>-180744</v>
      </c>
      <c r="I36" s="18">
        <v>-287079</v>
      </c>
      <c r="J36" s="18">
        <v>-230602</v>
      </c>
      <c r="K36" s="18">
        <v>-141654</v>
      </c>
      <c r="L36" s="18">
        <v>-175905</v>
      </c>
      <c r="M36" s="18">
        <v>463033</v>
      </c>
      <c r="N36" s="18">
        <v>132594</v>
      </c>
      <c r="O36" s="18">
        <v>4147683</v>
      </c>
      <c r="P36" s="17"/>
      <c r="R36" s="20"/>
    </row>
    <row r="37" spans="2:28" x14ac:dyDescent="0.25">
      <c r="B37" s="15" t="str">
        <f t="shared" si="2"/>
        <v>Former smoker:  Both sexes</v>
      </c>
      <c r="C37" s="16"/>
      <c r="D37" s="16" t="s">
        <v>6</v>
      </c>
      <c r="E37" s="16" t="s">
        <v>0</v>
      </c>
      <c r="F37" s="18">
        <v>10413524</v>
      </c>
      <c r="G37" s="18">
        <v>-827933</v>
      </c>
      <c r="H37" s="18">
        <v>-129191</v>
      </c>
      <c r="I37" s="18">
        <v>113732</v>
      </c>
      <c r="J37" s="18">
        <v>218992</v>
      </c>
      <c r="K37" s="18">
        <v>33910</v>
      </c>
      <c r="L37" s="18">
        <v>349378</v>
      </c>
      <c r="M37" s="18">
        <v>706458</v>
      </c>
      <c r="N37" s="18">
        <v>259624</v>
      </c>
      <c r="O37" s="18">
        <v>11138494</v>
      </c>
      <c r="P37" s="17"/>
      <c r="R37" s="20"/>
    </row>
    <row r="38" spans="2:28" x14ac:dyDescent="0.25">
      <c r="B38" s="15" t="str">
        <f t="shared" si="2"/>
        <v>Never smoker:  Both sexes</v>
      </c>
      <c r="C38" s="16"/>
      <c r="D38" s="16" t="s">
        <v>8</v>
      </c>
      <c r="E38" s="16" t="s">
        <v>0</v>
      </c>
      <c r="F38" s="18">
        <v>9906338</v>
      </c>
      <c r="G38" s="18">
        <v>-477657</v>
      </c>
      <c r="H38" s="18">
        <v>-10322</v>
      </c>
      <c r="I38" s="18">
        <v>156949</v>
      </c>
      <c r="J38" s="18">
        <v>201197</v>
      </c>
      <c r="K38" s="18">
        <v>305412</v>
      </c>
      <c r="L38" s="18">
        <v>329700</v>
      </c>
      <c r="M38" s="18">
        <v>43256</v>
      </c>
      <c r="N38" s="18">
        <v>2644229</v>
      </c>
      <c r="O38" s="18">
        <v>13099102</v>
      </c>
      <c r="P38" s="17"/>
      <c r="R38" s="20"/>
    </row>
    <row r="39" spans="2:28" x14ac:dyDescent="0.25">
      <c r="B39" s="15" t="str">
        <f t="shared" si="2"/>
        <v>Population: Both sexes</v>
      </c>
      <c r="C39" s="16"/>
      <c r="D39" s="16" t="s">
        <v>3</v>
      </c>
      <c r="E39" s="16" t="s">
        <v>0</v>
      </c>
      <c r="F39" s="18">
        <v>26396897</v>
      </c>
      <c r="G39" s="18">
        <v>-1486836</v>
      </c>
      <c r="H39" s="18">
        <v>-347102</v>
      </c>
      <c r="I39" s="18">
        <v>-55608</v>
      </c>
      <c r="J39" s="18">
        <v>112098</v>
      </c>
      <c r="K39" s="18">
        <v>159895</v>
      </c>
      <c r="L39" s="18">
        <v>375716</v>
      </c>
      <c r="M39" s="18">
        <v>1480049</v>
      </c>
      <c r="N39" s="18">
        <v>3165884</v>
      </c>
      <c r="O39" s="18">
        <v>29800993</v>
      </c>
      <c r="P39" s="17"/>
      <c r="R39" s="20"/>
    </row>
    <row r="40" spans="2:28" x14ac:dyDescent="0.25">
      <c r="B40" s="15" t="str">
        <f t="shared" si="2"/>
        <v>Current smoker:  Men</v>
      </c>
      <c r="C40" s="16"/>
      <c r="D40" s="16" t="s">
        <v>5</v>
      </c>
      <c r="E40" s="16" t="s">
        <v>1</v>
      </c>
      <c r="F40" s="18">
        <v>3263458</v>
      </c>
      <c r="G40" s="18">
        <v>-76486</v>
      </c>
      <c r="H40" s="18">
        <v>-113165</v>
      </c>
      <c r="I40" s="18">
        <v>-161586</v>
      </c>
      <c r="J40" s="18">
        <v>-163264</v>
      </c>
      <c r="K40" s="18">
        <v>-66795</v>
      </c>
      <c r="L40" s="18">
        <v>-135487</v>
      </c>
      <c r="M40" s="18">
        <v>499438</v>
      </c>
      <c r="N40" s="18">
        <v>152832</v>
      </c>
      <c r="O40" s="18">
        <v>3198945</v>
      </c>
      <c r="P40" s="17"/>
      <c r="R40" s="20"/>
    </row>
    <row r="41" spans="2:28" x14ac:dyDescent="0.25">
      <c r="B41" s="15" t="str">
        <f t="shared" si="2"/>
        <v>Daily smoker:  Men</v>
      </c>
      <c r="C41" s="16"/>
      <c r="D41" s="16" t="s">
        <v>7</v>
      </c>
      <c r="E41" s="16" t="s">
        <v>1</v>
      </c>
      <c r="F41" s="18">
        <v>2535421</v>
      </c>
      <c r="G41" s="18">
        <v>-65782</v>
      </c>
      <c r="H41" s="18">
        <v>-97500</v>
      </c>
      <c r="I41" s="18">
        <v>-140457</v>
      </c>
      <c r="J41" s="18">
        <v>-127548</v>
      </c>
      <c r="K41" s="18">
        <v>-60723</v>
      </c>
      <c r="L41" s="18">
        <v>-66989</v>
      </c>
      <c r="M41" s="18">
        <v>310723</v>
      </c>
      <c r="N41" s="18">
        <v>69581</v>
      </c>
      <c r="O41" s="18">
        <v>2356726</v>
      </c>
      <c r="P41" s="17"/>
      <c r="R41" s="20"/>
    </row>
    <row r="42" spans="2:28" x14ac:dyDescent="0.25">
      <c r="B42" s="15" t="str">
        <f t="shared" si="2"/>
        <v>Former smoker:  Men</v>
      </c>
      <c r="C42" s="16"/>
      <c r="D42" s="16" t="s">
        <v>6</v>
      </c>
      <c r="E42" s="16" t="s">
        <v>1</v>
      </c>
      <c r="F42" s="18">
        <v>5543271</v>
      </c>
      <c r="G42" s="18">
        <v>-469029</v>
      </c>
      <c r="H42" s="18">
        <v>-105274</v>
      </c>
      <c r="I42" s="18">
        <v>62227</v>
      </c>
      <c r="J42" s="18">
        <v>126345</v>
      </c>
      <c r="K42" s="18">
        <v>86410</v>
      </c>
      <c r="L42" s="18">
        <v>179748</v>
      </c>
      <c r="M42" s="18">
        <v>389948</v>
      </c>
      <c r="N42" s="18">
        <v>156131</v>
      </c>
      <c r="O42" s="18">
        <v>5969777</v>
      </c>
      <c r="P42" s="17"/>
      <c r="R42" s="20"/>
    </row>
    <row r="43" spans="2:28" x14ac:dyDescent="0.25">
      <c r="B43" s="15" t="str">
        <f t="shared" si="2"/>
        <v>Never smoker:  Men</v>
      </c>
      <c r="C43" s="16"/>
      <c r="D43" s="16" t="s">
        <v>8</v>
      </c>
      <c r="E43" s="16" t="s">
        <v>1</v>
      </c>
      <c r="F43" s="18">
        <v>4195446</v>
      </c>
      <c r="G43" s="18">
        <v>-102909</v>
      </c>
      <c r="H43" s="18">
        <v>-993</v>
      </c>
      <c r="I43" s="18">
        <v>46381</v>
      </c>
      <c r="J43" s="18">
        <v>73379</v>
      </c>
      <c r="K43" s="18">
        <v>78647</v>
      </c>
      <c r="L43" s="18">
        <v>100063</v>
      </c>
      <c r="M43" s="18">
        <v>-161758</v>
      </c>
      <c r="N43" s="18">
        <v>1317481</v>
      </c>
      <c r="O43" s="18">
        <v>5545737</v>
      </c>
      <c r="P43" s="17"/>
      <c r="R43" s="20"/>
    </row>
    <row r="44" spans="2:28" x14ac:dyDescent="0.25">
      <c r="B44" s="15" t="str">
        <f t="shared" si="2"/>
        <v>Population: Men</v>
      </c>
      <c r="C44" s="16"/>
      <c r="D44" s="16" t="s">
        <v>3</v>
      </c>
      <c r="E44" s="16" t="s">
        <v>1</v>
      </c>
      <c r="F44" s="18">
        <v>13002175</v>
      </c>
      <c r="G44" s="18">
        <v>-648424</v>
      </c>
      <c r="H44" s="18">
        <v>-219432</v>
      </c>
      <c r="I44" s="18">
        <v>-52978</v>
      </c>
      <c r="J44" s="18">
        <v>36460</v>
      </c>
      <c r="K44" s="18">
        <v>98262</v>
      </c>
      <c r="L44" s="18">
        <v>144324</v>
      </c>
      <c r="M44" s="18">
        <v>727628</v>
      </c>
      <c r="N44" s="18">
        <v>1626444</v>
      </c>
      <c r="O44" s="18">
        <v>14714459</v>
      </c>
      <c r="P44" s="17"/>
      <c r="Q44" s="82"/>
      <c r="R44" s="20"/>
    </row>
    <row r="45" spans="2:28" x14ac:dyDescent="0.25">
      <c r="B45" s="15" t="str">
        <f t="shared" si="2"/>
        <v>Current smoker:  Women</v>
      </c>
      <c r="C45" s="16"/>
      <c r="D45" s="16" t="s">
        <v>5</v>
      </c>
      <c r="E45" s="16" t="s">
        <v>2</v>
      </c>
      <c r="F45" s="18">
        <v>2813577</v>
      </c>
      <c r="G45" s="18">
        <v>-104760</v>
      </c>
      <c r="H45" s="18">
        <v>-94424</v>
      </c>
      <c r="I45" s="18">
        <v>-164703</v>
      </c>
      <c r="J45" s="18">
        <v>-144827</v>
      </c>
      <c r="K45" s="18">
        <v>-112632</v>
      </c>
      <c r="L45" s="18">
        <v>-167875</v>
      </c>
      <c r="M45" s="18">
        <v>230897</v>
      </c>
      <c r="N45" s="18">
        <v>109199</v>
      </c>
      <c r="O45" s="18">
        <v>2364452</v>
      </c>
      <c r="P45" s="17"/>
      <c r="R45" s="20"/>
    </row>
    <row r="46" spans="2:28" x14ac:dyDescent="0.25">
      <c r="B46" s="15" t="str">
        <f t="shared" si="2"/>
        <v>Daily smoker:  Women</v>
      </c>
      <c r="C46" s="16"/>
      <c r="D46" s="16" t="s">
        <v>7</v>
      </c>
      <c r="E46" s="16" t="s">
        <v>2</v>
      </c>
      <c r="F46" s="18">
        <v>2187144</v>
      </c>
      <c r="G46" s="18">
        <v>-88743</v>
      </c>
      <c r="H46" s="18">
        <v>-83244</v>
      </c>
      <c r="I46" s="18">
        <v>-146622</v>
      </c>
      <c r="J46" s="18">
        <v>-103054</v>
      </c>
      <c r="K46" s="18">
        <v>-80931</v>
      </c>
      <c r="L46" s="18">
        <v>-108916</v>
      </c>
      <c r="M46" s="18">
        <v>152310</v>
      </c>
      <c r="N46" s="18">
        <v>63013</v>
      </c>
      <c r="O46" s="18">
        <v>1790957</v>
      </c>
      <c r="P46" s="17"/>
      <c r="R46" s="20"/>
    </row>
    <row r="47" spans="2:28" x14ac:dyDescent="0.25">
      <c r="B47" s="15" t="str">
        <f t="shared" si="2"/>
        <v>Former smoker:  Women</v>
      </c>
      <c r="C47" s="16"/>
      <c r="D47" s="16" t="s">
        <v>6</v>
      </c>
      <c r="E47" s="16" t="s">
        <v>2</v>
      </c>
      <c r="F47" s="18">
        <v>4870253</v>
      </c>
      <c r="G47" s="18">
        <v>-358904</v>
      </c>
      <c r="H47" s="18">
        <v>-23917</v>
      </c>
      <c r="I47" s="18">
        <v>51505</v>
      </c>
      <c r="J47" s="18">
        <v>92647</v>
      </c>
      <c r="K47" s="18">
        <v>-52500</v>
      </c>
      <c r="L47" s="18">
        <v>169630</v>
      </c>
      <c r="M47" s="18">
        <v>316510</v>
      </c>
      <c r="N47" s="18">
        <v>103493</v>
      </c>
      <c r="O47" s="18">
        <v>5168717</v>
      </c>
      <c r="P47" s="17"/>
      <c r="R47" s="20"/>
      <c r="U47" s="4"/>
    </row>
    <row r="48" spans="2:28" x14ac:dyDescent="0.25">
      <c r="B48" s="15" t="str">
        <f t="shared" si="2"/>
        <v>Never smoker:  Women</v>
      </c>
      <c r="C48" s="16"/>
      <c r="D48" s="16" t="s">
        <v>8</v>
      </c>
      <c r="E48" s="16" t="s">
        <v>2</v>
      </c>
      <c r="F48" s="18">
        <v>5710892</v>
      </c>
      <c r="G48" s="18">
        <v>-374748</v>
      </c>
      <c r="H48" s="18">
        <v>-9329</v>
      </c>
      <c r="I48" s="18">
        <v>110568</v>
      </c>
      <c r="J48" s="18">
        <v>127818</v>
      </c>
      <c r="K48" s="18">
        <v>226765</v>
      </c>
      <c r="L48" s="18">
        <v>229637</v>
      </c>
      <c r="M48" s="18">
        <v>205014</v>
      </c>
      <c r="N48" s="18">
        <v>1326748</v>
      </c>
      <c r="O48" s="18">
        <v>7553365</v>
      </c>
      <c r="P48" s="17"/>
      <c r="R48" s="20"/>
      <c r="U48" s="1"/>
      <c r="AB48" s="2"/>
    </row>
    <row r="49" spans="2:32" x14ac:dyDescent="0.25">
      <c r="B49" s="15" t="str">
        <f t="shared" si="2"/>
        <v>Population: Women</v>
      </c>
      <c r="C49" s="16"/>
      <c r="D49" s="16" t="s">
        <v>3</v>
      </c>
      <c r="E49" s="16" t="s">
        <v>2</v>
      </c>
      <c r="F49" s="18">
        <v>13394722</v>
      </c>
      <c r="G49" s="18">
        <v>-838412</v>
      </c>
      <c r="H49" s="18">
        <v>-127670</v>
      </c>
      <c r="I49" s="18">
        <v>-2630</v>
      </c>
      <c r="J49" s="18">
        <v>75638</v>
      </c>
      <c r="K49" s="18">
        <v>61633</v>
      </c>
      <c r="L49" s="18">
        <v>231392</v>
      </c>
      <c r="M49" s="18">
        <v>752421</v>
      </c>
      <c r="N49" s="18">
        <v>1539440</v>
      </c>
      <c r="O49" s="18">
        <v>15086534</v>
      </c>
      <c r="P49" s="17"/>
      <c r="R49" s="20"/>
      <c r="U49" s="2"/>
      <c r="V49" s="6"/>
      <c r="AB49" s="6"/>
      <c r="AD49" s="6"/>
    </row>
    <row r="50" spans="2:32" x14ac:dyDescent="0.25">
      <c r="U50" s="1"/>
      <c r="V50" s="3"/>
      <c r="X50" s="6"/>
      <c r="Y50" s="6"/>
      <c r="Z50" s="3"/>
      <c r="AB50" s="3"/>
      <c r="AD50" s="6"/>
      <c r="AE50" s="6"/>
      <c r="AF50" s="3"/>
    </row>
    <row r="51" spans="2:32" x14ac:dyDescent="0.25">
      <c r="Q51" s="20"/>
      <c r="U51" s="1"/>
      <c r="V51" s="3"/>
      <c r="X51" s="6"/>
      <c r="Y51" s="6"/>
      <c r="Z51" s="3"/>
      <c r="AB51" s="3"/>
      <c r="AD51" s="6"/>
      <c r="AE51" s="6"/>
      <c r="AF51" s="3"/>
    </row>
    <row r="52" spans="2:32" x14ac:dyDescent="0.25">
      <c r="Q52" s="20"/>
      <c r="R52" s="20"/>
      <c r="U52" s="1"/>
      <c r="V52" s="3"/>
      <c r="X52" s="6"/>
      <c r="Y52" s="6"/>
      <c r="Z52" s="3"/>
      <c r="AB52" s="3"/>
      <c r="AD52" s="6"/>
      <c r="AE52" s="6"/>
      <c r="AF52" s="3"/>
    </row>
    <row r="53" spans="2:32" x14ac:dyDescent="0.25">
      <c r="Q53" s="20"/>
      <c r="U53" s="1"/>
      <c r="V53" s="3"/>
      <c r="X53" s="6"/>
      <c r="Y53" s="6"/>
      <c r="Z53" s="3"/>
      <c r="AB53" s="3"/>
      <c r="AD53" s="6"/>
      <c r="AE53" s="6"/>
      <c r="AF53" s="3"/>
    </row>
    <row r="54" spans="2:32" x14ac:dyDescent="0.25">
      <c r="U54" s="1"/>
      <c r="V54" s="3"/>
      <c r="X54" s="6"/>
      <c r="Y54" s="6"/>
      <c r="Z54" s="3"/>
      <c r="AB54" s="3"/>
      <c r="AD54" s="6"/>
      <c r="AE54" s="6"/>
      <c r="AF54" s="3"/>
    </row>
    <row r="55" spans="2:32" x14ac:dyDescent="0.25">
      <c r="U55" s="1"/>
      <c r="V55" s="3"/>
      <c r="X55" s="6"/>
      <c r="Y55" s="6"/>
      <c r="Z55" s="3"/>
      <c r="AB55" s="3"/>
      <c r="AD55" s="6"/>
      <c r="AE55" s="6"/>
      <c r="AF55" s="3"/>
    </row>
    <row r="56" spans="2:32" x14ac:dyDescent="0.25">
      <c r="U56" s="1"/>
      <c r="V56" s="3"/>
      <c r="X56" s="6"/>
      <c r="Y56" s="6"/>
      <c r="Z56" s="3"/>
      <c r="AB56" s="3"/>
      <c r="AD56" s="6"/>
      <c r="AE56" s="6"/>
      <c r="AF56" s="3"/>
    </row>
    <row r="57" spans="2:32" x14ac:dyDescent="0.25">
      <c r="U57" s="1"/>
      <c r="V57" s="3"/>
      <c r="X57" s="6"/>
      <c r="Y57" s="6"/>
      <c r="Z57" s="3"/>
      <c r="AB57" s="3"/>
      <c r="AD57" s="6"/>
      <c r="AE57" s="6"/>
      <c r="AF57" s="3"/>
    </row>
    <row r="58" spans="2:32" x14ac:dyDescent="0.25">
      <c r="U58" s="1"/>
      <c r="V58" s="3"/>
      <c r="X58" s="6"/>
      <c r="Y58" s="6"/>
      <c r="Z58" s="3"/>
      <c r="AB58" s="3"/>
      <c r="AD58" s="6"/>
      <c r="AE58" s="6"/>
      <c r="AF58" s="3"/>
    </row>
    <row r="59" spans="2:32" x14ac:dyDescent="0.25">
      <c r="U59" s="1"/>
      <c r="V59" s="3"/>
      <c r="X59" s="6"/>
      <c r="Y59" s="6"/>
      <c r="Z59" s="3"/>
      <c r="AB59" s="3"/>
      <c r="AD59" s="6"/>
      <c r="AE59" s="6"/>
      <c r="AF59" s="3"/>
    </row>
    <row r="60" spans="2:32" x14ac:dyDescent="0.25">
      <c r="B60" s="14"/>
      <c r="C60" s="14"/>
      <c r="D60" s="83" t="s">
        <v>106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U60" s="1"/>
      <c r="V60" s="3"/>
      <c r="X60" s="6"/>
      <c r="Y60" s="6"/>
      <c r="Z60" s="3"/>
      <c r="AB60" s="3"/>
      <c r="AD60" s="6"/>
      <c r="AE60" s="6"/>
      <c r="AF60" s="3"/>
    </row>
    <row r="61" spans="2:32" x14ac:dyDescent="0.25">
      <c r="G61" s="32"/>
      <c r="H61" s="32"/>
      <c r="I61" s="32"/>
      <c r="J61" s="32"/>
      <c r="K61" s="32"/>
      <c r="L61" s="32"/>
      <c r="M61" s="32"/>
      <c r="U61" s="1"/>
      <c r="V61" s="3"/>
      <c r="X61" s="6"/>
      <c r="Y61" s="6"/>
      <c r="Z61" s="3"/>
      <c r="AB61" s="3"/>
      <c r="AD61" s="6"/>
      <c r="AE61" s="6"/>
      <c r="AF61" s="3"/>
    </row>
    <row r="62" spans="2:32" x14ac:dyDescent="0.25">
      <c r="D62" s="4" t="s">
        <v>49</v>
      </c>
      <c r="U62" s="1"/>
      <c r="V62" s="3"/>
      <c r="X62" s="6"/>
      <c r="Y62" s="6"/>
      <c r="Z62" s="3"/>
      <c r="AB62" s="3"/>
      <c r="AD62" s="6"/>
      <c r="AE62" s="6"/>
      <c r="AF62" s="3"/>
    </row>
    <row r="63" spans="2:32" x14ac:dyDescent="0.25">
      <c r="D63" t="s">
        <v>50</v>
      </c>
      <c r="U63" s="1"/>
      <c r="V63" s="3"/>
      <c r="X63" s="6"/>
      <c r="Y63" s="6"/>
      <c r="Z63" s="3"/>
      <c r="AB63" s="3"/>
      <c r="AD63" s="6"/>
      <c r="AE63" s="6"/>
      <c r="AF63" s="3"/>
    </row>
    <row r="64" spans="2:32" ht="24.75" thickBot="1" x14ac:dyDescent="0.3">
      <c r="D64" s="22" t="s">
        <v>29</v>
      </c>
      <c r="E64" s="23" t="s">
        <v>30</v>
      </c>
      <c r="F64" s="24" t="s">
        <v>53</v>
      </c>
      <c r="G64" s="24" t="s">
        <v>31</v>
      </c>
      <c r="H64" s="23" t="s">
        <v>32</v>
      </c>
      <c r="I64" s="23" t="s">
        <v>33</v>
      </c>
      <c r="J64" s="23" t="s">
        <v>34</v>
      </c>
      <c r="K64" s="23" t="s">
        <v>35</v>
      </c>
      <c r="M64" s="33" t="s">
        <v>51</v>
      </c>
      <c r="N64" s="33" t="s">
        <v>52</v>
      </c>
      <c r="U64" s="1"/>
      <c r="V64" s="3"/>
      <c r="X64" s="6"/>
      <c r="Y64" s="6"/>
      <c r="Z64" s="3"/>
      <c r="AB64" s="3"/>
      <c r="AD64" s="6"/>
      <c r="AE64" s="6"/>
      <c r="AF64" s="3"/>
    </row>
    <row r="65" spans="4:75" x14ac:dyDescent="0.25">
      <c r="D65" s="25" t="s">
        <v>36</v>
      </c>
      <c r="E65" s="26" t="s">
        <v>37</v>
      </c>
      <c r="F65" s="44">
        <v>198448</v>
      </c>
      <c r="G65" s="27">
        <v>233799</v>
      </c>
      <c r="H65" s="28">
        <v>1402981</v>
      </c>
      <c r="I65" s="28">
        <v>962003</v>
      </c>
      <c r="J65" s="28">
        <v>2598783</v>
      </c>
      <c r="K65" s="43">
        <f>J65/J73</f>
        <v>9.8450321641971789E-2</v>
      </c>
      <c r="M65" s="32">
        <f>G65/J65</f>
        <v>8.9964802755751444E-2</v>
      </c>
      <c r="N65" s="32">
        <f>(G65+H65)/J65</f>
        <v>0.62982557604848111</v>
      </c>
      <c r="V65" s="6"/>
      <c r="X65" s="6"/>
      <c r="Z65" s="3"/>
      <c r="AB65" s="3"/>
      <c r="AD65" s="6"/>
      <c r="AE65" s="3"/>
      <c r="AF65" s="3"/>
    </row>
    <row r="66" spans="4:75" x14ac:dyDescent="0.25">
      <c r="D66" s="25" t="s">
        <v>13</v>
      </c>
      <c r="E66" s="26" t="s">
        <v>38</v>
      </c>
      <c r="F66" s="44">
        <v>356004</v>
      </c>
      <c r="G66" s="27">
        <v>413293</v>
      </c>
      <c r="H66" s="28">
        <v>1398884</v>
      </c>
      <c r="I66" s="28">
        <v>754511</v>
      </c>
      <c r="J66" s="28">
        <v>2566688</v>
      </c>
      <c r="K66" s="43">
        <f>J66/J73</f>
        <v>9.723445903509037E-2</v>
      </c>
      <c r="M66" s="32">
        <f t="shared" ref="M66:M71" si="3">G66/J66</f>
        <v>0.16102190838933286</v>
      </c>
      <c r="N66" s="32">
        <f t="shared" ref="N66:N73" si="4">(G66+H66)/J66</f>
        <v>0.70603711865252028</v>
      </c>
      <c r="X66" s="6"/>
      <c r="Y66" s="6"/>
      <c r="Z66" s="3"/>
      <c r="AF66" s="3"/>
    </row>
    <row r="67" spans="4:75" x14ac:dyDescent="0.25">
      <c r="D67" s="25" t="s">
        <v>14</v>
      </c>
      <c r="E67" s="26" t="s">
        <v>39</v>
      </c>
      <c r="F67" s="44">
        <v>808357</v>
      </c>
      <c r="G67" s="27">
        <v>940364</v>
      </c>
      <c r="H67" s="28">
        <v>2020139</v>
      </c>
      <c r="I67" s="28">
        <v>1070868</v>
      </c>
      <c r="J67" s="28">
        <v>4031371</v>
      </c>
      <c r="K67" s="43">
        <f>J67/J73</f>
        <v>0.15272139751880684</v>
      </c>
      <c r="M67" s="32">
        <f t="shared" si="3"/>
        <v>0.2332615876831976</v>
      </c>
      <c r="N67" s="32">
        <f t="shared" si="4"/>
        <v>0.73436629871078596</v>
      </c>
      <c r="BU67" s="5"/>
      <c r="BV67" s="5"/>
      <c r="BW67" s="5"/>
    </row>
    <row r="68" spans="4:75" x14ac:dyDescent="0.25">
      <c r="D68" s="25" t="s">
        <v>15</v>
      </c>
      <c r="E68" s="26" t="s">
        <v>40</v>
      </c>
      <c r="F68" s="44">
        <v>1187825</v>
      </c>
      <c r="G68" s="27">
        <v>1439841</v>
      </c>
      <c r="H68" s="28">
        <v>2182598</v>
      </c>
      <c r="I68" s="28">
        <v>1518280</v>
      </c>
      <c r="J68" s="28">
        <v>5140719</v>
      </c>
      <c r="K68" s="43">
        <f>J68/J73</f>
        <v>0.19474709470586637</v>
      </c>
      <c r="M68" s="32">
        <f t="shared" si="3"/>
        <v>0.28008552889197019</v>
      </c>
      <c r="N68" s="32">
        <f t="shared" si="4"/>
        <v>0.70465609966232345</v>
      </c>
      <c r="BU68" s="5"/>
      <c r="BV68" s="5"/>
      <c r="BW68" s="5"/>
    </row>
    <row r="69" spans="4:75" x14ac:dyDescent="0.25">
      <c r="D69" s="25" t="s">
        <v>16</v>
      </c>
      <c r="E69" s="26" t="s">
        <v>41</v>
      </c>
      <c r="F69" s="44">
        <v>945617</v>
      </c>
      <c r="G69" s="27">
        <v>1215153</v>
      </c>
      <c r="H69" s="28">
        <v>1709652</v>
      </c>
      <c r="I69" s="28">
        <v>1628355</v>
      </c>
      <c r="J69" s="28">
        <v>4553160</v>
      </c>
      <c r="K69" s="43">
        <f>J69/J73</f>
        <v>0.17248845574538552</v>
      </c>
      <c r="M69" s="32">
        <f t="shared" si="3"/>
        <v>0.2668812429170071</v>
      </c>
      <c r="N69" s="32">
        <f t="shared" si="4"/>
        <v>0.64236815749940701</v>
      </c>
      <c r="BU69" s="5"/>
      <c r="BV69" s="5"/>
      <c r="BW69" s="5"/>
    </row>
    <row r="70" spans="4:75" x14ac:dyDescent="0.25">
      <c r="D70" s="25" t="s">
        <v>17</v>
      </c>
      <c r="E70" s="26" t="s">
        <v>42</v>
      </c>
      <c r="F70" s="44">
        <v>926391</v>
      </c>
      <c r="G70" s="27">
        <v>1345841</v>
      </c>
      <c r="H70" s="28">
        <v>1230992</v>
      </c>
      <c r="I70" s="28">
        <v>1633785</v>
      </c>
      <c r="J70" s="28">
        <v>4210618</v>
      </c>
      <c r="K70" s="43">
        <f>J70/J73</f>
        <v>0.15951185474565438</v>
      </c>
      <c r="M70" s="32">
        <f t="shared" si="3"/>
        <v>0.31963027755070633</v>
      </c>
      <c r="N70" s="32">
        <f t="shared" si="4"/>
        <v>0.6119845115372613</v>
      </c>
      <c r="BU70" s="5"/>
      <c r="BV70" s="5"/>
      <c r="BW70" s="5"/>
    </row>
    <row r="71" spans="4:75" x14ac:dyDescent="0.25">
      <c r="D71" s="25" t="s">
        <v>22</v>
      </c>
      <c r="E71" s="26" t="s">
        <v>43</v>
      </c>
      <c r="F71" s="44">
        <v>299923</v>
      </c>
      <c r="G71" s="27">
        <v>488744</v>
      </c>
      <c r="H71" s="28">
        <v>468278</v>
      </c>
      <c r="I71" s="28">
        <v>2338536</v>
      </c>
      <c r="J71" s="28">
        <v>3295558</v>
      </c>
      <c r="K71" s="43">
        <f>J71/J73</f>
        <v>0.1248464166072247</v>
      </c>
      <c r="M71" s="32">
        <f t="shared" si="3"/>
        <v>0.14830386841924798</v>
      </c>
      <c r="N71" s="32">
        <f t="shared" si="4"/>
        <v>0.29039755938144618</v>
      </c>
      <c r="BU71" s="5"/>
      <c r="BV71" s="5"/>
      <c r="BW71" s="5"/>
    </row>
    <row r="72" spans="4:75" x14ac:dyDescent="0.25">
      <c r="D72" s="25" t="s">
        <v>44</v>
      </c>
      <c r="E72" s="26" t="s">
        <v>45</v>
      </c>
      <c r="F72" s="44"/>
      <c r="G72" s="30"/>
      <c r="H72" s="26"/>
      <c r="I72" s="26"/>
      <c r="J72" s="26"/>
      <c r="K72" s="43"/>
      <c r="N72" s="32"/>
      <c r="BU72" s="5"/>
      <c r="BV72" s="5"/>
      <c r="BW72" s="5"/>
    </row>
    <row r="73" spans="4:75" x14ac:dyDescent="0.25">
      <c r="D73" s="25" t="s">
        <v>34</v>
      </c>
      <c r="E73" s="26"/>
      <c r="F73" s="44">
        <v>4722565</v>
      </c>
      <c r="G73" s="27">
        <v>6077035</v>
      </c>
      <c r="H73" s="28">
        <v>10413524</v>
      </c>
      <c r="I73" s="28">
        <v>9906338</v>
      </c>
      <c r="J73" s="28">
        <v>26396897</v>
      </c>
      <c r="K73" s="29">
        <v>1</v>
      </c>
      <c r="M73" s="32">
        <f>G73/J73</f>
        <v>0.23021777900637336</v>
      </c>
      <c r="N73" s="32">
        <f t="shared" si="4"/>
        <v>0.6247158141352751</v>
      </c>
    </row>
    <row r="74" spans="4:75" x14ac:dyDescent="0.25">
      <c r="D74" s="31"/>
    </row>
    <row r="75" spans="4:75" x14ac:dyDescent="0.25">
      <c r="D75" s="31" t="s">
        <v>46</v>
      </c>
    </row>
    <row r="76" spans="4:75" ht="48.75" thickBot="1" x14ac:dyDescent="0.3">
      <c r="D76" s="22" t="s">
        <v>29</v>
      </c>
      <c r="E76" s="23" t="s">
        <v>30</v>
      </c>
      <c r="F76" s="24" t="s">
        <v>53</v>
      </c>
      <c r="G76" s="24" t="s">
        <v>31</v>
      </c>
      <c r="H76" s="23" t="s">
        <v>32</v>
      </c>
      <c r="I76" s="23" t="s">
        <v>33</v>
      </c>
      <c r="J76" s="23" t="s">
        <v>34</v>
      </c>
      <c r="K76" s="23" t="s">
        <v>35</v>
      </c>
      <c r="M76" s="33" t="s">
        <v>51</v>
      </c>
      <c r="N76" s="33" t="s">
        <v>52</v>
      </c>
      <c r="O76" s="124" t="s">
        <v>117</v>
      </c>
      <c r="P76" s="124" t="s">
        <v>116</v>
      </c>
      <c r="Q76" s="124" t="s">
        <v>118</v>
      </c>
      <c r="R76" s="124" t="s">
        <v>119</v>
      </c>
    </row>
    <row r="77" spans="4:75" x14ac:dyDescent="0.25">
      <c r="D77" s="25" t="s">
        <v>36</v>
      </c>
      <c r="E77" s="26" t="s">
        <v>113</v>
      </c>
      <c r="F77" s="90">
        <v>43923</v>
      </c>
      <c r="G77" s="27">
        <v>52553</v>
      </c>
      <c r="H77" s="28">
        <v>575048</v>
      </c>
      <c r="I77" s="28">
        <v>484346</v>
      </c>
      <c r="J77" s="28">
        <v>1111947</v>
      </c>
      <c r="K77" s="91">
        <f>J77/J85</f>
        <v>3.7312414388339342E-2</v>
      </c>
      <c r="M77" s="123">
        <f t="shared" ref="M77:M85" si="5">G77/J77</f>
        <v>4.7262144688550806E-2</v>
      </c>
      <c r="N77" s="123">
        <f>(G77+H77)/J77</f>
        <v>0.56441628962531487</v>
      </c>
      <c r="O77" s="123">
        <f>F77/F85</f>
        <v>1.0589767829412228E-2</v>
      </c>
      <c r="P77" s="123">
        <f>G77/G85</f>
        <v>9.4462070565879078E-3</v>
      </c>
      <c r="Q77" s="123">
        <f>H77/H85</f>
        <v>5.162708710890359E-2</v>
      </c>
      <c r="R77" s="123">
        <f>I77/I85</f>
        <v>3.6975511756454756E-2</v>
      </c>
    </row>
    <row r="78" spans="4:75" x14ac:dyDescent="0.25">
      <c r="D78" s="25" t="s">
        <v>13</v>
      </c>
      <c r="E78" s="26" t="s">
        <v>47</v>
      </c>
      <c r="F78" s="90">
        <v>175260</v>
      </c>
      <c r="G78" s="27">
        <v>205704</v>
      </c>
      <c r="H78" s="28">
        <v>1269693</v>
      </c>
      <c r="I78" s="28">
        <v>744189</v>
      </c>
      <c r="J78" s="28">
        <v>2219586</v>
      </c>
      <c r="K78" s="91">
        <f>J78/J85</f>
        <v>7.4480269835303814E-2</v>
      </c>
      <c r="M78" s="123">
        <f t="shared" si="5"/>
        <v>9.267674241953229E-2</v>
      </c>
      <c r="N78" s="123">
        <f t="shared" ref="N78:N85" si="6">(G78+H78)/J78</f>
        <v>0.66471720401912793</v>
      </c>
      <c r="O78" s="123">
        <f>F78/F85</f>
        <v>4.2254916781248715E-2</v>
      </c>
      <c r="P78" s="123">
        <f>G78/G85</f>
        <v>3.6974531927166085E-2</v>
      </c>
      <c r="Q78" s="123">
        <f>H78/H85</f>
        <v>0.11399144264924864</v>
      </c>
      <c r="R78" s="123">
        <f>I78/I85</f>
        <v>5.6812215066345768E-2</v>
      </c>
    </row>
    <row r="79" spans="4:75" x14ac:dyDescent="0.25">
      <c r="D79" s="25" t="s">
        <v>14</v>
      </c>
      <c r="E79" s="26" t="s">
        <v>38</v>
      </c>
      <c r="F79" s="90">
        <v>521278</v>
      </c>
      <c r="G79" s="27">
        <v>614075</v>
      </c>
      <c r="H79" s="28">
        <v>2133871</v>
      </c>
      <c r="I79" s="28">
        <v>1227817</v>
      </c>
      <c r="J79" s="28">
        <v>3975763</v>
      </c>
      <c r="K79" s="91">
        <f>J79/J85</f>
        <v>0.13341042025009031</v>
      </c>
      <c r="M79" s="123">
        <f t="shared" si="5"/>
        <v>0.15445462921205314</v>
      </c>
      <c r="N79" s="123">
        <f t="shared" si="6"/>
        <v>0.69117449908357209</v>
      </c>
      <c r="O79" s="123">
        <f>F79/F85</f>
        <v>0.12567932505931625</v>
      </c>
      <c r="P79" s="123">
        <f>G79/G85</f>
        <v>0.11037770628269024</v>
      </c>
      <c r="Q79" s="123">
        <f>H79/H85</f>
        <v>0.19157625797527025</v>
      </c>
      <c r="R79" s="123">
        <f>I79/I85</f>
        <v>9.3732913905090587E-2</v>
      </c>
    </row>
    <row r="80" spans="4:75" x14ac:dyDescent="0.25">
      <c r="D80" s="25" t="s">
        <v>15</v>
      </c>
      <c r="E80" s="26" t="s">
        <v>48</v>
      </c>
      <c r="F80" s="90">
        <v>957223</v>
      </c>
      <c r="G80" s="27">
        <v>1131750</v>
      </c>
      <c r="H80" s="28">
        <v>2401590</v>
      </c>
      <c r="I80" s="28">
        <v>1719477</v>
      </c>
      <c r="J80" s="28">
        <v>5252817</v>
      </c>
      <c r="K80" s="91">
        <f>J80/J85</f>
        <v>0.17626315337881526</v>
      </c>
      <c r="M80" s="123">
        <f t="shared" si="5"/>
        <v>0.21545582113368883</v>
      </c>
      <c r="N80" s="123">
        <f t="shared" si="6"/>
        <v>0.67265621475105641</v>
      </c>
      <c r="O80" s="123">
        <f>F80/F85</f>
        <v>0.230784994899562</v>
      </c>
      <c r="P80" s="123">
        <f>G80/G85</f>
        <v>0.20342786969903459</v>
      </c>
      <c r="Q80" s="123">
        <f>H80/H85</f>
        <v>0.21561173350724075</v>
      </c>
      <c r="R80" s="123">
        <f>I80/I85</f>
        <v>0.13126678454752089</v>
      </c>
    </row>
    <row r="81" spans="4:29" x14ac:dyDescent="0.25">
      <c r="D81" s="25" t="s">
        <v>16</v>
      </c>
      <c r="E81" s="26" t="s">
        <v>40</v>
      </c>
      <c r="F81" s="90">
        <v>803963</v>
      </c>
      <c r="G81" s="27">
        <v>1035726</v>
      </c>
      <c r="H81" s="28">
        <v>1743562</v>
      </c>
      <c r="I81" s="28">
        <v>1933767</v>
      </c>
      <c r="J81" s="28">
        <v>4713055</v>
      </c>
      <c r="K81" s="91">
        <f>J81/J85</f>
        <v>0.15815093812477993</v>
      </c>
      <c r="M81" s="123">
        <f t="shared" si="5"/>
        <v>0.21975682439521713</v>
      </c>
      <c r="N81" s="123">
        <f t="shared" si="6"/>
        <v>0.58969988680378227</v>
      </c>
      <c r="O81" s="123">
        <f>F81/F85</f>
        <v>0.19383424432387913</v>
      </c>
      <c r="P81" s="123">
        <f>G81/G85</f>
        <v>0.18616791143971928</v>
      </c>
      <c r="Q81" s="123">
        <f>H81/H85</f>
        <v>0.15653480623143487</v>
      </c>
      <c r="R81" s="123">
        <f>I81/I85</f>
        <v>0.14762592122727192</v>
      </c>
    </row>
    <row r="82" spans="4:29" x14ac:dyDescent="0.25">
      <c r="D82" s="25" t="s">
        <v>17</v>
      </c>
      <c r="E82" s="26" t="s">
        <v>41</v>
      </c>
      <c r="F82" s="90">
        <v>750486</v>
      </c>
      <c r="G82" s="27">
        <v>1042479</v>
      </c>
      <c r="H82" s="28">
        <v>1580370</v>
      </c>
      <c r="I82" s="28">
        <v>1963485</v>
      </c>
      <c r="J82" s="28">
        <v>4586334</v>
      </c>
      <c r="K82" s="91">
        <f>J82/J85</f>
        <v>0.15389869726824204</v>
      </c>
      <c r="M82" s="123">
        <f t="shared" si="5"/>
        <v>0.22730115163875986</v>
      </c>
      <c r="N82" s="123">
        <f t="shared" si="6"/>
        <v>0.57188355667075275</v>
      </c>
      <c r="O82" s="123">
        <f>F82/F85</f>
        <v>0.180941021770468</v>
      </c>
      <c r="P82" s="123">
        <f>G82/G85</f>
        <v>0.18738173817183998</v>
      </c>
      <c r="Q82" s="123">
        <f>H82/H85</f>
        <v>0.1418836334606815</v>
      </c>
      <c r="R82" s="123">
        <f>I82/I85</f>
        <v>0.14989462636446377</v>
      </c>
    </row>
    <row r="83" spans="4:29" x14ac:dyDescent="0.25">
      <c r="D83" s="25" t="s">
        <v>22</v>
      </c>
      <c r="E83" s="26" t="s">
        <v>42</v>
      </c>
      <c r="F83" s="90">
        <v>762956</v>
      </c>
      <c r="G83" s="27">
        <v>1219079</v>
      </c>
      <c r="H83" s="28">
        <v>1174736</v>
      </c>
      <c r="I83" s="28">
        <v>2381792</v>
      </c>
      <c r="J83" s="28">
        <v>4775607</v>
      </c>
      <c r="K83" s="91">
        <f>J83/J85</f>
        <v>0.16024992858459447</v>
      </c>
      <c r="M83" s="123">
        <f t="shared" si="5"/>
        <v>0.25527205232758893</v>
      </c>
      <c r="N83" s="123">
        <f t="shared" si="6"/>
        <v>0.50125879286130537</v>
      </c>
      <c r="O83" s="123">
        <f>F83/F85</f>
        <v>0.18394751961516828</v>
      </c>
      <c r="P83" s="123">
        <f>G83/G85</f>
        <v>0.21912493392076821</v>
      </c>
      <c r="Q83" s="123">
        <f>H83/H85</f>
        <v>0.10546632246693315</v>
      </c>
      <c r="R83" s="123">
        <f>I83/I85</f>
        <v>0.1818286474904921</v>
      </c>
    </row>
    <row r="84" spans="4:29" x14ac:dyDescent="0.25">
      <c r="D84" s="25" t="s">
        <v>114</v>
      </c>
      <c r="E84" s="26" t="s">
        <v>43</v>
      </c>
      <c r="F84" s="90">
        <v>132594</v>
      </c>
      <c r="G84" s="27">
        <v>262031</v>
      </c>
      <c r="H84" s="28">
        <v>259624</v>
      </c>
      <c r="I84" s="28">
        <v>2644229</v>
      </c>
      <c r="J84" s="28">
        <v>3165884</v>
      </c>
      <c r="K84" s="91">
        <f>J84/J85</f>
        <v>0.10623417816983481</v>
      </c>
      <c r="M84" s="123">
        <f t="shared" si="5"/>
        <v>8.2767088118200161E-2</v>
      </c>
      <c r="N84" s="123">
        <f t="shared" si="6"/>
        <v>0.16477388306078175</v>
      </c>
      <c r="O84" s="123">
        <f>F84/F85</f>
        <v>3.1968209720945405E-2</v>
      </c>
      <c r="P84" s="123">
        <f>G84/G85</f>
        <v>4.7099101502193715E-2</v>
      </c>
      <c r="Q84" s="123">
        <f>H84/H85</f>
        <v>2.3308716600287258E-2</v>
      </c>
      <c r="R84" s="123">
        <f>I84/I85</f>
        <v>0.20186337964236023</v>
      </c>
    </row>
    <row r="85" spans="4:29" s="4" customFormat="1" x14ac:dyDescent="0.25">
      <c r="D85" s="84" t="s">
        <v>34</v>
      </c>
      <c r="E85" s="85"/>
      <c r="F85" s="92">
        <f t="shared" ref="F85" si="7">SUM(F77:F84)</f>
        <v>4147683</v>
      </c>
      <c r="G85" s="86">
        <v>5563397</v>
      </c>
      <c r="H85" s="87">
        <v>11138494</v>
      </c>
      <c r="I85" s="87">
        <v>13099102</v>
      </c>
      <c r="J85" s="87">
        <v>29800993</v>
      </c>
      <c r="K85" s="88">
        <v>1</v>
      </c>
      <c r="M85" s="89">
        <f t="shared" si="5"/>
        <v>0.18668495375305111</v>
      </c>
      <c r="N85" s="89">
        <f t="shared" si="6"/>
        <v>0.56044746562639713</v>
      </c>
      <c r="O85" s="89">
        <f>SUM(O77:O84)</f>
        <v>1</v>
      </c>
      <c r="P85" s="89">
        <f>SUM(P77:P84)</f>
        <v>1.0000000000000002</v>
      </c>
      <c r="Q85" s="89">
        <f>SUM(Q77:Q84)</f>
        <v>0.99999999999999989</v>
      </c>
      <c r="R85" s="89">
        <f>SUM(R77:R84)</f>
        <v>1</v>
      </c>
    </row>
    <row r="86" spans="4:29" x14ac:dyDescent="0.25">
      <c r="D86" s="31"/>
    </row>
    <row r="92" spans="4:29" x14ac:dyDescent="0.25">
      <c r="D92" s="4" t="s">
        <v>1</v>
      </c>
    </row>
    <row r="93" spans="4:29" x14ac:dyDescent="0.25">
      <c r="D93" t="s">
        <v>50</v>
      </c>
      <c r="W93" s="39"/>
      <c r="X93" s="39"/>
      <c r="Y93" s="39"/>
      <c r="Z93" s="39"/>
      <c r="AA93" s="39"/>
      <c r="AB93" s="39"/>
      <c r="AC93" s="39"/>
    </row>
    <row r="94" spans="4:29" ht="48.75" thickBot="1" x14ac:dyDescent="0.3">
      <c r="D94" s="22" t="s">
        <v>29</v>
      </c>
      <c r="E94" s="23" t="s">
        <v>30</v>
      </c>
      <c r="F94" s="24" t="s">
        <v>53</v>
      </c>
      <c r="G94" s="24" t="s">
        <v>31</v>
      </c>
      <c r="H94" s="23" t="s">
        <v>32</v>
      </c>
      <c r="I94" s="23" t="s">
        <v>33</v>
      </c>
      <c r="J94" s="23" t="s">
        <v>34</v>
      </c>
      <c r="K94" s="23" t="s">
        <v>35</v>
      </c>
      <c r="M94" s="33" t="s">
        <v>51</v>
      </c>
      <c r="N94" s="33" t="s">
        <v>52</v>
      </c>
      <c r="O94" s="124" t="s">
        <v>117</v>
      </c>
      <c r="P94" s="124" t="s">
        <v>116</v>
      </c>
      <c r="Q94" s="124" t="s">
        <v>118</v>
      </c>
      <c r="R94" s="124" t="s">
        <v>119</v>
      </c>
    </row>
    <row r="95" spans="4:29" x14ac:dyDescent="0.25">
      <c r="D95" s="25" t="s">
        <v>36</v>
      </c>
      <c r="E95" s="26" t="s">
        <v>37</v>
      </c>
      <c r="F95" s="90">
        <v>87264</v>
      </c>
      <c r="G95" s="27">
        <v>101634</v>
      </c>
      <c r="H95" s="28">
        <v>781713</v>
      </c>
      <c r="I95" s="28">
        <v>214687</v>
      </c>
      <c r="J95" s="28">
        <v>1098034</v>
      </c>
      <c r="K95" s="91">
        <f>J95/J103</f>
        <v>8.4450024707404717E-2</v>
      </c>
      <c r="M95" s="32">
        <f>G95/J95</f>
        <v>9.255997537416874E-2</v>
      </c>
      <c r="N95" s="32">
        <f>(G95+H95)/J95</f>
        <v>0.80448055342548597</v>
      </c>
      <c r="O95" s="123">
        <f>F95/F103</f>
        <v>3.4417952679259185E-2</v>
      </c>
      <c r="P95" s="123">
        <f>G95/G103</f>
        <v>3.1143039070826099E-2</v>
      </c>
      <c r="Q95" s="123">
        <f>H95/H103</f>
        <v>0.1410201666128176</v>
      </c>
      <c r="R95" s="123">
        <f>I95/I103</f>
        <v>5.1171436838896273E-2</v>
      </c>
    </row>
    <row r="96" spans="4:29" x14ac:dyDescent="0.25">
      <c r="D96" s="25" t="s">
        <v>13</v>
      </c>
      <c r="E96" s="26" t="s">
        <v>38</v>
      </c>
      <c r="F96" s="90">
        <v>186448</v>
      </c>
      <c r="G96" s="27">
        <v>216267</v>
      </c>
      <c r="H96" s="28">
        <v>809102</v>
      </c>
      <c r="I96" s="28">
        <v>235156</v>
      </c>
      <c r="J96" s="28">
        <v>1260525</v>
      </c>
      <c r="K96" s="91">
        <f>J96/J103</f>
        <v>9.6947241519207361E-2</v>
      </c>
      <c r="M96" s="32">
        <f t="shared" ref="M96:M101" si="8">G96/J96</f>
        <v>0.17156898911167967</v>
      </c>
      <c r="N96" s="32">
        <f t="shared" ref="N96:N101" si="9">(G96+H96)/J96</f>
        <v>0.8134459848079173</v>
      </c>
      <c r="O96" s="123">
        <f>F96/F103</f>
        <v>7.3537294200844747E-2</v>
      </c>
      <c r="P96" s="123">
        <f>G96/G103</f>
        <v>6.6269276332037982E-2</v>
      </c>
      <c r="Q96" s="123">
        <f>H96/H103</f>
        <v>0.14596111213036492</v>
      </c>
      <c r="R96" s="123">
        <f>I96/I103</f>
        <v>5.605029834730324E-2</v>
      </c>
    </row>
    <row r="97" spans="4:18" x14ac:dyDescent="0.25">
      <c r="D97" s="25" t="s">
        <v>14</v>
      </c>
      <c r="E97" s="26" t="s">
        <v>39</v>
      </c>
      <c r="F97" s="90">
        <v>421873</v>
      </c>
      <c r="G97" s="27">
        <v>493704</v>
      </c>
      <c r="H97" s="28">
        <v>1118663</v>
      </c>
      <c r="I97" s="28">
        <v>382694</v>
      </c>
      <c r="J97" s="28">
        <v>1995061</v>
      </c>
      <c r="K97" s="91">
        <f>J97/J103</f>
        <v>0.15344055898340087</v>
      </c>
      <c r="M97" s="32">
        <f t="shared" si="8"/>
        <v>0.2474631101505167</v>
      </c>
      <c r="N97" s="32">
        <f t="shared" si="9"/>
        <v>0.80817929877833306</v>
      </c>
      <c r="O97" s="123">
        <f>F97/F103</f>
        <v>0.16639169589586897</v>
      </c>
      <c r="P97" s="123">
        <f>G97/G103</f>
        <v>0.15128247398924699</v>
      </c>
      <c r="Q97" s="123">
        <f>H97/H103</f>
        <v>0.20180557652692788</v>
      </c>
      <c r="R97" s="123">
        <f>I97/I103</f>
        <v>9.1216523821305295E-2</v>
      </c>
    </row>
    <row r="98" spans="4:18" x14ac:dyDescent="0.25">
      <c r="D98" s="25" t="s">
        <v>15</v>
      </c>
      <c r="E98" s="26" t="s">
        <v>40</v>
      </c>
      <c r="F98" s="90">
        <v>645642</v>
      </c>
      <c r="G98" s="27">
        <v>778312</v>
      </c>
      <c r="H98" s="28">
        <v>1119118</v>
      </c>
      <c r="I98" s="28">
        <v>650074</v>
      </c>
      <c r="J98" s="28">
        <v>2547504</v>
      </c>
      <c r="K98" s="91">
        <f>J98/J103</f>
        <v>0.19592906571400553</v>
      </c>
      <c r="M98" s="32">
        <f t="shared" si="8"/>
        <v>0.30551944177516505</v>
      </c>
      <c r="N98" s="32">
        <f t="shared" si="9"/>
        <v>0.74481924267832356</v>
      </c>
      <c r="O98" s="123">
        <f>F98/F103</f>
        <v>0.25464883346789352</v>
      </c>
      <c r="P98" s="123">
        <f>G98/G103</f>
        <v>0.23849303407612416</v>
      </c>
      <c r="Q98" s="123">
        <f>H98/H103</f>
        <v>0.20188765802718286</v>
      </c>
      <c r="R98" s="123">
        <f>I98/I103</f>
        <v>0.15494753120407223</v>
      </c>
    </row>
    <row r="99" spans="4:18" x14ac:dyDescent="0.25">
      <c r="D99" s="25" t="s">
        <v>16</v>
      </c>
      <c r="E99" s="26" t="s">
        <v>41</v>
      </c>
      <c r="F99" s="90">
        <v>524132</v>
      </c>
      <c r="G99" s="27">
        <v>672933</v>
      </c>
      <c r="H99" s="28">
        <v>858184</v>
      </c>
      <c r="I99" s="28">
        <v>748583</v>
      </c>
      <c r="J99" s="28">
        <v>2279700</v>
      </c>
      <c r="K99" s="91">
        <f>J99/J103</f>
        <v>0.17533220403509414</v>
      </c>
      <c r="M99" s="32">
        <f t="shared" si="8"/>
        <v>0.29518489274904591</v>
      </c>
      <c r="N99" s="32">
        <f t="shared" si="9"/>
        <v>0.67163091634864236</v>
      </c>
      <c r="O99" s="123">
        <f>F99/F103</f>
        <v>0.20672385375052113</v>
      </c>
      <c r="P99" s="123">
        <f>G99/G103</f>
        <v>0.20620243925308676</v>
      </c>
      <c r="Q99" s="123">
        <f>H99/H103</f>
        <v>0.15481545102160801</v>
      </c>
      <c r="R99" s="123">
        <f>I99/I103</f>
        <v>0.17842751402353885</v>
      </c>
    </row>
    <row r="100" spans="4:18" x14ac:dyDescent="0.25">
      <c r="D100" s="25" t="s">
        <v>17</v>
      </c>
      <c r="E100" s="26" t="s">
        <v>42</v>
      </c>
      <c r="F100" s="90">
        <v>519148</v>
      </c>
      <c r="G100" s="27">
        <v>757130</v>
      </c>
      <c r="H100" s="28">
        <v>611014</v>
      </c>
      <c r="I100" s="28">
        <v>763262</v>
      </c>
      <c r="J100" s="28">
        <v>2131406</v>
      </c>
      <c r="K100" s="91">
        <f>J100/J103</f>
        <v>0.16392688146406276</v>
      </c>
      <c r="M100" s="32">
        <f t="shared" si="8"/>
        <v>0.35522561163851468</v>
      </c>
      <c r="N100" s="32">
        <f t="shared" si="9"/>
        <v>0.64189741419513691</v>
      </c>
      <c r="O100" s="123">
        <f>F100/F103</f>
        <v>0.20475810526141419</v>
      </c>
      <c r="P100" s="123">
        <f>G100/G103</f>
        <v>0.23200237294305612</v>
      </c>
      <c r="Q100" s="123">
        <f>H100/H103</f>
        <v>0.11022625449847211</v>
      </c>
      <c r="R100" s="123">
        <f>I100/I103</f>
        <v>0.18192630771555635</v>
      </c>
    </row>
    <row r="101" spans="4:18" x14ac:dyDescent="0.25">
      <c r="D101" s="25" t="s">
        <v>22</v>
      </c>
      <c r="E101" s="26" t="s">
        <v>43</v>
      </c>
      <c r="F101" s="90">
        <v>150914</v>
      </c>
      <c r="G101" s="27">
        <v>243478</v>
      </c>
      <c r="H101" s="28">
        <v>245477</v>
      </c>
      <c r="I101" s="28">
        <v>1200990</v>
      </c>
      <c r="J101" s="28">
        <v>1689945</v>
      </c>
      <c r="K101" s="91">
        <f>J101/J103</f>
        <v>0.12997402357682464</v>
      </c>
      <c r="M101" s="32">
        <f t="shared" si="8"/>
        <v>0.14407451130066362</v>
      </c>
      <c r="N101" s="32">
        <f t="shared" si="9"/>
        <v>0.28933190133406711</v>
      </c>
      <c r="O101" s="123">
        <f>F101/F103</f>
        <v>5.9522264744198299E-2</v>
      </c>
      <c r="P101" s="123">
        <f>G101/G103</f>
        <v>7.4607364335621915E-2</v>
      </c>
      <c r="Q101" s="123">
        <f>H101/H103</f>
        <v>4.4283781182626651E-2</v>
      </c>
      <c r="R101" s="123">
        <f>I101/I103</f>
        <v>0.2862603880493278</v>
      </c>
    </row>
    <row r="102" spans="4:18" x14ac:dyDescent="0.25">
      <c r="D102" s="25" t="s">
        <v>44</v>
      </c>
      <c r="E102" s="26" t="s">
        <v>45</v>
      </c>
      <c r="F102" s="90"/>
      <c r="G102" s="27"/>
      <c r="H102" s="28"/>
      <c r="I102" s="28"/>
      <c r="J102" s="28"/>
      <c r="K102" s="91">
        <f>J102/J103</f>
        <v>0</v>
      </c>
      <c r="M102" s="123"/>
      <c r="N102" s="123"/>
      <c r="O102" s="123">
        <f>F102/F103</f>
        <v>0</v>
      </c>
      <c r="P102" s="123">
        <f>G102/G103</f>
        <v>0</v>
      </c>
      <c r="Q102" s="123">
        <f>H102/H103</f>
        <v>0</v>
      </c>
      <c r="R102" s="123">
        <f>I102/I103</f>
        <v>0</v>
      </c>
    </row>
    <row r="103" spans="4:18" x14ac:dyDescent="0.25">
      <c r="D103" s="25" t="s">
        <v>34</v>
      </c>
      <c r="E103" s="26"/>
      <c r="F103" s="92">
        <v>2535421</v>
      </c>
      <c r="G103" s="86">
        <v>3263458</v>
      </c>
      <c r="H103" s="87">
        <v>5543271</v>
      </c>
      <c r="I103" s="87">
        <v>4195446</v>
      </c>
      <c r="J103" s="87">
        <v>13002175</v>
      </c>
      <c r="K103" s="88">
        <v>1</v>
      </c>
      <c r="M103" s="32">
        <f>G103/J103</f>
        <v>0.25099323766985138</v>
      </c>
      <c r="N103" s="32">
        <f t="shared" ref="N103" si="10">(G103+H103)/J103</f>
        <v>0.67732737022844258</v>
      </c>
      <c r="O103" s="89">
        <f>SUM(O95:O102)</f>
        <v>1</v>
      </c>
      <c r="P103" s="89">
        <f>SUM(P95:P102)</f>
        <v>1</v>
      </c>
      <c r="Q103" s="89">
        <f>SUM(Q95:Q102)</f>
        <v>1</v>
      </c>
      <c r="R103" s="89">
        <f>SUM(R95:R102)</f>
        <v>1</v>
      </c>
    </row>
    <row r="106" spans="4:18" x14ac:dyDescent="0.25">
      <c r="D106" t="s">
        <v>46</v>
      </c>
    </row>
    <row r="107" spans="4:18" ht="48.75" thickBot="1" x14ac:dyDescent="0.3">
      <c r="D107" s="22" t="s">
        <v>29</v>
      </c>
      <c r="E107" s="23" t="s">
        <v>30</v>
      </c>
      <c r="F107" s="24" t="s">
        <v>53</v>
      </c>
      <c r="G107" s="24" t="s">
        <v>31</v>
      </c>
      <c r="H107" s="23" t="s">
        <v>32</v>
      </c>
      <c r="I107" s="23" t="s">
        <v>33</v>
      </c>
      <c r="J107" s="23" t="s">
        <v>34</v>
      </c>
      <c r="K107" s="23" t="s">
        <v>35</v>
      </c>
      <c r="M107" s="33" t="s">
        <v>51</v>
      </c>
      <c r="N107" s="33" t="s">
        <v>52</v>
      </c>
      <c r="O107" s="124" t="s">
        <v>117</v>
      </c>
      <c r="P107" s="124" t="s">
        <v>116</v>
      </c>
      <c r="Q107" s="124" t="s">
        <v>118</v>
      </c>
      <c r="R107" s="124" t="s">
        <v>119</v>
      </c>
    </row>
    <row r="108" spans="4:18" x14ac:dyDescent="0.25">
      <c r="D108" s="25" t="s">
        <v>36</v>
      </c>
      <c r="E108" s="26" t="s">
        <v>37</v>
      </c>
      <c r="F108" s="90">
        <v>21482</v>
      </c>
      <c r="G108" s="27">
        <v>25148</v>
      </c>
      <c r="H108" s="28">
        <v>312684</v>
      </c>
      <c r="I108" s="28">
        <v>111778</v>
      </c>
      <c r="J108" s="28">
        <v>449610</v>
      </c>
      <c r="K108" s="91">
        <f>J108/J116</f>
        <v>3.0555659572669303E-2</v>
      </c>
      <c r="M108" s="32">
        <f>G108/J108</f>
        <v>5.5932919641467051E-2</v>
      </c>
      <c r="N108" s="32">
        <f>(G108+H108)/J108</f>
        <v>0.75138898156179801</v>
      </c>
      <c r="O108" s="123">
        <f>F108/F116</f>
        <v>9.1151877647210576E-3</v>
      </c>
      <c r="P108" s="123">
        <f>G108/G116</f>
        <v>7.8613417861201108E-3</v>
      </c>
      <c r="Q108" s="123">
        <f>H108/H116</f>
        <v>5.2377835889012271E-2</v>
      </c>
      <c r="R108" s="123">
        <f>I108/I116</f>
        <v>2.0155661907515627E-2</v>
      </c>
    </row>
    <row r="109" spans="4:18" x14ac:dyDescent="0.25">
      <c r="D109" s="25" t="s">
        <v>13</v>
      </c>
      <c r="E109" s="26" t="s">
        <v>38</v>
      </c>
      <c r="F109" s="90">
        <v>88948</v>
      </c>
      <c r="G109" s="27">
        <v>103102</v>
      </c>
      <c r="H109" s="28">
        <v>703828</v>
      </c>
      <c r="I109" s="28">
        <v>234163</v>
      </c>
      <c r="J109" s="28">
        <v>1041093</v>
      </c>
      <c r="K109" s="91">
        <f>J109/J116</f>
        <v>7.0753059966390877E-2</v>
      </c>
      <c r="M109" s="32">
        <f t="shared" ref="M109:M115" si="11">G109/J109</f>
        <v>9.9032459155906347E-2</v>
      </c>
      <c r="N109" s="32">
        <f t="shared" ref="N109:N115" si="12">(G109+H109)/J109</f>
        <v>0.77507965186587557</v>
      </c>
      <c r="O109" s="123">
        <f>F109/F116</f>
        <v>3.7742189800596251E-2</v>
      </c>
      <c r="P109" s="123">
        <f>G109/G116</f>
        <v>3.2230000828398116E-2</v>
      </c>
      <c r="Q109" s="123">
        <f>H109/H116</f>
        <v>0.11789854126879447</v>
      </c>
      <c r="R109" s="123">
        <f>I109/I116</f>
        <v>4.2223964100713753E-2</v>
      </c>
    </row>
    <row r="110" spans="4:18" x14ac:dyDescent="0.25">
      <c r="D110" s="25" t="s">
        <v>14</v>
      </c>
      <c r="E110" s="26" t="s">
        <v>39</v>
      </c>
      <c r="F110" s="90">
        <v>281416</v>
      </c>
      <c r="G110" s="27">
        <v>332118</v>
      </c>
      <c r="H110" s="28">
        <v>1180890</v>
      </c>
      <c r="I110" s="28">
        <v>429075</v>
      </c>
      <c r="J110" s="28">
        <v>1942083</v>
      </c>
      <c r="K110" s="91">
        <f>J110/J116</f>
        <v>0.13198466895724811</v>
      </c>
      <c r="M110" s="32">
        <f t="shared" si="11"/>
        <v>0.17101122866530422</v>
      </c>
      <c r="N110" s="32">
        <f t="shared" si="12"/>
        <v>0.77906454049595197</v>
      </c>
      <c r="O110" s="123">
        <f>F110/F116</f>
        <v>0.11940972348928132</v>
      </c>
      <c r="P110" s="123">
        <f>G110/G116</f>
        <v>0.10382110352006677</v>
      </c>
      <c r="Q110" s="123">
        <f>H110/H116</f>
        <v>0.1978114090358819</v>
      </c>
      <c r="R110" s="123">
        <f>I110/I116</f>
        <v>7.7370239519111705E-2</v>
      </c>
    </row>
    <row r="111" spans="4:18" x14ac:dyDescent="0.25">
      <c r="D111" s="25" t="s">
        <v>15</v>
      </c>
      <c r="E111" s="26" t="s">
        <v>40</v>
      </c>
      <c r="F111" s="90">
        <v>518094</v>
      </c>
      <c r="G111" s="27">
        <v>615048</v>
      </c>
      <c r="H111" s="28">
        <v>1245463</v>
      </c>
      <c r="I111" s="28">
        <v>723453</v>
      </c>
      <c r="J111" s="28">
        <v>2583964</v>
      </c>
      <c r="K111" s="91">
        <f>J111/J116</f>
        <v>0.17560713581110934</v>
      </c>
      <c r="M111" s="32">
        <f t="shared" si="11"/>
        <v>0.23802498796422861</v>
      </c>
      <c r="N111" s="32">
        <f t="shared" si="12"/>
        <v>0.72002202817067107</v>
      </c>
      <c r="O111" s="123">
        <f>F111/F116</f>
        <v>0.21983633226773075</v>
      </c>
      <c r="P111" s="123">
        <f>G111/G116</f>
        <v>0.19226588765983785</v>
      </c>
      <c r="Q111" s="123">
        <f>H111/H116</f>
        <v>0.20862806098117234</v>
      </c>
      <c r="R111" s="123">
        <f>I111/I116</f>
        <v>0.13045209320240034</v>
      </c>
    </row>
    <row r="112" spans="4:18" x14ac:dyDescent="0.25">
      <c r="D112" s="25" t="s">
        <v>16</v>
      </c>
      <c r="E112" s="26" t="s">
        <v>41</v>
      </c>
      <c r="F112" s="90">
        <v>463409</v>
      </c>
      <c r="G112" s="27">
        <v>606138</v>
      </c>
      <c r="H112" s="28">
        <v>944594</v>
      </c>
      <c r="I112" s="28">
        <v>827230</v>
      </c>
      <c r="J112" s="28">
        <v>2377962</v>
      </c>
      <c r="K112" s="91">
        <f>J112/J116</f>
        <v>0.1616071647622247</v>
      </c>
      <c r="M112" s="32">
        <f t="shared" si="11"/>
        <v>0.25489810181996181</v>
      </c>
      <c r="N112" s="32">
        <f t="shared" si="12"/>
        <v>0.65212648477982404</v>
      </c>
      <c r="O112" s="123">
        <f>F112/F116</f>
        <v>0.1966325317410679</v>
      </c>
      <c r="P112" s="123">
        <f>G112/G116</f>
        <v>0.18948059438346079</v>
      </c>
      <c r="Q112" s="123">
        <f>H112/H116</f>
        <v>0.15822936099623153</v>
      </c>
      <c r="R112" s="123">
        <f>I112/I116</f>
        <v>0.14916502531584169</v>
      </c>
    </row>
    <row r="113" spans="4:18" x14ac:dyDescent="0.25">
      <c r="D113" s="25" t="s">
        <v>17</v>
      </c>
      <c r="E113" s="26" t="s">
        <v>42</v>
      </c>
      <c r="F113" s="90">
        <v>452159</v>
      </c>
      <c r="G113" s="27">
        <v>621643</v>
      </c>
      <c r="H113" s="28">
        <v>790762</v>
      </c>
      <c r="I113" s="28">
        <v>863325</v>
      </c>
      <c r="J113" s="28">
        <v>2275730</v>
      </c>
      <c r="K113" s="91">
        <f>J113/J116</f>
        <v>0.15465944075823651</v>
      </c>
      <c r="M113" s="32">
        <f t="shared" si="11"/>
        <v>0.27316201834136739</v>
      </c>
      <c r="N113" s="32">
        <f t="shared" si="12"/>
        <v>0.62063821279325759</v>
      </c>
      <c r="O113" s="123">
        <f>F113/F116</f>
        <v>0.19185896026945856</v>
      </c>
      <c r="P113" s="123">
        <f>G113/G116</f>
        <v>0.19432750484925498</v>
      </c>
      <c r="Q113" s="123">
        <f>H113/H116</f>
        <v>0.13246089426790983</v>
      </c>
      <c r="R113" s="123">
        <f>I113/I116</f>
        <v>0.15567362823011621</v>
      </c>
    </row>
    <row r="114" spans="4:18" x14ac:dyDescent="0.25">
      <c r="D114" s="25" t="s">
        <v>22</v>
      </c>
      <c r="E114" s="26" t="s">
        <v>43</v>
      </c>
      <c r="F114" s="90">
        <v>461637</v>
      </c>
      <c r="G114" s="27">
        <v>742916</v>
      </c>
      <c r="H114" s="28">
        <v>635425</v>
      </c>
      <c r="I114" s="28">
        <v>1039232</v>
      </c>
      <c r="J114" s="28">
        <v>2417573</v>
      </c>
      <c r="K114" s="91">
        <f>J114/J116</f>
        <v>0.16429914276834778</v>
      </c>
      <c r="M114" s="32">
        <f t="shared" si="11"/>
        <v>0.30729826979371461</v>
      </c>
      <c r="N114" s="32">
        <f t="shared" si="12"/>
        <v>0.57013418002269223</v>
      </c>
      <c r="O114" s="123">
        <f>F114/F116</f>
        <v>0.19588064119460641</v>
      </c>
      <c r="P114" s="123">
        <f>G114/G116</f>
        <v>0.23223781590493114</v>
      </c>
      <c r="Q114" s="123">
        <f>H114/H116</f>
        <v>0.10644032432032219</v>
      </c>
      <c r="R114" s="123">
        <f>I114/I116</f>
        <v>0.18739294705104118</v>
      </c>
    </row>
    <row r="115" spans="4:18" x14ac:dyDescent="0.25">
      <c r="D115" s="25" t="s">
        <v>44</v>
      </c>
      <c r="E115" s="26" t="s">
        <v>45</v>
      </c>
      <c r="F115" s="90">
        <v>69581</v>
      </c>
      <c r="G115" s="27">
        <v>152832</v>
      </c>
      <c r="H115" s="28">
        <v>156131</v>
      </c>
      <c r="I115" s="28">
        <v>1317481</v>
      </c>
      <c r="J115" s="28">
        <v>1626444</v>
      </c>
      <c r="K115" s="91">
        <f>J115/J116</f>
        <v>0.11053372740377339</v>
      </c>
      <c r="M115" s="123">
        <f t="shared" si="11"/>
        <v>9.3966961051225859E-2</v>
      </c>
      <c r="N115" s="123">
        <f t="shared" si="12"/>
        <v>0.18996227352432668</v>
      </c>
      <c r="O115" s="123">
        <f>F115/F116</f>
        <v>2.9524433472537748E-2</v>
      </c>
      <c r="P115" s="123">
        <f>G115/G116</f>
        <v>4.7775751067930208E-2</v>
      </c>
      <c r="Q115" s="123">
        <f>H115/H116</f>
        <v>2.6153573240675489E-2</v>
      </c>
      <c r="R115" s="123">
        <f>I115/I116</f>
        <v>0.23756644067325947</v>
      </c>
    </row>
    <row r="116" spans="4:18" x14ac:dyDescent="0.25">
      <c r="D116" s="25" t="s">
        <v>34</v>
      </c>
      <c r="E116" s="26"/>
      <c r="F116" s="92">
        <f t="shared" ref="F116:K116" si="13">SUM(F108:F115)</f>
        <v>2356726</v>
      </c>
      <c r="G116" s="86">
        <v>3198945</v>
      </c>
      <c r="H116" s="87">
        <v>5969777</v>
      </c>
      <c r="I116" s="87">
        <f t="shared" si="13"/>
        <v>5545737</v>
      </c>
      <c r="J116" s="87">
        <f t="shared" si="13"/>
        <v>14714459</v>
      </c>
      <c r="K116" s="88">
        <f t="shared" si="13"/>
        <v>1</v>
      </c>
      <c r="M116" s="32">
        <f>G116/J116</f>
        <v>0.21740146885454639</v>
      </c>
      <c r="N116" s="32">
        <f t="shared" ref="N116" si="14">(G116+H116)/J116</f>
        <v>0.62310969095092117</v>
      </c>
      <c r="O116" s="89">
        <f>SUM(O108:O115)</f>
        <v>1</v>
      </c>
      <c r="P116" s="89">
        <f>SUM(P108:P115)</f>
        <v>1</v>
      </c>
      <c r="Q116" s="89">
        <f>SUM(Q108:Q115)</f>
        <v>1</v>
      </c>
      <c r="R116" s="89">
        <f>SUM(R108:R115)</f>
        <v>0.99999999999999989</v>
      </c>
    </row>
    <row r="121" spans="4:18" x14ac:dyDescent="0.25">
      <c r="F121" s="90"/>
      <c r="G121" s="27"/>
      <c r="H121" s="28"/>
      <c r="I121" s="28"/>
      <c r="J121" s="28"/>
      <c r="K121" s="91"/>
    </row>
    <row r="122" spans="4:18" x14ac:dyDescent="0.25">
      <c r="F122" s="90"/>
      <c r="G122" s="27"/>
      <c r="H122" s="28"/>
      <c r="I122" s="28"/>
      <c r="J122" s="28"/>
      <c r="K122" s="91"/>
    </row>
    <row r="123" spans="4:18" x14ac:dyDescent="0.25">
      <c r="F123" s="90"/>
      <c r="G123" s="27"/>
      <c r="H123" s="28"/>
      <c r="I123" s="28"/>
      <c r="J123" s="28"/>
      <c r="K123" s="91"/>
    </row>
    <row r="124" spans="4:18" x14ac:dyDescent="0.25">
      <c r="F124" s="90"/>
      <c r="G124" s="27"/>
      <c r="H124" s="28"/>
      <c r="I124" s="28"/>
      <c r="J124" s="28"/>
      <c r="K124" s="91"/>
    </row>
    <row r="125" spans="4:18" x14ac:dyDescent="0.25">
      <c r="F125" s="90"/>
      <c r="G125" s="27"/>
      <c r="H125" s="28"/>
      <c r="I125" s="28"/>
      <c r="J125" s="28"/>
      <c r="K125" s="91"/>
    </row>
    <row r="126" spans="4:18" x14ac:dyDescent="0.25">
      <c r="F126" s="90"/>
      <c r="G126" s="27"/>
      <c r="H126" s="28"/>
      <c r="I126" s="28"/>
      <c r="J126" s="28"/>
      <c r="K126" s="91"/>
    </row>
    <row r="127" spans="4:18" x14ac:dyDescent="0.25">
      <c r="F127" s="90"/>
      <c r="G127" s="27"/>
      <c r="H127" s="28"/>
      <c r="I127" s="28"/>
      <c r="J127" s="28"/>
      <c r="K127" s="91"/>
    </row>
    <row r="128" spans="4:18" x14ac:dyDescent="0.25">
      <c r="F128" s="90"/>
      <c r="G128" s="27"/>
      <c r="H128" s="28"/>
      <c r="I128" s="28"/>
      <c r="J128" s="28"/>
      <c r="K128" s="91"/>
    </row>
    <row r="129" spans="4:29" ht="14.25" customHeight="1" x14ac:dyDescent="0.25">
      <c r="D129" t="s">
        <v>50</v>
      </c>
      <c r="F129" s="92"/>
      <c r="G129" s="86"/>
      <c r="H129" s="87"/>
      <c r="I129" s="87"/>
      <c r="J129" s="87"/>
      <c r="K129" s="88"/>
    </row>
    <row r="130" spans="4:29" ht="14.25" customHeight="1" x14ac:dyDescent="0.25">
      <c r="D130" t="s">
        <v>2</v>
      </c>
    </row>
    <row r="131" spans="4:29" ht="48.75" thickBot="1" x14ac:dyDescent="0.3">
      <c r="D131" s="22" t="s">
        <v>29</v>
      </c>
      <c r="E131" s="23" t="s">
        <v>30</v>
      </c>
      <c r="F131" s="24" t="s">
        <v>53</v>
      </c>
      <c r="G131" s="24" t="s">
        <v>31</v>
      </c>
      <c r="H131" s="23" t="s">
        <v>32</v>
      </c>
      <c r="I131" s="23" t="s">
        <v>33</v>
      </c>
      <c r="J131" s="23" t="s">
        <v>34</v>
      </c>
      <c r="K131" s="23" t="s">
        <v>35</v>
      </c>
      <c r="M131" s="33" t="s">
        <v>51</v>
      </c>
      <c r="N131" s="33" t="s">
        <v>52</v>
      </c>
      <c r="O131" s="124" t="s">
        <v>117</v>
      </c>
      <c r="P131" s="124" t="s">
        <v>116</v>
      </c>
      <c r="Q131" s="124" t="s">
        <v>118</v>
      </c>
      <c r="R131" s="124" t="s">
        <v>119</v>
      </c>
    </row>
    <row r="132" spans="4:29" ht="14.25" customHeight="1" x14ac:dyDescent="0.25">
      <c r="D132" s="25" t="s">
        <v>36</v>
      </c>
      <c r="E132" s="26" t="s">
        <v>37</v>
      </c>
      <c r="F132" s="90">
        <v>111184</v>
      </c>
      <c r="G132" s="27">
        <v>132165</v>
      </c>
      <c r="H132" s="28">
        <v>621268</v>
      </c>
      <c r="I132" s="28">
        <v>747316</v>
      </c>
      <c r="J132" s="28">
        <v>1500749</v>
      </c>
      <c r="K132" s="91">
        <f>J132/J140</f>
        <v>0.11204032453977021</v>
      </c>
      <c r="M132" s="32">
        <f>G132/J132</f>
        <v>8.8066025697834879E-2</v>
      </c>
      <c r="N132" s="32">
        <f>(G132+H132)/J132</f>
        <v>0.50203798236747121</v>
      </c>
      <c r="O132" s="123">
        <f>F132/F140</f>
        <v>5.0835244501505158E-2</v>
      </c>
      <c r="P132" s="123">
        <f>G132/G140</f>
        <v>4.6974012084972261E-2</v>
      </c>
      <c r="Q132" s="123">
        <f>H132/H140</f>
        <v>0.1275638041801935</v>
      </c>
      <c r="R132" s="123">
        <f>I132/I140</f>
        <v>0.13085801657604451</v>
      </c>
    </row>
    <row r="133" spans="4:29" ht="14.25" customHeight="1" x14ac:dyDescent="0.25">
      <c r="D133" s="25" t="s">
        <v>13</v>
      </c>
      <c r="E133" s="26" t="s">
        <v>38</v>
      </c>
      <c r="F133" s="90">
        <v>169556</v>
      </c>
      <c r="G133" s="27">
        <v>197026</v>
      </c>
      <c r="H133" s="28">
        <v>589782</v>
      </c>
      <c r="I133" s="28">
        <v>519355</v>
      </c>
      <c r="J133" s="28">
        <v>1306163</v>
      </c>
      <c r="K133" s="91">
        <f>J133/J140</f>
        <v>9.7513259327069279E-2</v>
      </c>
      <c r="M133" s="32">
        <f t="shared" ref="M133:M138" si="15">G133/J133</f>
        <v>0.15084334803542895</v>
      </c>
      <c r="N133" s="32">
        <f t="shared" ref="N133:N138" si="16">(G133+H133)/J133</f>
        <v>0.6023811729470212</v>
      </c>
      <c r="O133" s="123">
        <f>F133/F140</f>
        <v>7.7523930751701761E-2</v>
      </c>
      <c r="P133" s="123">
        <f>G133/G140</f>
        <v>7.0026873264886658E-2</v>
      </c>
      <c r="Q133" s="123">
        <f>H133/H140</f>
        <v>0.12109884229833645</v>
      </c>
      <c r="R133" s="123">
        <f>I133/I140</f>
        <v>9.0941134940040885E-2</v>
      </c>
    </row>
    <row r="134" spans="4:29" ht="14.25" customHeight="1" x14ac:dyDescent="0.25">
      <c r="D134" s="25" t="s">
        <v>14</v>
      </c>
      <c r="E134" s="26" t="s">
        <v>39</v>
      </c>
      <c r="F134" s="90">
        <v>386484</v>
      </c>
      <c r="G134" s="27">
        <v>446660</v>
      </c>
      <c r="H134" s="28">
        <v>901476</v>
      </c>
      <c r="I134" s="28">
        <v>688174</v>
      </c>
      <c r="J134" s="28">
        <v>2036310</v>
      </c>
      <c r="K134" s="91">
        <f>J134/J140</f>
        <v>0.15202331186865992</v>
      </c>
      <c r="M134" s="32">
        <f t="shared" si="15"/>
        <v>0.21934774174855498</v>
      </c>
      <c r="N134" s="32">
        <f t="shared" si="16"/>
        <v>0.66204850931341497</v>
      </c>
      <c r="O134" s="123">
        <f>F134/F140</f>
        <v>0.17670715782774249</v>
      </c>
      <c r="P134" s="123">
        <f>G134/G140</f>
        <v>0.15875165314473355</v>
      </c>
      <c r="Q134" s="123">
        <f>H134/H140</f>
        <v>0.185098392219049</v>
      </c>
      <c r="R134" s="123">
        <f>I134/I140</f>
        <v>0.12050201614738994</v>
      </c>
    </row>
    <row r="135" spans="4:29" ht="14.25" customHeight="1" x14ac:dyDescent="0.25">
      <c r="D135" s="25" t="s">
        <v>15</v>
      </c>
      <c r="E135" s="26" t="s">
        <v>40</v>
      </c>
      <c r="F135" s="90">
        <v>542183</v>
      </c>
      <c r="G135" s="27">
        <v>661529</v>
      </c>
      <c r="H135" s="28">
        <v>1063480</v>
      </c>
      <c r="I135" s="28">
        <v>868206</v>
      </c>
      <c r="J135" s="28">
        <v>2593215</v>
      </c>
      <c r="K135" s="91">
        <f>J135/J140</f>
        <v>0.1935997626527822</v>
      </c>
      <c r="M135" s="32">
        <f t="shared" si="15"/>
        <v>0.25509994350641962</v>
      </c>
      <c r="N135" s="32">
        <f t="shared" si="16"/>
        <v>0.66520091855091079</v>
      </c>
      <c r="O135" s="123">
        <f>F135/F140</f>
        <v>0.24789542892466157</v>
      </c>
      <c r="P135" s="123">
        <f>G135/G140</f>
        <v>0.23512027572019534</v>
      </c>
      <c r="Q135" s="123">
        <f>H135/H140</f>
        <v>0.21836237255025559</v>
      </c>
      <c r="R135" s="123">
        <f>I135/I140</f>
        <v>0.15202633844240093</v>
      </c>
    </row>
    <row r="136" spans="4:29" ht="14.25" customHeight="1" x14ac:dyDescent="0.25">
      <c r="D136" s="25" t="s">
        <v>16</v>
      </c>
      <c r="E136" s="26" t="s">
        <v>41</v>
      </c>
      <c r="F136" s="90">
        <v>421485</v>
      </c>
      <c r="G136" s="27">
        <v>542220</v>
      </c>
      <c r="H136" s="28">
        <v>851468</v>
      </c>
      <c r="I136" s="28">
        <v>879772</v>
      </c>
      <c r="J136" s="28">
        <v>2273460</v>
      </c>
      <c r="K136" s="91">
        <f>J136/J140</f>
        <v>0.16972804661418131</v>
      </c>
      <c r="M136" s="32">
        <f t="shared" si="15"/>
        <v>0.23849990762978016</v>
      </c>
      <c r="N136" s="32">
        <f t="shared" si="16"/>
        <v>0.61302508071397777</v>
      </c>
      <c r="O136" s="123">
        <f>F136/F140</f>
        <v>0.19271021935455554</v>
      </c>
      <c r="P136" s="123">
        <f>G136/G140</f>
        <v>0.1927155361306977</v>
      </c>
      <c r="Q136" s="123">
        <f>H136/H140</f>
        <v>0.17483034248939427</v>
      </c>
      <c r="R136" s="123">
        <f>I136/I140</f>
        <v>0.15405159124003745</v>
      </c>
    </row>
    <row r="137" spans="4:29" ht="14.25" customHeight="1" x14ac:dyDescent="0.25">
      <c r="D137" s="25" t="s">
        <v>17</v>
      </c>
      <c r="E137" s="26" t="s">
        <v>42</v>
      </c>
      <c r="F137" s="90">
        <v>407243</v>
      </c>
      <c r="G137" s="27">
        <v>588711</v>
      </c>
      <c r="H137" s="28">
        <v>619978</v>
      </c>
      <c r="I137" s="28">
        <v>870523</v>
      </c>
      <c r="J137" s="28">
        <v>2079212</v>
      </c>
      <c r="K137" s="91">
        <f>J137/J140</f>
        <v>0.15522621522118937</v>
      </c>
      <c r="M137" s="32">
        <f t="shared" si="15"/>
        <v>0.28314140164639295</v>
      </c>
      <c r="N137" s="32">
        <f t="shared" si="16"/>
        <v>0.5813207118850795</v>
      </c>
      <c r="O137" s="123">
        <f>F137/F140</f>
        <v>0.18619853105236783</v>
      </c>
      <c r="P137" s="123">
        <f>G137/G140</f>
        <v>0.20923934194799004</v>
      </c>
      <c r="Q137" s="123">
        <f>H137/H140</f>
        <v>0.12729893087689695</v>
      </c>
      <c r="R137" s="123">
        <f>I137/I140</f>
        <v>0.15243205439710644</v>
      </c>
    </row>
    <row r="138" spans="4:29" ht="14.25" customHeight="1" x14ac:dyDescent="0.25">
      <c r="D138" s="25" t="s">
        <v>22</v>
      </c>
      <c r="E138" s="26" t="s">
        <v>43</v>
      </c>
      <c r="F138" s="90">
        <v>149009</v>
      </c>
      <c r="G138" s="27">
        <v>245266</v>
      </c>
      <c r="H138" s="28">
        <v>222801</v>
      </c>
      <c r="I138" s="28">
        <v>1137546</v>
      </c>
      <c r="J138" s="28">
        <v>1605613</v>
      </c>
      <c r="K138" s="91">
        <f>J138/J140</f>
        <v>0.11986907977634773</v>
      </c>
      <c r="M138" s="32">
        <f t="shared" si="15"/>
        <v>0.15275536508486168</v>
      </c>
      <c r="N138" s="32">
        <f t="shared" si="16"/>
        <v>0.29151918924423259</v>
      </c>
      <c r="O138" s="123">
        <f>F138/F140</f>
        <v>6.8129487587465662E-2</v>
      </c>
      <c r="P138" s="123">
        <f>G138/G140</f>
        <v>8.7172307706524468E-2</v>
      </c>
      <c r="Q138" s="123">
        <f>H138/H140</f>
        <v>4.5747315385874204E-2</v>
      </c>
      <c r="R138" s="123">
        <f>I138/I140</f>
        <v>0.19918884825697983</v>
      </c>
    </row>
    <row r="139" spans="4:29" ht="14.25" customHeight="1" x14ac:dyDescent="0.25">
      <c r="D139" s="25" t="s">
        <v>44</v>
      </c>
      <c r="E139" s="26" t="s">
        <v>45</v>
      </c>
      <c r="F139" s="90"/>
      <c r="G139" s="27"/>
      <c r="H139" s="28"/>
      <c r="I139" s="28"/>
      <c r="J139" s="28"/>
      <c r="K139" s="91">
        <f>J139/J140</f>
        <v>0</v>
      </c>
      <c r="N139" s="32"/>
      <c r="O139" s="123">
        <f>F139/F140</f>
        <v>0</v>
      </c>
      <c r="P139" s="123">
        <f>G139/G140</f>
        <v>0</v>
      </c>
      <c r="Q139" s="123">
        <f>H139/H140</f>
        <v>0</v>
      </c>
      <c r="R139" s="123">
        <f>I139/I140</f>
        <v>0</v>
      </c>
      <c r="S139" s="35"/>
      <c r="U139" s="37"/>
      <c r="V139" s="35"/>
      <c r="W139" s="34"/>
      <c r="X139" s="34"/>
      <c r="AB139" s="38"/>
      <c r="AC139" s="38"/>
    </row>
    <row r="140" spans="4:29" ht="14.25" customHeight="1" x14ac:dyDescent="0.25">
      <c r="D140" s="25" t="s">
        <v>34</v>
      </c>
      <c r="E140" s="26"/>
      <c r="F140" s="92">
        <v>2187144</v>
      </c>
      <c r="G140" s="86">
        <v>2813577</v>
      </c>
      <c r="H140" s="87">
        <v>4870253</v>
      </c>
      <c r="I140" s="87">
        <v>5710892</v>
      </c>
      <c r="J140" s="87">
        <v>13394722</v>
      </c>
      <c r="K140" s="88"/>
      <c r="M140" s="32">
        <f>G140/J140</f>
        <v>0.21005116791524303</v>
      </c>
      <c r="N140" s="32">
        <f t="shared" ref="N140" si="17">(G140+H140)/J140</f>
        <v>0.57364609732101945</v>
      </c>
      <c r="O140" s="89">
        <f>SUM(O132:O139)</f>
        <v>1</v>
      </c>
      <c r="P140" s="89">
        <f>SUM(P132:P139)</f>
        <v>1</v>
      </c>
      <c r="Q140" s="89">
        <f>SUM(Q132:Q139)</f>
        <v>1</v>
      </c>
      <c r="R140" s="89">
        <f>SUM(R132:R139)</f>
        <v>0.99999999999999989</v>
      </c>
      <c r="S140" s="35"/>
      <c r="U140" s="37"/>
      <c r="V140" s="35"/>
      <c r="W140" s="34"/>
      <c r="X140" s="34"/>
      <c r="AB140" s="38"/>
      <c r="AC140" s="38"/>
    </row>
    <row r="141" spans="4:29" ht="14.25" customHeight="1" x14ac:dyDescent="0.25">
      <c r="N141" s="35"/>
      <c r="S141" s="35"/>
      <c r="U141" s="37"/>
      <c r="V141" s="35"/>
      <c r="W141" s="34"/>
      <c r="X141" s="34"/>
      <c r="AB141" s="38"/>
      <c r="AC141" s="38"/>
    </row>
    <row r="142" spans="4:29" x14ac:dyDescent="0.25">
      <c r="N142" s="35"/>
      <c r="S142" s="35"/>
      <c r="U142" s="37"/>
      <c r="V142" s="39"/>
      <c r="W142" s="34"/>
      <c r="X142" s="34"/>
      <c r="AB142" s="38"/>
      <c r="AC142" s="38"/>
    </row>
    <row r="143" spans="4:29" x14ac:dyDescent="0.25">
      <c r="N143" s="36"/>
      <c r="S143" s="36"/>
      <c r="U143" s="40"/>
      <c r="V143" s="41"/>
      <c r="W143" s="41"/>
      <c r="X143" s="41"/>
      <c r="AB143" s="42"/>
      <c r="AC143" s="38"/>
    </row>
    <row r="145" spans="4:18" x14ac:dyDescent="0.25">
      <c r="D145" t="s">
        <v>46</v>
      </c>
    </row>
    <row r="146" spans="4:18" x14ac:dyDescent="0.25">
      <c r="D146" t="s">
        <v>2</v>
      </c>
    </row>
    <row r="147" spans="4:18" ht="48.75" thickBot="1" x14ac:dyDescent="0.3">
      <c r="D147" s="22" t="s">
        <v>29</v>
      </c>
      <c r="E147" s="23" t="s">
        <v>30</v>
      </c>
      <c r="F147" s="24" t="s">
        <v>53</v>
      </c>
      <c r="G147" s="24" t="s">
        <v>31</v>
      </c>
      <c r="H147" s="23" t="s">
        <v>32</v>
      </c>
      <c r="I147" s="23" t="s">
        <v>33</v>
      </c>
      <c r="J147" s="23" t="s">
        <v>34</v>
      </c>
      <c r="K147" s="23" t="s">
        <v>35</v>
      </c>
      <c r="M147" s="33" t="s">
        <v>51</v>
      </c>
      <c r="N147" s="33" t="s">
        <v>52</v>
      </c>
      <c r="O147" s="124" t="s">
        <v>117</v>
      </c>
      <c r="P147" s="124" t="s">
        <v>116</v>
      </c>
      <c r="Q147" s="124" t="s">
        <v>118</v>
      </c>
      <c r="R147" s="124" t="s">
        <v>119</v>
      </c>
    </row>
    <row r="148" spans="4:18" x14ac:dyDescent="0.25">
      <c r="D148" s="25" t="s">
        <v>36</v>
      </c>
      <c r="E148" s="26" t="s">
        <v>37</v>
      </c>
      <c r="F148" s="90">
        <v>22441</v>
      </c>
      <c r="G148" s="27">
        <v>27405</v>
      </c>
      <c r="H148" s="28">
        <v>262364</v>
      </c>
      <c r="I148" s="28">
        <v>372568</v>
      </c>
      <c r="J148" s="28">
        <v>662337</v>
      </c>
      <c r="K148" s="91">
        <f>J148/J156</f>
        <v>4.3902529235674677E-2</v>
      </c>
      <c r="M148" s="32">
        <f>G148/J148</f>
        <v>4.1376217846806083E-2</v>
      </c>
      <c r="N148" s="32">
        <f>(G148+H148)/J148</f>
        <v>0.43749481004382967</v>
      </c>
      <c r="O148" s="123">
        <f>F148/F156</f>
        <v>1.2530172416199831E-2</v>
      </c>
      <c r="P148" s="123">
        <f>G148/G156</f>
        <v>1.1590423489248249E-2</v>
      </c>
      <c r="Q148" s="123">
        <f>H148/H156</f>
        <v>5.0759985505106971E-2</v>
      </c>
      <c r="R148" s="123">
        <f>I148/I156</f>
        <v>4.9324771145045951E-2</v>
      </c>
    </row>
    <row r="149" spans="4:18" x14ac:dyDescent="0.25">
      <c r="D149" s="25" t="s">
        <v>13</v>
      </c>
      <c r="E149" s="26" t="s">
        <v>38</v>
      </c>
      <c r="F149" s="90">
        <v>86312</v>
      </c>
      <c r="G149" s="27">
        <v>102602</v>
      </c>
      <c r="H149" s="28">
        <v>565865</v>
      </c>
      <c r="I149" s="28">
        <v>510026</v>
      </c>
      <c r="J149" s="28">
        <v>1178493</v>
      </c>
      <c r="K149" s="91">
        <f>J149/J156</f>
        <v>7.8115556561898183E-2</v>
      </c>
      <c r="M149" s="32">
        <f t="shared" ref="M149:M154" si="18">G149/J149</f>
        <v>8.7062036007002158E-2</v>
      </c>
      <c r="N149" s="32">
        <f t="shared" ref="N149:N154" si="19">(G149+H149)/J149</f>
        <v>0.56722186724910539</v>
      </c>
      <c r="O149" s="123">
        <f>F149/F156</f>
        <v>4.8193228536475188E-2</v>
      </c>
      <c r="P149" s="123">
        <f>G149/G156</f>
        <v>4.3393564343873335E-2</v>
      </c>
      <c r="Q149" s="123">
        <f>H149/H156</f>
        <v>0.10947881263377353</v>
      </c>
      <c r="R149" s="123">
        <f>I149/I156</f>
        <v>6.7523017886729958E-2</v>
      </c>
    </row>
    <row r="150" spans="4:18" x14ac:dyDescent="0.25">
      <c r="D150" s="25" t="s">
        <v>14</v>
      </c>
      <c r="E150" s="26" t="s">
        <v>39</v>
      </c>
      <c r="F150" s="90">
        <v>239862</v>
      </c>
      <c r="G150" s="27">
        <v>281957</v>
      </c>
      <c r="H150" s="28">
        <v>952981</v>
      </c>
      <c r="I150" s="28">
        <v>798742</v>
      </c>
      <c r="J150" s="28">
        <v>2033680</v>
      </c>
      <c r="K150" s="91">
        <f>J150/J156</f>
        <v>0.13480100863458763</v>
      </c>
      <c r="M150" s="32">
        <f t="shared" si="18"/>
        <v>0.13864373942803193</v>
      </c>
      <c r="N150" s="32">
        <f t="shared" si="19"/>
        <v>0.60724302741827618</v>
      </c>
      <c r="O150" s="123">
        <f>F150/F156</f>
        <v>0.13392951366224873</v>
      </c>
      <c r="P150" s="123">
        <f>G150/G156</f>
        <v>0.11924835014624953</v>
      </c>
      <c r="Q150" s="123">
        <f>H150/H156</f>
        <v>0.18437476843866668</v>
      </c>
      <c r="R150" s="123">
        <f>I150/I156</f>
        <v>0.10574651165407735</v>
      </c>
    </row>
    <row r="151" spans="4:18" x14ac:dyDescent="0.25">
      <c r="D151" s="25" t="s">
        <v>15</v>
      </c>
      <c r="E151" s="26" t="s">
        <v>40</v>
      </c>
      <c r="F151" s="90">
        <v>439129</v>
      </c>
      <c r="G151" s="27">
        <v>516702</v>
      </c>
      <c r="H151" s="28">
        <v>1156127</v>
      </c>
      <c r="I151" s="28">
        <v>996024</v>
      </c>
      <c r="J151" s="28">
        <v>2668853</v>
      </c>
      <c r="K151" s="91">
        <f>J151/J156</f>
        <v>0.17690299176736021</v>
      </c>
      <c r="M151" s="32">
        <f t="shared" si="18"/>
        <v>0.19360451849539859</v>
      </c>
      <c r="N151" s="32">
        <f t="shared" si="19"/>
        <v>0.626796979826165</v>
      </c>
      <c r="O151" s="123">
        <f>F151/F156</f>
        <v>0.24519237480296846</v>
      </c>
      <c r="P151" s="123">
        <f>G151/G156</f>
        <v>0.21852928289514864</v>
      </c>
      <c r="Q151" s="123">
        <f>H151/H156</f>
        <v>0.22367775213849006</v>
      </c>
      <c r="R151" s="123">
        <f>I151/I156</f>
        <v>0.13186493701813695</v>
      </c>
    </row>
    <row r="152" spans="4:18" x14ac:dyDescent="0.25">
      <c r="D152" s="25" t="s">
        <v>16</v>
      </c>
      <c r="E152" s="26" t="s">
        <v>41</v>
      </c>
      <c r="F152" s="90">
        <v>340554</v>
      </c>
      <c r="G152" s="27">
        <v>429588</v>
      </c>
      <c r="H152" s="28">
        <v>798968</v>
      </c>
      <c r="I152" s="28">
        <v>1106537</v>
      </c>
      <c r="J152" s="28">
        <v>2335093</v>
      </c>
      <c r="K152" s="91">
        <f>J152/J156</f>
        <v>0.15477995144544135</v>
      </c>
      <c r="M152" s="32">
        <f t="shared" si="18"/>
        <v>0.18397040289187624</v>
      </c>
      <c r="N152" s="32">
        <f t="shared" si="19"/>
        <v>0.52612722491138464</v>
      </c>
      <c r="O152" s="123">
        <f>F152/F156</f>
        <v>0.19015196903108225</v>
      </c>
      <c r="P152" s="123">
        <f>G152/G156</f>
        <v>0.18168607355953939</v>
      </c>
      <c r="Q152" s="123">
        <f>H152/H156</f>
        <v>0.15457762535654399</v>
      </c>
      <c r="R152" s="123">
        <f>I152/I156</f>
        <v>0.14649589950968872</v>
      </c>
    </row>
    <row r="153" spans="4:18" x14ac:dyDescent="0.25">
      <c r="D153" s="25" t="s">
        <v>17</v>
      </c>
      <c r="E153" s="26" t="s">
        <v>42</v>
      </c>
      <c r="F153" s="90">
        <v>298327</v>
      </c>
      <c r="G153" s="27">
        <v>420836</v>
      </c>
      <c r="H153" s="28">
        <v>789608</v>
      </c>
      <c r="I153" s="28">
        <v>1100160</v>
      </c>
      <c r="J153" s="28">
        <v>2310604</v>
      </c>
      <c r="K153" s="91">
        <f>J153/J156</f>
        <v>0.15315671578375789</v>
      </c>
      <c r="M153" s="32">
        <f t="shared" si="18"/>
        <v>0.18213246406567288</v>
      </c>
      <c r="N153" s="32">
        <f t="shared" si="19"/>
        <v>0.5238647557088969</v>
      </c>
      <c r="O153" s="123">
        <f>F153/F156</f>
        <v>0.16657407185097128</v>
      </c>
      <c r="P153" s="123">
        <f>G153/G156</f>
        <v>0.17798458162821659</v>
      </c>
      <c r="Q153" s="123">
        <f>H153/H156</f>
        <v>0.15276673108626376</v>
      </c>
      <c r="R153" s="123">
        <f>I153/I156</f>
        <v>0.14565164003063535</v>
      </c>
    </row>
    <row r="154" spans="4:18" x14ac:dyDescent="0.25">
      <c r="D154" s="25" t="s">
        <v>22</v>
      </c>
      <c r="E154" s="26" t="s">
        <v>43</v>
      </c>
      <c r="F154" s="90">
        <v>301319</v>
      </c>
      <c r="G154" s="27">
        <v>476163</v>
      </c>
      <c r="H154" s="28">
        <v>539311</v>
      </c>
      <c r="I154" s="28">
        <v>1342560</v>
      </c>
      <c r="J154" s="28">
        <v>2358034</v>
      </c>
      <c r="K154" s="91">
        <f>J154/J156</f>
        <v>0.1563005790461878</v>
      </c>
      <c r="M154" s="32">
        <f t="shared" si="18"/>
        <v>0.20193220284355526</v>
      </c>
      <c r="N154" s="32">
        <f t="shared" si="19"/>
        <v>0.43064434185427353</v>
      </c>
      <c r="O154" s="123">
        <f>F154/F156</f>
        <v>0.16824468705837159</v>
      </c>
      <c r="P154" s="123">
        <f>G154/G156</f>
        <v>0.20138408392304011</v>
      </c>
      <c r="Q154" s="123">
        <f>H154/H156</f>
        <v>0.10434136749990375</v>
      </c>
      <c r="R154" s="123">
        <f>I154/I156</f>
        <v>0.17774329719270815</v>
      </c>
    </row>
    <row r="155" spans="4:18" x14ac:dyDescent="0.25">
      <c r="D155" s="25" t="s">
        <v>44</v>
      </c>
      <c r="E155" s="26" t="s">
        <v>45</v>
      </c>
      <c r="F155" s="90">
        <v>63013</v>
      </c>
      <c r="G155" s="27">
        <v>109199</v>
      </c>
      <c r="H155" s="28">
        <v>103493</v>
      </c>
      <c r="I155" s="28">
        <v>1326748</v>
      </c>
      <c r="J155" s="28">
        <v>1539440</v>
      </c>
      <c r="K155" s="91">
        <f>J155/J156</f>
        <v>0.10204066752509225</v>
      </c>
      <c r="N155" s="32"/>
      <c r="O155" s="123">
        <f>F155/F156</f>
        <v>3.5183982641682633E-2</v>
      </c>
      <c r="P155" s="123">
        <f>G155/G156</f>
        <v>4.6183640014684162E-2</v>
      </c>
      <c r="Q155" s="123">
        <f>H155/H156</f>
        <v>2.0022957341251223E-2</v>
      </c>
      <c r="R155" s="123">
        <f>I155/I156</f>
        <v>0.17564992556297757</v>
      </c>
    </row>
    <row r="156" spans="4:18" x14ac:dyDescent="0.25">
      <c r="D156" s="25" t="s">
        <v>34</v>
      </c>
      <c r="E156" s="26"/>
      <c r="F156" s="92">
        <v>1790957</v>
      </c>
      <c r="G156" s="86">
        <v>2364452</v>
      </c>
      <c r="H156" s="87">
        <v>5168717</v>
      </c>
      <c r="I156" s="87">
        <v>7553365</v>
      </c>
      <c r="J156" s="87">
        <v>15086534</v>
      </c>
      <c r="K156" s="88">
        <v>0.99999999999999989</v>
      </c>
      <c r="M156" s="32">
        <f>G156/J156</f>
        <v>0.15672599153655836</v>
      </c>
      <c r="N156" s="32">
        <f t="shared" ref="N156" si="20">(G156+H156)/J156</f>
        <v>0.49933066136993426</v>
      </c>
      <c r="O156" s="89">
        <f>SUM(O148:O155)</f>
        <v>1</v>
      </c>
      <c r="P156" s="89">
        <f>SUM(P148:P155)</f>
        <v>0.99999999999999989</v>
      </c>
      <c r="Q156" s="89">
        <f>SUM(Q148:Q155)</f>
        <v>1</v>
      </c>
      <c r="R156" s="89">
        <f>SUM(R148:R155)</f>
        <v>1</v>
      </c>
    </row>
    <row r="161" spans="13:29" x14ac:dyDescent="0.25"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</row>
    <row r="162" spans="13:29" x14ac:dyDescent="0.25"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</row>
    <row r="163" spans="13:29" x14ac:dyDescent="0.25"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66675</xdr:rowOff>
                  </from>
                  <to>
                    <xdr:col>4</xdr:col>
                    <xdr:colOff>771525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86"/>
  <sheetViews>
    <sheetView topLeftCell="B1" workbookViewId="0">
      <pane ySplit="1" topLeftCell="A2" activePane="bottomLeft" state="frozen"/>
      <selection pane="bottomLeft" activeCell="L2" sqref="L2:R2"/>
    </sheetView>
  </sheetViews>
  <sheetFormatPr defaultRowHeight="15" x14ac:dyDescent="0.25"/>
  <cols>
    <col min="2" max="2" width="22.85546875" customWidth="1"/>
    <col min="3" max="3" width="8" customWidth="1"/>
  </cols>
  <sheetData>
    <row r="1" spans="3:19" s="46" customFormat="1" x14ac:dyDescent="0.25">
      <c r="L1" s="47">
        <v>2003</v>
      </c>
      <c r="M1" s="47">
        <v>2013</v>
      </c>
      <c r="N1" s="47">
        <v>2014</v>
      </c>
      <c r="O1" s="47"/>
      <c r="P1" s="47">
        <v>2003</v>
      </c>
      <c r="Q1" s="47">
        <v>2013</v>
      </c>
      <c r="R1" s="47">
        <v>2014</v>
      </c>
    </row>
    <row r="2" spans="3:19" s="46" customFormat="1" x14ac:dyDescent="0.25">
      <c r="L2" s="47" t="s">
        <v>50</v>
      </c>
      <c r="M2" s="47" t="s">
        <v>46</v>
      </c>
      <c r="N2" s="47" t="s">
        <v>46</v>
      </c>
      <c r="O2" s="48"/>
      <c r="P2" s="47" t="s">
        <v>50</v>
      </c>
      <c r="Q2" s="47" t="s">
        <v>46</v>
      </c>
      <c r="R2" s="47" t="s">
        <v>46</v>
      </c>
    </row>
    <row r="3" spans="3:19" ht="45.75" thickBot="1" x14ac:dyDescent="0.3">
      <c r="K3" s="79" t="s">
        <v>103</v>
      </c>
      <c r="L3" s="80" t="s">
        <v>110</v>
      </c>
      <c r="M3" s="80" t="s">
        <v>110</v>
      </c>
      <c r="N3" s="80" t="s">
        <v>110</v>
      </c>
      <c r="O3" s="81"/>
      <c r="P3" s="80" t="s">
        <v>104</v>
      </c>
      <c r="Q3" s="80" t="s">
        <v>104</v>
      </c>
      <c r="R3" s="80" t="s">
        <v>104</v>
      </c>
      <c r="S3" s="79"/>
    </row>
    <row r="4" spans="3:19" ht="19.5" x14ac:dyDescent="0.3">
      <c r="C4" s="94"/>
      <c r="D4" s="106" t="s">
        <v>54</v>
      </c>
      <c r="E4" s="95"/>
      <c r="F4" s="95"/>
      <c r="G4" s="96"/>
      <c r="K4" s="49">
        <v>1920</v>
      </c>
      <c r="L4" s="49">
        <f>2003-K4</f>
        <v>83</v>
      </c>
      <c r="M4" s="49">
        <f t="shared" ref="M4:M67" si="0">2013-K4</f>
        <v>93</v>
      </c>
      <c r="N4" s="49">
        <f>M4+1</f>
        <v>94</v>
      </c>
      <c r="P4" s="49">
        <v>15</v>
      </c>
      <c r="Q4" s="49">
        <v>16</v>
      </c>
      <c r="R4" s="49">
        <v>16</v>
      </c>
    </row>
    <row r="5" spans="3:19" x14ac:dyDescent="0.25">
      <c r="C5" s="97"/>
      <c r="D5" s="56" t="s">
        <v>55</v>
      </c>
      <c r="E5" s="56"/>
      <c r="F5" s="56"/>
      <c r="G5" s="98"/>
      <c r="K5" s="49">
        <v>1921</v>
      </c>
      <c r="L5" s="49">
        <f t="shared" ref="L5:L68" si="1">2003-K5</f>
        <v>82</v>
      </c>
      <c r="M5" s="49">
        <f t="shared" si="0"/>
        <v>92</v>
      </c>
      <c r="N5" s="49">
        <f t="shared" ref="N5:N68" si="2">M5+1</f>
        <v>93</v>
      </c>
      <c r="P5" s="49">
        <v>15</v>
      </c>
      <c r="Q5" s="49">
        <v>16</v>
      </c>
      <c r="R5" s="49">
        <v>16</v>
      </c>
    </row>
    <row r="6" spans="3:19" x14ac:dyDescent="0.25">
      <c r="C6" s="97" t="s">
        <v>105</v>
      </c>
      <c r="D6" s="56" t="s">
        <v>56</v>
      </c>
      <c r="E6" s="56" t="s">
        <v>57</v>
      </c>
      <c r="F6" s="56"/>
      <c r="G6" s="98"/>
      <c r="K6" s="49">
        <v>1922</v>
      </c>
      <c r="L6" s="49">
        <f t="shared" si="1"/>
        <v>81</v>
      </c>
      <c r="M6" s="49">
        <f t="shared" si="0"/>
        <v>91</v>
      </c>
      <c r="N6" s="49">
        <f t="shared" si="2"/>
        <v>92</v>
      </c>
      <c r="P6" s="49">
        <v>15</v>
      </c>
      <c r="Q6" s="49">
        <v>16</v>
      </c>
      <c r="R6" s="49">
        <v>16</v>
      </c>
    </row>
    <row r="7" spans="3:19" x14ac:dyDescent="0.25">
      <c r="C7" s="97"/>
      <c r="D7" s="102"/>
      <c r="E7" s="56"/>
      <c r="F7" s="56"/>
      <c r="G7" s="98"/>
      <c r="K7" s="49">
        <v>1923</v>
      </c>
      <c r="L7" s="49">
        <f t="shared" si="1"/>
        <v>80</v>
      </c>
      <c r="M7" s="49">
        <f t="shared" si="0"/>
        <v>90</v>
      </c>
      <c r="N7" s="49">
        <f t="shared" si="2"/>
        <v>91</v>
      </c>
      <c r="P7" s="49">
        <v>15</v>
      </c>
      <c r="Q7" s="49">
        <v>16</v>
      </c>
      <c r="R7" s="49">
        <v>16</v>
      </c>
    </row>
    <row r="8" spans="3:19" x14ac:dyDescent="0.25">
      <c r="C8" s="97">
        <v>22</v>
      </c>
      <c r="D8" s="103" t="s">
        <v>58</v>
      </c>
      <c r="E8" s="56" t="s">
        <v>59</v>
      </c>
      <c r="F8" s="56"/>
      <c r="G8" s="98"/>
      <c r="K8" s="49">
        <v>1924</v>
      </c>
      <c r="L8" s="49">
        <f t="shared" si="1"/>
        <v>79</v>
      </c>
      <c r="M8" s="49">
        <f t="shared" si="0"/>
        <v>89</v>
      </c>
      <c r="N8" s="49">
        <f t="shared" si="2"/>
        <v>90</v>
      </c>
      <c r="P8" s="49">
        <v>14</v>
      </c>
      <c r="Q8" s="49">
        <v>16</v>
      </c>
      <c r="R8" s="49">
        <v>16</v>
      </c>
    </row>
    <row r="9" spans="3:19" x14ac:dyDescent="0.25">
      <c r="C9" s="97">
        <v>33</v>
      </c>
      <c r="D9" s="55" t="s">
        <v>60</v>
      </c>
      <c r="E9" s="56" t="s">
        <v>13</v>
      </c>
      <c r="F9" s="56"/>
      <c r="G9" s="98"/>
      <c r="K9" s="49">
        <v>1925</v>
      </c>
      <c r="L9" s="49">
        <f t="shared" si="1"/>
        <v>78</v>
      </c>
      <c r="M9" s="49">
        <f t="shared" si="0"/>
        <v>88</v>
      </c>
      <c r="N9" s="49">
        <f t="shared" si="2"/>
        <v>89</v>
      </c>
      <c r="P9" s="49">
        <v>14</v>
      </c>
      <c r="Q9" s="49">
        <v>16</v>
      </c>
      <c r="R9" s="49">
        <v>16</v>
      </c>
    </row>
    <row r="10" spans="3:19" x14ac:dyDescent="0.25">
      <c r="C10" s="97">
        <v>44</v>
      </c>
      <c r="D10" s="59" t="s">
        <v>61</v>
      </c>
      <c r="E10" s="56" t="s">
        <v>14</v>
      </c>
      <c r="F10" s="56"/>
      <c r="G10" s="98"/>
      <c r="K10" s="49">
        <v>1926</v>
      </c>
      <c r="L10" s="49">
        <f t="shared" si="1"/>
        <v>77</v>
      </c>
      <c r="M10" s="49">
        <f t="shared" si="0"/>
        <v>87</v>
      </c>
      <c r="N10" s="49">
        <f t="shared" si="2"/>
        <v>88</v>
      </c>
      <c r="P10" s="49">
        <v>14</v>
      </c>
      <c r="Q10" s="49">
        <v>16</v>
      </c>
      <c r="R10" s="49">
        <v>16</v>
      </c>
    </row>
    <row r="11" spans="3:19" x14ac:dyDescent="0.25">
      <c r="C11" s="97">
        <v>55</v>
      </c>
      <c r="D11" s="64" t="s">
        <v>62</v>
      </c>
      <c r="E11" s="56" t="s">
        <v>15</v>
      </c>
      <c r="F11" s="56"/>
      <c r="G11" s="98"/>
      <c r="K11" s="49">
        <v>1927</v>
      </c>
      <c r="L11" s="49">
        <f t="shared" si="1"/>
        <v>76</v>
      </c>
      <c r="M11" s="49">
        <f t="shared" si="0"/>
        <v>86</v>
      </c>
      <c r="N11" s="49">
        <f t="shared" si="2"/>
        <v>87</v>
      </c>
      <c r="P11" s="49">
        <v>14</v>
      </c>
      <c r="Q11" s="49">
        <v>16</v>
      </c>
      <c r="R11" s="49">
        <v>16</v>
      </c>
    </row>
    <row r="12" spans="3:19" x14ac:dyDescent="0.25">
      <c r="C12" s="97">
        <v>66</v>
      </c>
      <c r="D12" s="104" t="s">
        <v>63</v>
      </c>
      <c r="E12" s="56" t="s">
        <v>64</v>
      </c>
      <c r="F12" s="56"/>
      <c r="G12" s="98"/>
      <c r="K12" s="49">
        <v>1928</v>
      </c>
      <c r="L12" s="49">
        <f t="shared" si="1"/>
        <v>75</v>
      </c>
      <c r="M12" s="49">
        <f t="shared" si="0"/>
        <v>85</v>
      </c>
      <c r="N12" s="49">
        <f t="shared" si="2"/>
        <v>86</v>
      </c>
      <c r="P12" s="49">
        <v>14</v>
      </c>
      <c r="Q12" s="49">
        <v>16</v>
      </c>
      <c r="R12" s="49">
        <v>16</v>
      </c>
    </row>
    <row r="13" spans="3:19" x14ac:dyDescent="0.25">
      <c r="C13" s="97">
        <v>77</v>
      </c>
      <c r="D13" s="74" t="s">
        <v>65</v>
      </c>
      <c r="E13" s="56" t="s">
        <v>17</v>
      </c>
      <c r="F13" s="56"/>
      <c r="G13" s="98"/>
      <c r="K13" s="49">
        <v>1929</v>
      </c>
      <c r="L13" s="49">
        <f t="shared" si="1"/>
        <v>74</v>
      </c>
      <c r="M13" s="49">
        <f t="shared" si="0"/>
        <v>84</v>
      </c>
      <c r="N13" s="49">
        <f t="shared" si="2"/>
        <v>85</v>
      </c>
      <c r="P13" s="49">
        <v>13</v>
      </c>
      <c r="Q13" s="49">
        <v>16</v>
      </c>
      <c r="R13" s="49">
        <v>16</v>
      </c>
    </row>
    <row r="14" spans="3:19" x14ac:dyDescent="0.25">
      <c r="C14" s="97">
        <v>88</v>
      </c>
      <c r="D14" s="77" t="s">
        <v>66</v>
      </c>
      <c r="E14" s="56" t="s">
        <v>22</v>
      </c>
      <c r="F14" s="56"/>
      <c r="G14" s="98"/>
      <c r="K14" s="49">
        <v>1930</v>
      </c>
      <c r="L14" s="49">
        <f t="shared" si="1"/>
        <v>73</v>
      </c>
      <c r="M14" s="49">
        <f t="shared" si="0"/>
        <v>83</v>
      </c>
      <c r="N14" s="49">
        <f t="shared" si="2"/>
        <v>84</v>
      </c>
      <c r="P14" s="49">
        <v>13</v>
      </c>
      <c r="Q14" s="49">
        <v>16</v>
      </c>
      <c r="R14" s="49">
        <v>16</v>
      </c>
    </row>
    <row r="15" spans="3:19" x14ac:dyDescent="0.25">
      <c r="C15" s="97">
        <v>99</v>
      </c>
      <c r="D15" s="105" t="s">
        <v>67</v>
      </c>
      <c r="E15" s="56" t="s">
        <v>68</v>
      </c>
      <c r="F15" s="56"/>
      <c r="G15" s="98"/>
      <c r="K15" s="49">
        <v>1931</v>
      </c>
      <c r="L15" s="49">
        <f t="shared" si="1"/>
        <v>72</v>
      </c>
      <c r="M15" s="49">
        <f t="shared" si="0"/>
        <v>82</v>
      </c>
      <c r="N15" s="49">
        <f t="shared" si="2"/>
        <v>83</v>
      </c>
      <c r="P15" s="49">
        <v>13</v>
      </c>
      <c r="Q15" s="49">
        <v>16</v>
      </c>
      <c r="R15" s="49">
        <v>16</v>
      </c>
    </row>
    <row r="16" spans="3:19" ht="15.75" thickBot="1" x14ac:dyDescent="0.3">
      <c r="C16" s="99"/>
      <c r="D16" s="100"/>
      <c r="E16" s="100"/>
      <c r="F16" s="100"/>
      <c r="G16" s="101"/>
      <c r="K16" s="49">
        <v>1932</v>
      </c>
      <c r="L16" s="49">
        <f t="shared" si="1"/>
        <v>71</v>
      </c>
      <c r="M16" s="49">
        <f t="shared" si="0"/>
        <v>81</v>
      </c>
      <c r="N16" s="49">
        <f t="shared" si="2"/>
        <v>82</v>
      </c>
      <c r="P16" s="49">
        <v>13</v>
      </c>
      <c r="Q16" s="49">
        <v>16</v>
      </c>
      <c r="R16" s="49">
        <v>16</v>
      </c>
    </row>
    <row r="17" spans="3:18" x14ac:dyDescent="0.25">
      <c r="K17" s="52">
        <v>1933</v>
      </c>
      <c r="L17" s="52">
        <f t="shared" si="1"/>
        <v>70</v>
      </c>
      <c r="M17" s="52">
        <f t="shared" si="0"/>
        <v>80</v>
      </c>
      <c r="N17" s="52">
        <f t="shared" si="2"/>
        <v>81</v>
      </c>
      <c r="O17" s="45"/>
      <c r="P17" s="52">
        <v>13</v>
      </c>
      <c r="Q17" s="52">
        <v>16</v>
      </c>
      <c r="R17" s="52">
        <v>16</v>
      </c>
    </row>
    <row r="18" spans="3:18" x14ac:dyDescent="0.25">
      <c r="K18" s="53">
        <v>1934</v>
      </c>
      <c r="L18" s="53">
        <f t="shared" si="1"/>
        <v>69</v>
      </c>
      <c r="M18" s="53">
        <f t="shared" si="0"/>
        <v>79</v>
      </c>
      <c r="N18" s="53">
        <f t="shared" si="2"/>
        <v>80</v>
      </c>
      <c r="O18" s="54"/>
      <c r="P18" s="53">
        <v>12</v>
      </c>
      <c r="Q18" s="53">
        <v>15</v>
      </c>
      <c r="R18" s="53">
        <v>16</v>
      </c>
    </row>
    <row r="19" spans="3:18" x14ac:dyDescent="0.25">
      <c r="K19" s="55">
        <v>1935</v>
      </c>
      <c r="L19" s="55">
        <f t="shared" si="1"/>
        <v>68</v>
      </c>
      <c r="M19" s="55">
        <f t="shared" si="0"/>
        <v>78</v>
      </c>
      <c r="N19" s="55">
        <f t="shared" si="2"/>
        <v>79</v>
      </c>
      <c r="O19" s="56"/>
      <c r="P19" s="55">
        <v>12</v>
      </c>
      <c r="Q19" s="55">
        <v>15</v>
      </c>
      <c r="R19" s="55">
        <v>15</v>
      </c>
    </row>
    <row r="20" spans="3:18" x14ac:dyDescent="0.25">
      <c r="K20" s="55">
        <v>1936</v>
      </c>
      <c r="L20" s="55">
        <f t="shared" si="1"/>
        <v>67</v>
      </c>
      <c r="M20" s="55">
        <f t="shared" si="0"/>
        <v>77</v>
      </c>
      <c r="N20" s="55">
        <f t="shared" si="2"/>
        <v>78</v>
      </c>
      <c r="O20" s="56"/>
      <c r="P20" s="55">
        <v>12</v>
      </c>
      <c r="Q20" s="55">
        <v>15</v>
      </c>
      <c r="R20" s="55">
        <v>15</v>
      </c>
    </row>
    <row r="21" spans="3:18" x14ac:dyDescent="0.25">
      <c r="K21" s="55">
        <v>1937</v>
      </c>
      <c r="L21" s="55">
        <f t="shared" si="1"/>
        <v>66</v>
      </c>
      <c r="M21" s="55">
        <f t="shared" si="0"/>
        <v>76</v>
      </c>
      <c r="N21" s="55">
        <f t="shared" si="2"/>
        <v>77</v>
      </c>
      <c r="O21" s="56"/>
      <c r="P21" s="55">
        <v>12</v>
      </c>
      <c r="Q21" s="55">
        <v>15</v>
      </c>
      <c r="R21" s="55">
        <v>15</v>
      </c>
    </row>
    <row r="22" spans="3:18" ht="15.75" thickBot="1" x14ac:dyDescent="0.3">
      <c r="K22" s="55">
        <v>1938</v>
      </c>
      <c r="L22" s="55">
        <f t="shared" si="1"/>
        <v>65</v>
      </c>
      <c r="M22" s="55">
        <f t="shared" si="0"/>
        <v>75</v>
      </c>
      <c r="N22" s="55">
        <f t="shared" si="2"/>
        <v>76</v>
      </c>
      <c r="O22" s="56"/>
      <c r="P22" s="55">
        <v>12</v>
      </c>
      <c r="Q22" s="55">
        <v>15</v>
      </c>
      <c r="R22" s="55">
        <v>15</v>
      </c>
    </row>
    <row r="23" spans="3:18" x14ac:dyDescent="0.25">
      <c r="C23" s="94"/>
      <c r="D23" s="95" t="s">
        <v>111</v>
      </c>
      <c r="E23" s="95"/>
      <c r="F23" s="95"/>
      <c r="G23" s="95" t="s">
        <v>112</v>
      </c>
      <c r="H23" s="95"/>
      <c r="I23" s="96"/>
      <c r="K23" s="55">
        <v>1939</v>
      </c>
      <c r="L23" s="55">
        <f t="shared" si="1"/>
        <v>64</v>
      </c>
      <c r="M23" s="55">
        <f t="shared" si="0"/>
        <v>74</v>
      </c>
      <c r="N23" s="55">
        <f t="shared" si="2"/>
        <v>75</v>
      </c>
      <c r="O23" s="56"/>
      <c r="P23" s="55">
        <v>11</v>
      </c>
      <c r="Q23" s="55">
        <v>14</v>
      </c>
      <c r="R23" s="55">
        <v>15</v>
      </c>
    </row>
    <row r="24" spans="3:18" x14ac:dyDescent="0.25">
      <c r="C24" s="97"/>
      <c r="D24" s="56" t="s">
        <v>69</v>
      </c>
      <c r="E24" s="56"/>
      <c r="F24" s="56"/>
      <c r="G24" s="56" t="s">
        <v>70</v>
      </c>
      <c r="H24" s="56"/>
      <c r="I24" s="98"/>
      <c r="K24" s="55">
        <v>1940</v>
      </c>
      <c r="L24" s="55">
        <f t="shared" si="1"/>
        <v>63</v>
      </c>
      <c r="M24" s="55">
        <f t="shared" si="0"/>
        <v>73</v>
      </c>
      <c r="N24" s="55">
        <f t="shared" si="2"/>
        <v>74</v>
      </c>
      <c r="O24" s="56"/>
      <c r="P24" s="55">
        <v>11</v>
      </c>
      <c r="Q24" s="55">
        <v>14</v>
      </c>
      <c r="R24" s="55">
        <v>14</v>
      </c>
    </row>
    <row r="25" spans="3:18" x14ac:dyDescent="0.25">
      <c r="C25" s="97"/>
      <c r="D25" s="56" t="s">
        <v>71</v>
      </c>
      <c r="E25" s="56"/>
      <c r="F25" s="56"/>
      <c r="G25" s="56"/>
      <c r="H25" s="56"/>
      <c r="I25" s="98"/>
      <c r="K25" s="55">
        <v>1941</v>
      </c>
      <c r="L25" s="55">
        <f t="shared" si="1"/>
        <v>62</v>
      </c>
      <c r="M25" s="55">
        <f t="shared" si="0"/>
        <v>72</v>
      </c>
      <c r="N25" s="55">
        <f t="shared" si="2"/>
        <v>73</v>
      </c>
      <c r="O25" s="56"/>
      <c r="P25" s="55">
        <v>11</v>
      </c>
      <c r="Q25" s="55">
        <v>14</v>
      </c>
      <c r="R25" s="55">
        <v>14</v>
      </c>
    </row>
    <row r="26" spans="3:18" x14ac:dyDescent="0.25">
      <c r="C26" s="97">
        <v>1</v>
      </c>
      <c r="D26" s="56" t="s">
        <v>72</v>
      </c>
      <c r="E26" s="56"/>
      <c r="F26" s="56"/>
      <c r="G26" s="56">
        <v>1</v>
      </c>
      <c r="H26" s="56" t="s">
        <v>73</v>
      </c>
      <c r="I26" s="98"/>
      <c r="K26" s="55">
        <v>1942</v>
      </c>
      <c r="L26" s="55">
        <f t="shared" si="1"/>
        <v>61</v>
      </c>
      <c r="M26" s="55">
        <f t="shared" si="0"/>
        <v>71</v>
      </c>
      <c r="N26" s="55">
        <f t="shared" si="2"/>
        <v>72</v>
      </c>
      <c r="O26" s="56"/>
      <c r="P26" s="55">
        <v>11</v>
      </c>
      <c r="Q26" s="55">
        <v>14</v>
      </c>
      <c r="R26" s="55">
        <v>14</v>
      </c>
    </row>
    <row r="27" spans="3:18" x14ac:dyDescent="0.25">
      <c r="C27" s="97">
        <v>2</v>
      </c>
      <c r="D27" s="56" t="s">
        <v>74</v>
      </c>
      <c r="E27" s="56"/>
      <c r="F27" s="56"/>
      <c r="G27" s="56">
        <v>2</v>
      </c>
      <c r="H27" s="56" t="s">
        <v>75</v>
      </c>
      <c r="I27" s="98"/>
      <c r="K27" s="57">
        <v>1943</v>
      </c>
      <c r="L27" s="57">
        <f t="shared" si="1"/>
        <v>60</v>
      </c>
      <c r="M27" s="57">
        <f t="shared" si="0"/>
        <v>70</v>
      </c>
      <c r="N27" s="57">
        <f t="shared" si="2"/>
        <v>71</v>
      </c>
      <c r="O27" s="45"/>
      <c r="P27" s="57">
        <v>11</v>
      </c>
      <c r="Q27" s="57">
        <v>14</v>
      </c>
      <c r="R27" s="57">
        <v>14</v>
      </c>
    </row>
    <row r="28" spans="3:18" x14ac:dyDescent="0.25">
      <c r="C28" s="97">
        <v>3</v>
      </c>
      <c r="D28" s="56" t="s">
        <v>76</v>
      </c>
      <c r="E28" s="56"/>
      <c r="F28" s="56"/>
      <c r="G28" s="56">
        <v>3</v>
      </c>
      <c r="H28" s="56" t="s">
        <v>77</v>
      </c>
      <c r="I28" s="98"/>
      <c r="K28" s="58">
        <v>1944</v>
      </c>
      <c r="L28" s="58">
        <f t="shared" si="1"/>
        <v>59</v>
      </c>
      <c r="M28" s="58">
        <f t="shared" si="0"/>
        <v>69</v>
      </c>
      <c r="N28" s="58">
        <f t="shared" si="2"/>
        <v>70</v>
      </c>
      <c r="O28" s="54"/>
      <c r="P28" s="58">
        <v>10</v>
      </c>
      <c r="Q28" s="58">
        <v>13</v>
      </c>
      <c r="R28" s="58">
        <v>14</v>
      </c>
    </row>
    <row r="29" spans="3:18" x14ac:dyDescent="0.25">
      <c r="C29" s="97">
        <v>4</v>
      </c>
      <c r="D29" s="56" t="s">
        <v>78</v>
      </c>
      <c r="E29" s="56"/>
      <c r="F29" s="56"/>
      <c r="G29" s="56">
        <v>4</v>
      </c>
      <c r="H29" s="56" t="s">
        <v>79</v>
      </c>
      <c r="I29" s="98"/>
      <c r="K29" s="59">
        <v>1945</v>
      </c>
      <c r="L29" s="59">
        <f t="shared" si="1"/>
        <v>58</v>
      </c>
      <c r="M29" s="59">
        <f t="shared" si="0"/>
        <v>68</v>
      </c>
      <c r="N29" s="59">
        <f t="shared" si="2"/>
        <v>69</v>
      </c>
      <c r="O29" s="56"/>
      <c r="P29" s="59">
        <v>10</v>
      </c>
      <c r="Q29" s="59">
        <v>13</v>
      </c>
      <c r="R29" s="59">
        <v>13</v>
      </c>
    </row>
    <row r="30" spans="3:18" x14ac:dyDescent="0.25">
      <c r="C30" s="97">
        <v>5</v>
      </c>
      <c r="D30" s="56" t="s">
        <v>80</v>
      </c>
      <c r="E30" s="56"/>
      <c r="F30" s="56"/>
      <c r="G30" s="56">
        <v>5</v>
      </c>
      <c r="H30" s="56" t="s">
        <v>81</v>
      </c>
      <c r="I30" s="98"/>
      <c r="K30" s="59">
        <v>1946</v>
      </c>
      <c r="L30" s="59">
        <f t="shared" si="1"/>
        <v>57</v>
      </c>
      <c r="M30" s="59">
        <f t="shared" si="0"/>
        <v>67</v>
      </c>
      <c r="N30" s="59">
        <f t="shared" si="2"/>
        <v>68</v>
      </c>
      <c r="O30" s="56"/>
      <c r="P30" s="59">
        <v>10</v>
      </c>
      <c r="Q30" s="59">
        <v>13</v>
      </c>
      <c r="R30" s="59">
        <v>13</v>
      </c>
    </row>
    <row r="31" spans="3:18" x14ac:dyDescent="0.25">
      <c r="C31" s="97">
        <v>6</v>
      </c>
      <c r="D31" s="56" t="s">
        <v>82</v>
      </c>
      <c r="E31" s="56"/>
      <c r="F31" s="56"/>
      <c r="G31" s="56">
        <v>6</v>
      </c>
      <c r="H31" s="56" t="s">
        <v>83</v>
      </c>
      <c r="I31" s="98"/>
      <c r="K31" s="59">
        <v>1947</v>
      </c>
      <c r="L31" s="59">
        <f t="shared" si="1"/>
        <v>56</v>
      </c>
      <c r="M31" s="59">
        <f t="shared" si="0"/>
        <v>66</v>
      </c>
      <c r="N31" s="59">
        <f t="shared" si="2"/>
        <v>67</v>
      </c>
      <c r="O31" s="56"/>
      <c r="P31" s="59">
        <v>10</v>
      </c>
      <c r="Q31" s="59">
        <v>13</v>
      </c>
      <c r="R31" s="59">
        <v>13</v>
      </c>
    </row>
    <row r="32" spans="3:18" x14ac:dyDescent="0.25">
      <c r="C32" s="97">
        <v>7</v>
      </c>
      <c r="D32" s="56" t="s">
        <v>84</v>
      </c>
      <c r="E32" s="56"/>
      <c r="F32" s="56"/>
      <c r="G32" s="56">
        <v>7</v>
      </c>
      <c r="H32" s="56" t="s">
        <v>85</v>
      </c>
      <c r="I32" s="98"/>
      <c r="K32" s="59">
        <v>1948</v>
      </c>
      <c r="L32" s="59">
        <f t="shared" si="1"/>
        <v>55</v>
      </c>
      <c r="M32" s="59">
        <f t="shared" si="0"/>
        <v>65</v>
      </c>
      <c r="N32" s="59">
        <f t="shared" si="2"/>
        <v>66</v>
      </c>
      <c r="O32" s="56"/>
      <c r="P32" s="59">
        <v>10</v>
      </c>
      <c r="Q32" s="59">
        <v>13</v>
      </c>
      <c r="R32" s="59">
        <v>13</v>
      </c>
    </row>
    <row r="33" spans="3:18" x14ac:dyDescent="0.25">
      <c r="C33" s="97">
        <v>8</v>
      </c>
      <c r="D33" s="56" t="s">
        <v>86</v>
      </c>
      <c r="E33" s="56"/>
      <c r="F33" s="56"/>
      <c r="G33" s="56">
        <v>8</v>
      </c>
      <c r="H33" s="56" t="s">
        <v>87</v>
      </c>
      <c r="I33" s="98"/>
      <c r="K33" s="59">
        <v>1949</v>
      </c>
      <c r="L33" s="59">
        <f t="shared" si="1"/>
        <v>54</v>
      </c>
      <c r="M33" s="59">
        <f t="shared" si="0"/>
        <v>64</v>
      </c>
      <c r="N33" s="59">
        <f t="shared" si="2"/>
        <v>65</v>
      </c>
      <c r="O33" s="56"/>
      <c r="P33" s="59">
        <v>9</v>
      </c>
      <c r="Q33" s="59">
        <v>12</v>
      </c>
      <c r="R33" s="59">
        <v>13</v>
      </c>
    </row>
    <row r="34" spans="3:18" x14ac:dyDescent="0.25">
      <c r="C34" s="97">
        <v>9</v>
      </c>
      <c r="D34" s="56" t="s">
        <v>88</v>
      </c>
      <c r="E34" s="56"/>
      <c r="F34" s="56"/>
      <c r="G34" s="56">
        <v>9</v>
      </c>
      <c r="H34" s="56" t="s">
        <v>89</v>
      </c>
      <c r="I34" s="98"/>
      <c r="K34" s="59">
        <v>1950</v>
      </c>
      <c r="L34" s="59">
        <f t="shared" si="1"/>
        <v>53</v>
      </c>
      <c r="M34" s="59">
        <f t="shared" si="0"/>
        <v>63</v>
      </c>
      <c r="N34" s="59">
        <f t="shared" si="2"/>
        <v>64</v>
      </c>
      <c r="O34" s="56"/>
      <c r="P34" s="59">
        <v>9</v>
      </c>
      <c r="Q34" s="59">
        <v>12</v>
      </c>
      <c r="R34" s="59">
        <v>12</v>
      </c>
    </row>
    <row r="35" spans="3:18" x14ac:dyDescent="0.25">
      <c r="C35" s="97">
        <v>10</v>
      </c>
      <c r="D35" s="56" t="s">
        <v>90</v>
      </c>
      <c r="E35" s="56"/>
      <c r="F35" s="56"/>
      <c r="G35" s="56">
        <v>10</v>
      </c>
      <c r="H35" s="56" t="s">
        <v>91</v>
      </c>
      <c r="I35" s="98"/>
      <c r="K35" s="59">
        <v>1951</v>
      </c>
      <c r="L35" s="59">
        <f t="shared" si="1"/>
        <v>52</v>
      </c>
      <c r="M35" s="59">
        <f t="shared" si="0"/>
        <v>62</v>
      </c>
      <c r="N35" s="59">
        <f t="shared" si="2"/>
        <v>63</v>
      </c>
      <c r="O35" s="56"/>
      <c r="P35" s="59">
        <v>9</v>
      </c>
      <c r="Q35" s="59">
        <v>12</v>
      </c>
      <c r="R35" s="59">
        <v>12</v>
      </c>
    </row>
    <row r="36" spans="3:18" x14ac:dyDescent="0.25">
      <c r="C36" s="97">
        <v>11</v>
      </c>
      <c r="D36" s="56" t="s">
        <v>92</v>
      </c>
      <c r="E36" s="56"/>
      <c r="F36" s="56"/>
      <c r="G36" s="56">
        <v>11</v>
      </c>
      <c r="H36" s="56" t="s">
        <v>93</v>
      </c>
      <c r="I36" s="98"/>
      <c r="K36" s="59">
        <v>1952</v>
      </c>
      <c r="L36" s="59">
        <f t="shared" si="1"/>
        <v>51</v>
      </c>
      <c r="M36" s="59">
        <f t="shared" si="0"/>
        <v>61</v>
      </c>
      <c r="N36" s="59">
        <f t="shared" si="2"/>
        <v>62</v>
      </c>
      <c r="O36" s="56"/>
      <c r="P36" s="59">
        <v>9</v>
      </c>
      <c r="Q36" s="59">
        <v>12</v>
      </c>
      <c r="R36" s="59">
        <v>12</v>
      </c>
    </row>
    <row r="37" spans="3:18" x14ac:dyDescent="0.25">
      <c r="C37" s="97">
        <v>12</v>
      </c>
      <c r="D37" s="56" t="s">
        <v>94</v>
      </c>
      <c r="E37" s="56"/>
      <c r="F37" s="56"/>
      <c r="G37" s="56">
        <v>12</v>
      </c>
      <c r="H37" s="56" t="s">
        <v>95</v>
      </c>
      <c r="I37" s="98"/>
      <c r="K37" s="60">
        <v>1953</v>
      </c>
      <c r="L37" s="60">
        <f t="shared" si="1"/>
        <v>50</v>
      </c>
      <c r="M37" s="60">
        <f t="shared" si="0"/>
        <v>60</v>
      </c>
      <c r="N37" s="60">
        <f t="shared" si="2"/>
        <v>61</v>
      </c>
      <c r="O37" s="45"/>
      <c r="P37" s="60">
        <v>9</v>
      </c>
      <c r="Q37" s="60">
        <v>12</v>
      </c>
      <c r="R37" s="60">
        <v>12</v>
      </c>
    </row>
    <row r="38" spans="3:18" x14ac:dyDescent="0.25">
      <c r="C38" s="97">
        <v>13</v>
      </c>
      <c r="D38" s="56" t="s">
        <v>96</v>
      </c>
      <c r="E38" s="56"/>
      <c r="F38" s="56"/>
      <c r="G38" s="56">
        <v>13</v>
      </c>
      <c r="H38" s="56" t="s">
        <v>97</v>
      </c>
      <c r="I38" s="98"/>
      <c r="K38" s="61">
        <v>1954</v>
      </c>
      <c r="L38" s="61">
        <f t="shared" si="1"/>
        <v>49</v>
      </c>
      <c r="M38" s="61">
        <f t="shared" si="0"/>
        <v>59</v>
      </c>
      <c r="N38" s="61">
        <f t="shared" si="2"/>
        <v>60</v>
      </c>
      <c r="O38" s="54"/>
      <c r="P38" s="62">
        <v>8</v>
      </c>
      <c r="Q38" s="63">
        <v>11</v>
      </c>
      <c r="R38" s="63">
        <v>12</v>
      </c>
    </row>
    <row r="39" spans="3:18" x14ac:dyDescent="0.25">
      <c r="C39" s="97">
        <v>14</v>
      </c>
      <c r="D39" s="56" t="s">
        <v>98</v>
      </c>
      <c r="E39" s="56"/>
      <c r="F39" s="56"/>
      <c r="G39" s="56">
        <v>14</v>
      </c>
      <c r="H39" s="56" t="s">
        <v>99</v>
      </c>
      <c r="I39" s="98"/>
      <c r="K39" s="64">
        <v>1955</v>
      </c>
      <c r="L39" s="64">
        <f t="shared" si="1"/>
        <v>48</v>
      </c>
      <c r="M39" s="64">
        <f t="shared" si="0"/>
        <v>58</v>
      </c>
      <c r="N39" s="64">
        <f t="shared" si="2"/>
        <v>59</v>
      </c>
      <c r="O39" s="56"/>
      <c r="P39" s="65">
        <v>8</v>
      </c>
      <c r="Q39" s="66">
        <v>11</v>
      </c>
      <c r="R39" s="66">
        <v>11</v>
      </c>
    </row>
    <row r="40" spans="3:18" x14ac:dyDescent="0.25">
      <c r="C40" s="97">
        <v>15</v>
      </c>
      <c r="D40" s="56" t="s">
        <v>100</v>
      </c>
      <c r="E40" s="56"/>
      <c r="F40" s="56"/>
      <c r="G40" s="56">
        <v>15</v>
      </c>
      <c r="H40" s="56" t="s">
        <v>101</v>
      </c>
      <c r="I40" s="98"/>
      <c r="K40" s="64">
        <v>1956</v>
      </c>
      <c r="L40" s="64">
        <f t="shared" si="1"/>
        <v>47</v>
      </c>
      <c r="M40" s="64">
        <f t="shared" si="0"/>
        <v>57</v>
      </c>
      <c r="N40" s="64">
        <f t="shared" si="2"/>
        <v>58</v>
      </c>
      <c r="O40" s="56"/>
      <c r="P40" s="65">
        <v>8</v>
      </c>
      <c r="Q40" s="66">
        <v>11</v>
      </c>
      <c r="R40" s="66">
        <v>11</v>
      </c>
    </row>
    <row r="41" spans="3:18" x14ac:dyDescent="0.25">
      <c r="C41" s="97"/>
      <c r="D41" s="56"/>
      <c r="E41" s="56"/>
      <c r="F41" s="56"/>
      <c r="G41" s="56">
        <v>16</v>
      </c>
      <c r="H41" s="56" t="s">
        <v>102</v>
      </c>
      <c r="I41" s="98"/>
      <c r="K41" s="64">
        <v>1957</v>
      </c>
      <c r="L41" s="64">
        <f t="shared" si="1"/>
        <v>46</v>
      </c>
      <c r="M41" s="64">
        <f t="shared" si="0"/>
        <v>56</v>
      </c>
      <c r="N41" s="64">
        <f t="shared" si="2"/>
        <v>57</v>
      </c>
      <c r="O41" s="56"/>
      <c r="P41" s="65">
        <v>8</v>
      </c>
      <c r="Q41" s="66">
        <v>11</v>
      </c>
      <c r="R41" s="66">
        <v>11</v>
      </c>
    </row>
    <row r="42" spans="3:18" ht="15.75" thickBot="1" x14ac:dyDescent="0.3">
      <c r="C42" s="99"/>
      <c r="D42" s="100"/>
      <c r="E42" s="100"/>
      <c r="F42" s="100"/>
      <c r="G42" s="100"/>
      <c r="H42" s="100"/>
      <c r="I42" s="101"/>
      <c r="K42" s="64">
        <v>1958</v>
      </c>
      <c r="L42" s="64">
        <f t="shared" si="1"/>
        <v>45</v>
      </c>
      <c r="M42" s="64">
        <f t="shared" si="0"/>
        <v>55</v>
      </c>
      <c r="N42" s="64">
        <f t="shared" si="2"/>
        <v>56</v>
      </c>
      <c r="O42" s="56"/>
      <c r="P42" s="65">
        <v>8</v>
      </c>
      <c r="Q42" s="66">
        <v>11</v>
      </c>
      <c r="R42" s="66">
        <v>11</v>
      </c>
    </row>
    <row r="43" spans="3:18" x14ac:dyDescent="0.25">
      <c r="K43" s="64">
        <v>1959</v>
      </c>
      <c r="L43" s="64">
        <f t="shared" si="1"/>
        <v>44</v>
      </c>
      <c r="M43" s="64">
        <f t="shared" si="0"/>
        <v>54</v>
      </c>
      <c r="N43" s="64">
        <f t="shared" si="2"/>
        <v>55</v>
      </c>
      <c r="O43" s="56"/>
      <c r="P43" s="65">
        <v>7</v>
      </c>
      <c r="Q43" s="66">
        <v>10</v>
      </c>
      <c r="R43" s="66">
        <v>11</v>
      </c>
    </row>
    <row r="44" spans="3:18" x14ac:dyDescent="0.25">
      <c r="K44" s="64">
        <v>1960</v>
      </c>
      <c r="L44" s="64">
        <f t="shared" si="1"/>
        <v>43</v>
      </c>
      <c r="M44" s="64">
        <f t="shared" si="0"/>
        <v>53</v>
      </c>
      <c r="N44" s="64">
        <f t="shared" si="2"/>
        <v>54</v>
      </c>
      <c r="O44" s="56"/>
      <c r="P44" s="65">
        <v>7</v>
      </c>
      <c r="Q44" s="66">
        <v>10</v>
      </c>
      <c r="R44" s="66">
        <v>10</v>
      </c>
    </row>
    <row r="45" spans="3:18" x14ac:dyDescent="0.25">
      <c r="K45" s="64">
        <v>1961</v>
      </c>
      <c r="L45" s="64">
        <f t="shared" si="1"/>
        <v>42</v>
      </c>
      <c r="M45" s="64">
        <f t="shared" si="0"/>
        <v>52</v>
      </c>
      <c r="N45" s="64">
        <f t="shared" si="2"/>
        <v>53</v>
      </c>
      <c r="O45" s="56"/>
      <c r="P45" s="65">
        <v>7</v>
      </c>
      <c r="Q45" s="66">
        <v>10</v>
      </c>
      <c r="R45" s="66">
        <v>10</v>
      </c>
    </row>
    <row r="46" spans="3:18" x14ac:dyDescent="0.25">
      <c r="K46" s="64">
        <v>1962</v>
      </c>
      <c r="L46" s="64">
        <f t="shared" si="1"/>
        <v>41</v>
      </c>
      <c r="M46" s="64">
        <f t="shared" si="0"/>
        <v>51</v>
      </c>
      <c r="N46" s="64">
        <f t="shared" si="2"/>
        <v>52</v>
      </c>
      <c r="O46" s="56"/>
      <c r="P46" s="65">
        <v>7</v>
      </c>
      <c r="Q46" s="66">
        <v>10</v>
      </c>
      <c r="R46" s="66">
        <v>10</v>
      </c>
    </row>
    <row r="47" spans="3:18" x14ac:dyDescent="0.25">
      <c r="K47" s="67">
        <v>1963</v>
      </c>
      <c r="L47" s="67">
        <f t="shared" si="1"/>
        <v>40</v>
      </c>
      <c r="M47" s="67">
        <f t="shared" si="0"/>
        <v>50</v>
      </c>
      <c r="N47" s="67">
        <f t="shared" si="2"/>
        <v>51</v>
      </c>
      <c r="O47" s="45"/>
      <c r="P47" s="68">
        <v>7</v>
      </c>
      <c r="Q47" s="69">
        <v>10</v>
      </c>
      <c r="R47" s="69">
        <v>10</v>
      </c>
    </row>
    <row r="48" spans="3:18" x14ac:dyDescent="0.25">
      <c r="K48" s="50">
        <v>1964</v>
      </c>
      <c r="L48" s="50">
        <f t="shared" si="1"/>
        <v>39</v>
      </c>
      <c r="M48" s="50">
        <f t="shared" si="0"/>
        <v>49</v>
      </c>
      <c r="N48" s="50">
        <f t="shared" si="2"/>
        <v>50</v>
      </c>
      <c r="P48" s="70">
        <v>6</v>
      </c>
      <c r="Q48" s="50">
        <v>9</v>
      </c>
      <c r="R48" s="50">
        <v>10</v>
      </c>
    </row>
    <row r="49" spans="11:18" x14ac:dyDescent="0.25">
      <c r="K49" s="50">
        <v>1965</v>
      </c>
      <c r="L49" s="50">
        <f t="shared" si="1"/>
        <v>38</v>
      </c>
      <c r="M49" s="50">
        <f t="shared" si="0"/>
        <v>48</v>
      </c>
      <c r="N49" s="50">
        <f t="shared" si="2"/>
        <v>49</v>
      </c>
      <c r="P49" s="70">
        <v>6</v>
      </c>
      <c r="Q49" s="50">
        <v>9</v>
      </c>
      <c r="R49" s="50">
        <v>9</v>
      </c>
    </row>
    <row r="50" spans="11:18" x14ac:dyDescent="0.25">
      <c r="K50" s="50">
        <v>1966</v>
      </c>
      <c r="L50" s="50">
        <f t="shared" si="1"/>
        <v>37</v>
      </c>
      <c r="M50" s="50">
        <f t="shared" si="0"/>
        <v>47</v>
      </c>
      <c r="N50" s="50">
        <f t="shared" si="2"/>
        <v>48</v>
      </c>
      <c r="P50" s="70">
        <v>6</v>
      </c>
      <c r="Q50" s="50">
        <v>9</v>
      </c>
      <c r="R50" s="50">
        <v>9</v>
      </c>
    </row>
    <row r="51" spans="11:18" x14ac:dyDescent="0.25">
      <c r="K51" s="50">
        <v>1967</v>
      </c>
      <c r="L51" s="50">
        <f t="shared" si="1"/>
        <v>36</v>
      </c>
      <c r="M51" s="50">
        <f t="shared" si="0"/>
        <v>46</v>
      </c>
      <c r="N51" s="50">
        <f t="shared" si="2"/>
        <v>47</v>
      </c>
      <c r="P51" s="70">
        <v>6</v>
      </c>
      <c r="Q51" s="50">
        <v>9</v>
      </c>
      <c r="R51" s="50">
        <v>9</v>
      </c>
    </row>
    <row r="52" spans="11:18" x14ac:dyDescent="0.25">
      <c r="K52" s="50">
        <v>1968</v>
      </c>
      <c r="L52" s="50">
        <f t="shared" si="1"/>
        <v>35</v>
      </c>
      <c r="M52" s="50">
        <f t="shared" si="0"/>
        <v>45</v>
      </c>
      <c r="N52" s="50">
        <f t="shared" si="2"/>
        <v>46</v>
      </c>
      <c r="P52" s="70">
        <v>6</v>
      </c>
      <c r="Q52" s="50">
        <v>9</v>
      </c>
      <c r="R52" s="50">
        <v>9</v>
      </c>
    </row>
    <row r="53" spans="11:18" x14ac:dyDescent="0.25">
      <c r="K53" s="50">
        <v>1969</v>
      </c>
      <c r="L53" s="50">
        <f t="shared" si="1"/>
        <v>34</v>
      </c>
      <c r="M53" s="50">
        <f t="shared" si="0"/>
        <v>44</v>
      </c>
      <c r="N53" s="50">
        <f t="shared" si="2"/>
        <v>45</v>
      </c>
      <c r="P53" s="70">
        <v>5</v>
      </c>
      <c r="Q53" s="50">
        <v>8</v>
      </c>
      <c r="R53" s="50">
        <v>9</v>
      </c>
    </row>
    <row r="54" spans="11:18" x14ac:dyDescent="0.25">
      <c r="K54" s="50">
        <v>1970</v>
      </c>
      <c r="L54" s="50">
        <f t="shared" si="1"/>
        <v>33</v>
      </c>
      <c r="M54" s="50">
        <f t="shared" si="0"/>
        <v>43</v>
      </c>
      <c r="N54" s="50">
        <f t="shared" si="2"/>
        <v>44</v>
      </c>
      <c r="P54" s="70">
        <v>5</v>
      </c>
      <c r="Q54" s="50">
        <v>8</v>
      </c>
      <c r="R54" s="50">
        <v>8</v>
      </c>
    </row>
    <row r="55" spans="11:18" x14ac:dyDescent="0.25">
      <c r="K55" s="50">
        <v>1971</v>
      </c>
      <c r="L55" s="50">
        <f t="shared" si="1"/>
        <v>32</v>
      </c>
      <c r="M55" s="50">
        <f t="shared" si="0"/>
        <v>42</v>
      </c>
      <c r="N55" s="50">
        <f t="shared" si="2"/>
        <v>43</v>
      </c>
      <c r="P55" s="70">
        <v>5</v>
      </c>
      <c r="Q55" s="50">
        <v>8</v>
      </c>
      <c r="R55" s="50">
        <v>8</v>
      </c>
    </row>
    <row r="56" spans="11:18" x14ac:dyDescent="0.25">
      <c r="K56" s="50">
        <v>1972</v>
      </c>
      <c r="L56" s="50">
        <f t="shared" si="1"/>
        <v>31</v>
      </c>
      <c r="M56" s="50">
        <f t="shared" si="0"/>
        <v>41</v>
      </c>
      <c r="N56" s="50">
        <f t="shared" si="2"/>
        <v>42</v>
      </c>
      <c r="P56" s="70">
        <v>5</v>
      </c>
      <c r="Q56" s="50">
        <v>8</v>
      </c>
      <c r="R56" s="50">
        <v>8</v>
      </c>
    </row>
    <row r="57" spans="11:18" x14ac:dyDescent="0.25">
      <c r="K57" s="71">
        <v>1973</v>
      </c>
      <c r="L57" s="71">
        <f t="shared" si="1"/>
        <v>30</v>
      </c>
      <c r="M57" s="71">
        <f t="shared" si="0"/>
        <v>40</v>
      </c>
      <c r="N57" s="71">
        <f t="shared" si="2"/>
        <v>41</v>
      </c>
      <c r="O57" s="45"/>
      <c r="P57" s="72">
        <v>5</v>
      </c>
      <c r="Q57" s="71">
        <v>8</v>
      </c>
      <c r="R57" s="71">
        <v>8</v>
      </c>
    </row>
    <row r="58" spans="11:18" x14ac:dyDescent="0.25">
      <c r="K58" s="73">
        <v>1974</v>
      </c>
      <c r="L58" s="73">
        <f t="shared" si="1"/>
        <v>29</v>
      </c>
      <c r="M58" s="73">
        <f t="shared" si="0"/>
        <v>39</v>
      </c>
      <c r="N58" s="73">
        <f t="shared" si="2"/>
        <v>40</v>
      </c>
      <c r="O58" s="54"/>
      <c r="P58" s="73">
        <v>4</v>
      </c>
      <c r="Q58" s="73">
        <v>8</v>
      </c>
      <c r="R58" s="73">
        <v>8</v>
      </c>
    </row>
    <row r="59" spans="11:18" x14ac:dyDescent="0.25">
      <c r="K59" s="74">
        <v>1975</v>
      </c>
      <c r="L59" s="74">
        <f t="shared" si="1"/>
        <v>28</v>
      </c>
      <c r="M59" s="74">
        <f t="shared" si="0"/>
        <v>38</v>
      </c>
      <c r="N59" s="74">
        <f t="shared" si="2"/>
        <v>39</v>
      </c>
      <c r="O59" s="56"/>
      <c r="P59" s="74">
        <v>4</v>
      </c>
      <c r="Q59" s="74">
        <v>7</v>
      </c>
      <c r="R59" s="74">
        <v>7</v>
      </c>
    </row>
    <row r="60" spans="11:18" x14ac:dyDescent="0.25">
      <c r="K60" s="74">
        <v>1976</v>
      </c>
      <c r="L60" s="74">
        <f t="shared" si="1"/>
        <v>27</v>
      </c>
      <c r="M60" s="74">
        <f t="shared" si="0"/>
        <v>37</v>
      </c>
      <c r="N60" s="74">
        <f t="shared" si="2"/>
        <v>38</v>
      </c>
      <c r="O60" s="56"/>
      <c r="P60" s="74">
        <v>4</v>
      </c>
      <c r="Q60" s="74">
        <v>7</v>
      </c>
      <c r="R60" s="74">
        <v>7</v>
      </c>
    </row>
    <row r="61" spans="11:18" x14ac:dyDescent="0.25">
      <c r="K61" s="74">
        <v>1977</v>
      </c>
      <c r="L61" s="74">
        <f t="shared" si="1"/>
        <v>26</v>
      </c>
      <c r="M61" s="74">
        <f t="shared" si="0"/>
        <v>36</v>
      </c>
      <c r="N61" s="74">
        <f t="shared" si="2"/>
        <v>37</v>
      </c>
      <c r="O61" s="56"/>
      <c r="P61" s="74">
        <v>4</v>
      </c>
      <c r="Q61" s="74">
        <v>7</v>
      </c>
      <c r="R61" s="74">
        <v>7</v>
      </c>
    </row>
    <row r="62" spans="11:18" x14ac:dyDescent="0.25">
      <c r="K62" s="74">
        <v>1978</v>
      </c>
      <c r="L62" s="74">
        <f t="shared" si="1"/>
        <v>25</v>
      </c>
      <c r="M62" s="74">
        <f t="shared" si="0"/>
        <v>35</v>
      </c>
      <c r="N62" s="74">
        <f t="shared" si="2"/>
        <v>36</v>
      </c>
      <c r="O62" s="56"/>
      <c r="P62" s="74">
        <v>4</v>
      </c>
      <c r="Q62" s="74">
        <v>7</v>
      </c>
      <c r="R62" s="74">
        <v>7</v>
      </c>
    </row>
    <row r="63" spans="11:18" x14ac:dyDescent="0.25">
      <c r="K63" s="74">
        <v>1979</v>
      </c>
      <c r="L63" s="74">
        <f t="shared" si="1"/>
        <v>24</v>
      </c>
      <c r="M63" s="74">
        <f t="shared" si="0"/>
        <v>34</v>
      </c>
      <c r="N63" s="74">
        <f t="shared" si="2"/>
        <v>35</v>
      </c>
      <c r="O63" s="56"/>
      <c r="P63" s="74">
        <v>3</v>
      </c>
      <c r="Q63" s="74">
        <v>6</v>
      </c>
      <c r="R63" s="74">
        <v>7</v>
      </c>
    </row>
    <row r="64" spans="11:18" x14ac:dyDescent="0.25">
      <c r="K64" s="74">
        <v>1980</v>
      </c>
      <c r="L64" s="74">
        <f t="shared" si="1"/>
        <v>23</v>
      </c>
      <c r="M64" s="74">
        <f t="shared" si="0"/>
        <v>33</v>
      </c>
      <c r="N64" s="74">
        <f t="shared" si="2"/>
        <v>34</v>
      </c>
      <c r="O64" s="56"/>
      <c r="P64" s="74">
        <v>3</v>
      </c>
      <c r="Q64" s="74">
        <v>6</v>
      </c>
      <c r="R64" s="74">
        <v>6</v>
      </c>
    </row>
    <row r="65" spans="11:18" x14ac:dyDescent="0.25">
      <c r="K65" s="74">
        <v>1981</v>
      </c>
      <c r="L65" s="74">
        <f t="shared" si="1"/>
        <v>22</v>
      </c>
      <c r="M65" s="74">
        <f t="shared" si="0"/>
        <v>32</v>
      </c>
      <c r="N65" s="74">
        <f t="shared" si="2"/>
        <v>33</v>
      </c>
      <c r="O65" s="56"/>
      <c r="P65" s="74">
        <v>3</v>
      </c>
      <c r="Q65" s="74">
        <v>6</v>
      </c>
      <c r="R65" s="74">
        <v>6</v>
      </c>
    </row>
    <row r="66" spans="11:18" x14ac:dyDescent="0.25">
      <c r="K66" s="74">
        <v>1982</v>
      </c>
      <c r="L66" s="74">
        <f t="shared" si="1"/>
        <v>21</v>
      </c>
      <c r="M66" s="74">
        <f t="shared" si="0"/>
        <v>31</v>
      </c>
      <c r="N66" s="74">
        <f t="shared" si="2"/>
        <v>32</v>
      </c>
      <c r="O66" s="56"/>
      <c r="P66" s="74">
        <v>3</v>
      </c>
      <c r="Q66" s="74">
        <v>6</v>
      </c>
      <c r="R66" s="74">
        <v>6</v>
      </c>
    </row>
    <row r="67" spans="11:18" x14ac:dyDescent="0.25">
      <c r="K67" s="75">
        <v>1983</v>
      </c>
      <c r="L67" s="75">
        <f t="shared" si="1"/>
        <v>20</v>
      </c>
      <c r="M67" s="75">
        <f t="shared" si="0"/>
        <v>30</v>
      </c>
      <c r="N67" s="75">
        <f t="shared" si="2"/>
        <v>31</v>
      </c>
      <c r="O67" s="45"/>
      <c r="P67" s="75">
        <v>3</v>
      </c>
      <c r="Q67" s="75">
        <v>6</v>
      </c>
      <c r="R67" s="75">
        <v>6</v>
      </c>
    </row>
    <row r="68" spans="11:18" x14ac:dyDescent="0.25">
      <c r="K68" s="76">
        <v>1984</v>
      </c>
      <c r="L68" s="76">
        <f t="shared" si="1"/>
        <v>19</v>
      </c>
      <c r="M68" s="76">
        <f t="shared" ref="M68:M85" si="3">2013-K68</f>
        <v>29</v>
      </c>
      <c r="N68" s="76">
        <f t="shared" si="2"/>
        <v>30</v>
      </c>
      <c r="O68" s="54"/>
      <c r="P68" s="76">
        <v>2</v>
      </c>
      <c r="Q68" s="76">
        <v>5</v>
      </c>
      <c r="R68" s="76">
        <v>6</v>
      </c>
    </row>
    <row r="69" spans="11:18" x14ac:dyDescent="0.25">
      <c r="K69" s="77">
        <v>1985</v>
      </c>
      <c r="L69" s="77">
        <f t="shared" ref="L69:L84" si="4">2003-K69</f>
        <v>18</v>
      </c>
      <c r="M69" s="77">
        <f t="shared" si="3"/>
        <v>28</v>
      </c>
      <c r="N69" s="77">
        <f t="shared" ref="N69:N86" si="5">M69+1</f>
        <v>29</v>
      </c>
      <c r="O69" s="56"/>
      <c r="P69" s="77">
        <v>2</v>
      </c>
      <c r="Q69" s="77">
        <v>5</v>
      </c>
      <c r="R69" s="77">
        <v>5</v>
      </c>
    </row>
    <row r="70" spans="11:18" x14ac:dyDescent="0.25">
      <c r="K70" s="77">
        <v>1986</v>
      </c>
      <c r="L70" s="77">
        <f t="shared" si="4"/>
        <v>17</v>
      </c>
      <c r="M70" s="77">
        <f t="shared" si="3"/>
        <v>27</v>
      </c>
      <c r="N70" s="77">
        <f t="shared" si="5"/>
        <v>28</v>
      </c>
      <c r="O70" s="56"/>
      <c r="P70" s="77">
        <v>2</v>
      </c>
      <c r="Q70" s="77">
        <v>5</v>
      </c>
      <c r="R70" s="77">
        <v>5</v>
      </c>
    </row>
    <row r="71" spans="11:18" x14ac:dyDescent="0.25">
      <c r="K71" s="77">
        <v>1987</v>
      </c>
      <c r="L71" s="77">
        <f t="shared" si="4"/>
        <v>16</v>
      </c>
      <c r="M71" s="77">
        <f t="shared" si="3"/>
        <v>26</v>
      </c>
      <c r="N71" s="77">
        <f t="shared" si="5"/>
        <v>27</v>
      </c>
      <c r="O71" s="56"/>
      <c r="P71" s="77">
        <v>2</v>
      </c>
      <c r="Q71" s="77">
        <v>5</v>
      </c>
      <c r="R71" s="77">
        <v>5</v>
      </c>
    </row>
    <row r="72" spans="11:18" x14ac:dyDescent="0.25">
      <c r="K72" s="77">
        <v>1988</v>
      </c>
      <c r="L72" s="77">
        <f t="shared" si="4"/>
        <v>15</v>
      </c>
      <c r="M72" s="77">
        <f t="shared" si="3"/>
        <v>25</v>
      </c>
      <c r="N72" s="77">
        <f t="shared" si="5"/>
        <v>26</v>
      </c>
      <c r="O72" s="56"/>
      <c r="P72" s="77">
        <v>2</v>
      </c>
      <c r="Q72" s="77">
        <v>5</v>
      </c>
      <c r="R72" s="77">
        <v>5</v>
      </c>
    </row>
    <row r="73" spans="11:18" x14ac:dyDescent="0.25">
      <c r="K73" s="77">
        <v>1989</v>
      </c>
      <c r="L73" s="77">
        <f t="shared" si="4"/>
        <v>14</v>
      </c>
      <c r="M73" s="77">
        <f t="shared" si="3"/>
        <v>24</v>
      </c>
      <c r="N73" s="77">
        <f t="shared" si="5"/>
        <v>25</v>
      </c>
      <c r="O73" s="56"/>
      <c r="P73" s="77">
        <v>1</v>
      </c>
      <c r="Q73" s="77">
        <v>4</v>
      </c>
      <c r="R73" s="77">
        <v>5</v>
      </c>
    </row>
    <row r="74" spans="11:18" x14ac:dyDescent="0.25">
      <c r="K74" s="77">
        <v>1990</v>
      </c>
      <c r="L74" s="77">
        <f t="shared" si="4"/>
        <v>13</v>
      </c>
      <c r="M74" s="77">
        <f t="shared" si="3"/>
        <v>23</v>
      </c>
      <c r="N74" s="77">
        <f t="shared" si="5"/>
        <v>24</v>
      </c>
      <c r="O74" s="56"/>
      <c r="P74" s="77">
        <v>1</v>
      </c>
      <c r="Q74" s="77">
        <v>4</v>
      </c>
      <c r="R74" s="77">
        <v>4</v>
      </c>
    </row>
    <row r="75" spans="11:18" x14ac:dyDescent="0.25">
      <c r="K75" s="77">
        <v>1991</v>
      </c>
      <c r="L75" s="77">
        <f t="shared" si="4"/>
        <v>12</v>
      </c>
      <c r="M75" s="77">
        <f t="shared" si="3"/>
        <v>22</v>
      </c>
      <c r="N75" s="77">
        <f t="shared" si="5"/>
        <v>23</v>
      </c>
      <c r="O75" s="56"/>
      <c r="P75" s="77">
        <v>1</v>
      </c>
      <c r="Q75" s="77">
        <v>4</v>
      </c>
      <c r="R75" s="77">
        <v>4</v>
      </c>
    </row>
    <row r="76" spans="11:18" x14ac:dyDescent="0.25">
      <c r="K76" s="77">
        <v>1992</v>
      </c>
      <c r="L76" s="77">
        <f t="shared" si="4"/>
        <v>11</v>
      </c>
      <c r="M76" s="77">
        <f t="shared" si="3"/>
        <v>21</v>
      </c>
      <c r="N76" s="77">
        <f t="shared" si="5"/>
        <v>22</v>
      </c>
      <c r="O76" s="56"/>
      <c r="P76" s="77"/>
      <c r="Q76" s="77">
        <v>4</v>
      </c>
      <c r="R76" s="77">
        <v>4</v>
      </c>
    </row>
    <row r="77" spans="11:18" x14ac:dyDescent="0.25">
      <c r="K77" s="78">
        <v>1993</v>
      </c>
      <c r="L77" s="78">
        <f t="shared" si="4"/>
        <v>10</v>
      </c>
      <c r="M77" s="78">
        <f t="shared" si="3"/>
        <v>20</v>
      </c>
      <c r="N77" s="78">
        <f t="shared" si="5"/>
        <v>21</v>
      </c>
      <c r="O77" s="45"/>
      <c r="P77" s="78"/>
      <c r="Q77" s="78">
        <v>4</v>
      </c>
      <c r="R77" s="78">
        <v>4</v>
      </c>
    </row>
    <row r="78" spans="11:18" x14ac:dyDescent="0.25">
      <c r="K78" s="51">
        <v>1994</v>
      </c>
      <c r="L78" s="51">
        <f t="shared" si="4"/>
        <v>9</v>
      </c>
      <c r="M78" s="51">
        <f t="shared" si="3"/>
        <v>19</v>
      </c>
      <c r="N78" s="51">
        <f t="shared" si="5"/>
        <v>20</v>
      </c>
      <c r="P78" s="51"/>
      <c r="Q78" s="51">
        <v>3</v>
      </c>
      <c r="R78" s="51">
        <v>4</v>
      </c>
    </row>
    <row r="79" spans="11:18" x14ac:dyDescent="0.25">
      <c r="K79" s="51">
        <v>1995</v>
      </c>
      <c r="L79" s="51">
        <f t="shared" si="4"/>
        <v>8</v>
      </c>
      <c r="M79" s="51">
        <f t="shared" si="3"/>
        <v>18</v>
      </c>
      <c r="N79" s="51">
        <f t="shared" si="5"/>
        <v>19</v>
      </c>
      <c r="P79" s="51"/>
      <c r="Q79" s="51">
        <v>3</v>
      </c>
      <c r="R79" s="51">
        <v>3</v>
      </c>
    </row>
    <row r="80" spans="11:18" x14ac:dyDescent="0.25">
      <c r="K80" s="51">
        <v>1996</v>
      </c>
      <c r="L80" s="51">
        <f t="shared" si="4"/>
        <v>7</v>
      </c>
      <c r="M80" s="51">
        <f t="shared" si="3"/>
        <v>17</v>
      </c>
      <c r="N80" s="51">
        <f t="shared" si="5"/>
        <v>18</v>
      </c>
      <c r="P80" s="51"/>
      <c r="Q80" s="51">
        <v>3</v>
      </c>
      <c r="R80" s="51">
        <v>3</v>
      </c>
    </row>
    <row r="81" spans="11:18" x14ac:dyDescent="0.25">
      <c r="K81" s="51">
        <v>1997</v>
      </c>
      <c r="L81" s="51">
        <f t="shared" si="4"/>
        <v>6</v>
      </c>
      <c r="M81" s="51">
        <f t="shared" si="3"/>
        <v>16</v>
      </c>
      <c r="N81" s="51">
        <f t="shared" si="5"/>
        <v>17</v>
      </c>
      <c r="P81" s="51"/>
      <c r="Q81" s="51">
        <v>3</v>
      </c>
      <c r="R81" s="51">
        <v>2</v>
      </c>
    </row>
    <row r="82" spans="11:18" x14ac:dyDescent="0.25">
      <c r="K82" s="51">
        <v>1998</v>
      </c>
      <c r="L82" s="51">
        <f t="shared" si="4"/>
        <v>5</v>
      </c>
      <c r="M82" s="51">
        <f t="shared" si="3"/>
        <v>15</v>
      </c>
      <c r="N82" s="51">
        <f t="shared" si="5"/>
        <v>16</v>
      </c>
      <c r="P82" s="51"/>
      <c r="Q82" s="51">
        <v>3</v>
      </c>
      <c r="R82" s="51">
        <v>2</v>
      </c>
    </row>
    <row r="83" spans="11:18" x14ac:dyDescent="0.25">
      <c r="K83" s="51">
        <v>1999</v>
      </c>
      <c r="L83" s="51">
        <f t="shared" si="4"/>
        <v>4</v>
      </c>
      <c r="M83" s="51">
        <f t="shared" si="3"/>
        <v>14</v>
      </c>
      <c r="N83" s="51">
        <f t="shared" si="5"/>
        <v>15</v>
      </c>
      <c r="P83" s="51"/>
      <c r="Q83" s="51">
        <v>2</v>
      </c>
      <c r="R83" s="51">
        <v>2</v>
      </c>
    </row>
    <row r="84" spans="11:18" x14ac:dyDescent="0.25">
      <c r="K84" s="51">
        <v>2000</v>
      </c>
      <c r="L84" s="51">
        <f t="shared" si="4"/>
        <v>3</v>
      </c>
      <c r="M84" s="51">
        <f t="shared" si="3"/>
        <v>13</v>
      </c>
      <c r="N84" s="51">
        <f t="shared" si="5"/>
        <v>14</v>
      </c>
      <c r="P84" s="51"/>
      <c r="Q84" s="51">
        <v>2</v>
      </c>
      <c r="R84" s="51">
        <v>1</v>
      </c>
    </row>
    <row r="85" spans="11:18" x14ac:dyDescent="0.25">
      <c r="K85" s="51">
        <v>2001</v>
      </c>
      <c r="L85" s="51"/>
      <c r="M85" s="51">
        <f t="shared" si="3"/>
        <v>12</v>
      </c>
      <c r="N85" s="51">
        <f t="shared" si="5"/>
        <v>13</v>
      </c>
      <c r="P85" s="51"/>
      <c r="Q85" s="51">
        <v>1</v>
      </c>
      <c r="R85" s="51">
        <v>1</v>
      </c>
    </row>
    <row r="86" spans="11:18" x14ac:dyDescent="0.25">
      <c r="K86" s="51">
        <v>2002</v>
      </c>
      <c r="L86" s="51"/>
      <c r="M86" s="51">
        <f>2013-K86</f>
        <v>11</v>
      </c>
      <c r="N86" s="51">
        <f t="shared" si="5"/>
        <v>12</v>
      </c>
      <c r="P86" s="51"/>
      <c r="Q86" s="51">
        <v>1</v>
      </c>
      <c r="R86" s="51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ReadMe</vt:lpstr>
      <vt:lpstr>Table1</vt:lpstr>
      <vt:lpstr>Table2</vt:lpstr>
      <vt:lpstr>cohortcategories2</vt:lpstr>
      <vt:lpstr>Table2!Data1</vt:lpstr>
      <vt:lpstr>Data1</vt:lpstr>
      <vt:lpstr>Table2!List</vt:lpstr>
      <vt:lpstr>List</vt:lpstr>
      <vt:lpstr>Table2!selectedrow</vt:lpstr>
      <vt:lpstr>selectedrow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 Callard</cp:lastModifiedBy>
  <dcterms:created xsi:type="dcterms:W3CDTF">2015-07-29T10:20:57Z</dcterms:created>
  <dcterms:modified xsi:type="dcterms:W3CDTF">2016-07-13T19:02:28Z</dcterms:modified>
</cp:coreProperties>
</file>