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\Dropbox\HCContract-CCHS\RevisedFinalVersion\"/>
    </mc:Choice>
  </mc:AlternateContent>
  <bookViews>
    <workbookView xWindow="0" yWindow="0" windowWidth="16845" windowHeight="5460"/>
  </bookViews>
  <sheets>
    <sheet name="README" sheetId="5" r:id="rId1"/>
    <sheet name="Table 1" sheetId="1" r:id="rId2"/>
    <sheet name="Table 2" sheetId="2" r:id="rId3"/>
    <sheet name="Table 3" sheetId="3" r:id="rId4"/>
    <sheet name="Sheet4" sheetId="4" r:id="rId5"/>
  </sheets>
  <definedNames>
    <definedName name="age" localSheetId="1">'Table 1'!$B$9:$B$14</definedName>
    <definedName name="age" localSheetId="2">'Table 2'!$B$9:$B$14</definedName>
    <definedName name="age" localSheetId="3">'Table 3'!$B$8:$B$13</definedName>
    <definedName name="agevalue" localSheetId="1">'Table 1'!$B$15</definedName>
    <definedName name="agevalue" localSheetId="2">'Table 2'!$B$15</definedName>
    <definedName name="agevalue" localSheetId="3">'Table 3'!$B$14</definedName>
    <definedName name="agevalue2" localSheetId="1">'Table 1'!$B$27</definedName>
    <definedName name="agevalue2" localSheetId="2">'Table 2'!$B$27</definedName>
    <definedName name="agevalue2" localSheetId="3">'Table 3'!$B$26</definedName>
    <definedName name="behaviourvalue2">'Table 1'!$B$30</definedName>
    <definedName name="immigrantrange" localSheetId="1">'Table 1'!$G$175:$BX$246</definedName>
    <definedName name="immigrantrange" localSheetId="2">'Table 2'!$G$179:$BX$250</definedName>
    <definedName name="immigrantrange" localSheetId="3">'Table 3'!$G$181:$BX$252</definedName>
    <definedName name="nonimmigrantrange" localSheetId="1">'Table 1'!$G$97:$BA$168</definedName>
    <definedName name="nonimmigrantrange" localSheetId="2">'Table 2'!$G$101:$BA$172</definedName>
    <definedName name="nonimmigrantrange" localSheetId="3">'Table 3'!$G$103:$BA$174</definedName>
    <definedName name="sex" localSheetId="1">'Table 1'!$B$5:$B$7</definedName>
    <definedName name="sex" localSheetId="2">'Table 2'!$B$5:$B$7</definedName>
    <definedName name="sex" localSheetId="3">'Table 3'!$B$4:$B$6</definedName>
    <definedName name="sexvalue" localSheetId="1">'Table 1'!$B$8</definedName>
    <definedName name="sexvalue" localSheetId="2">'Table 2'!$B$8</definedName>
    <definedName name="sexvalue" localSheetId="3">'Table 3'!$B$7</definedName>
    <definedName name="sexvalue2" localSheetId="1">'Table 1'!$B$24</definedName>
    <definedName name="sexvalue2" localSheetId="2">'Table 2'!$B$24</definedName>
    <definedName name="sexvalue2" localSheetId="3">'Table 3'!$B$23</definedName>
    <definedName name="smokingstatus">'Table 1'!$B$17:$B$20</definedName>
    <definedName name="smokingstatusvalue">'Table 1'!$B$21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K1009" i="4" l="1"/>
  <c r="H1009" i="4"/>
  <c r="J1009" i="4" s="1"/>
  <c r="K1008" i="4"/>
  <c r="J1008" i="4"/>
  <c r="H1008" i="4"/>
  <c r="I1008" i="4" s="1"/>
  <c r="K1007" i="4"/>
  <c r="L1007" i="4" s="1"/>
  <c r="M1007" i="4" s="1"/>
  <c r="J1007" i="4"/>
  <c r="I1007" i="4"/>
  <c r="H1007" i="4"/>
  <c r="L1006" i="4"/>
  <c r="K1006" i="4"/>
  <c r="H1006" i="4"/>
  <c r="K1005" i="4"/>
  <c r="H1005" i="4"/>
  <c r="J1005" i="4" s="1"/>
  <c r="K1004" i="4"/>
  <c r="J1004" i="4"/>
  <c r="H1004" i="4"/>
  <c r="I1004" i="4" s="1"/>
  <c r="K1003" i="4"/>
  <c r="L1003" i="4" s="1"/>
  <c r="M1003" i="4" s="1"/>
  <c r="J1003" i="4"/>
  <c r="I1003" i="4"/>
  <c r="H1003" i="4"/>
  <c r="L1002" i="4"/>
  <c r="K1002" i="4"/>
  <c r="H1002" i="4"/>
  <c r="K1001" i="4"/>
  <c r="H1001" i="4"/>
  <c r="J1001" i="4" s="1"/>
  <c r="K1000" i="4"/>
  <c r="J1000" i="4"/>
  <c r="H1000" i="4"/>
  <c r="I1000" i="4" s="1"/>
  <c r="K999" i="4"/>
  <c r="L999" i="4" s="1"/>
  <c r="M999" i="4" s="1"/>
  <c r="J999" i="4"/>
  <c r="I999" i="4"/>
  <c r="H999" i="4"/>
  <c r="L998" i="4"/>
  <c r="K998" i="4"/>
  <c r="H998" i="4"/>
  <c r="K997" i="4"/>
  <c r="I997" i="4"/>
  <c r="H997" i="4"/>
  <c r="J997" i="4" s="1"/>
  <c r="N996" i="4"/>
  <c r="L996" i="4"/>
  <c r="K996" i="4"/>
  <c r="M996" i="4" s="1"/>
  <c r="J996" i="4"/>
  <c r="H996" i="4"/>
  <c r="I996" i="4" s="1"/>
  <c r="K995" i="4"/>
  <c r="L995" i="4" s="1"/>
  <c r="M995" i="4" s="1"/>
  <c r="J995" i="4"/>
  <c r="I995" i="4"/>
  <c r="H995" i="4"/>
  <c r="L994" i="4"/>
  <c r="K994" i="4"/>
  <c r="H994" i="4"/>
  <c r="K993" i="4"/>
  <c r="I993" i="4"/>
  <c r="H993" i="4"/>
  <c r="J993" i="4" s="1"/>
  <c r="N992" i="4"/>
  <c r="L992" i="4"/>
  <c r="K992" i="4"/>
  <c r="M992" i="4" s="1"/>
  <c r="J992" i="4"/>
  <c r="H992" i="4"/>
  <c r="I992" i="4" s="1"/>
  <c r="K991" i="4"/>
  <c r="L991" i="4" s="1"/>
  <c r="M991" i="4" s="1"/>
  <c r="I991" i="4"/>
  <c r="H991" i="4"/>
  <c r="J991" i="4" s="1"/>
  <c r="L990" i="4"/>
  <c r="N990" i="4" s="1"/>
  <c r="K990" i="4"/>
  <c r="M990" i="4" s="1"/>
  <c r="H990" i="4"/>
  <c r="K989" i="4"/>
  <c r="I989" i="4"/>
  <c r="H989" i="4"/>
  <c r="J989" i="4" s="1"/>
  <c r="N988" i="4"/>
  <c r="L988" i="4"/>
  <c r="K988" i="4"/>
  <c r="M988" i="4" s="1"/>
  <c r="J988" i="4"/>
  <c r="H988" i="4"/>
  <c r="I988" i="4" s="1"/>
  <c r="M987" i="4"/>
  <c r="K987" i="4"/>
  <c r="L987" i="4" s="1"/>
  <c r="I987" i="4"/>
  <c r="H987" i="4"/>
  <c r="J987" i="4" s="1"/>
  <c r="L986" i="4"/>
  <c r="N986" i="4" s="1"/>
  <c r="K986" i="4"/>
  <c r="H986" i="4"/>
  <c r="K985" i="4"/>
  <c r="I985" i="4"/>
  <c r="H985" i="4"/>
  <c r="J985" i="4" s="1"/>
  <c r="N984" i="4"/>
  <c r="L984" i="4"/>
  <c r="K984" i="4"/>
  <c r="M984" i="4" s="1"/>
  <c r="J984" i="4"/>
  <c r="H984" i="4"/>
  <c r="I984" i="4" s="1"/>
  <c r="K983" i="4"/>
  <c r="L983" i="4" s="1"/>
  <c r="M983" i="4" s="1"/>
  <c r="I983" i="4"/>
  <c r="H983" i="4"/>
  <c r="J983" i="4" s="1"/>
  <c r="L982" i="4"/>
  <c r="N982" i="4" s="1"/>
  <c r="K982" i="4"/>
  <c r="M982" i="4" s="1"/>
  <c r="H982" i="4"/>
  <c r="K981" i="4"/>
  <c r="I981" i="4"/>
  <c r="H981" i="4"/>
  <c r="J981" i="4" s="1"/>
  <c r="N980" i="4"/>
  <c r="L980" i="4"/>
  <c r="K980" i="4"/>
  <c r="M980" i="4" s="1"/>
  <c r="J980" i="4"/>
  <c r="H980" i="4"/>
  <c r="I980" i="4" s="1"/>
  <c r="M979" i="4"/>
  <c r="K979" i="4"/>
  <c r="L979" i="4" s="1"/>
  <c r="I979" i="4"/>
  <c r="H979" i="4"/>
  <c r="J979" i="4" s="1"/>
  <c r="L978" i="4"/>
  <c r="N978" i="4" s="1"/>
  <c r="K978" i="4"/>
  <c r="H978" i="4"/>
  <c r="K977" i="4"/>
  <c r="I977" i="4"/>
  <c r="H977" i="4"/>
  <c r="J977" i="4" s="1"/>
  <c r="N976" i="4"/>
  <c r="L976" i="4"/>
  <c r="K976" i="4"/>
  <c r="M976" i="4" s="1"/>
  <c r="J976" i="4"/>
  <c r="H976" i="4"/>
  <c r="I976" i="4" s="1"/>
  <c r="K975" i="4"/>
  <c r="L975" i="4" s="1"/>
  <c r="M975" i="4" s="1"/>
  <c r="I975" i="4"/>
  <c r="H975" i="4"/>
  <c r="J975" i="4" s="1"/>
  <c r="L974" i="4"/>
  <c r="N974" i="4" s="1"/>
  <c r="K974" i="4"/>
  <c r="M974" i="4" s="1"/>
  <c r="H974" i="4"/>
  <c r="K973" i="4"/>
  <c r="I973" i="4"/>
  <c r="H973" i="4"/>
  <c r="J973" i="4" s="1"/>
  <c r="N972" i="4"/>
  <c r="L972" i="4"/>
  <c r="K972" i="4"/>
  <c r="M972" i="4" s="1"/>
  <c r="J972" i="4"/>
  <c r="H972" i="4"/>
  <c r="I972" i="4" s="1"/>
  <c r="M971" i="4"/>
  <c r="K971" i="4"/>
  <c r="L971" i="4" s="1"/>
  <c r="I971" i="4"/>
  <c r="H971" i="4"/>
  <c r="J971" i="4" s="1"/>
  <c r="L970" i="4"/>
  <c r="N970" i="4" s="1"/>
  <c r="K970" i="4"/>
  <c r="H970" i="4"/>
  <c r="K969" i="4"/>
  <c r="I969" i="4"/>
  <c r="H969" i="4"/>
  <c r="J969" i="4" s="1"/>
  <c r="N968" i="4"/>
  <c r="L968" i="4"/>
  <c r="K968" i="4"/>
  <c r="M968" i="4" s="1"/>
  <c r="J968" i="4"/>
  <c r="H968" i="4"/>
  <c r="I968" i="4" s="1"/>
  <c r="K967" i="4"/>
  <c r="L967" i="4" s="1"/>
  <c r="M967" i="4" s="1"/>
  <c r="I967" i="4"/>
  <c r="H967" i="4"/>
  <c r="J967" i="4" s="1"/>
  <c r="L966" i="4"/>
  <c r="N966" i="4" s="1"/>
  <c r="K966" i="4"/>
  <c r="M966" i="4" s="1"/>
  <c r="H966" i="4"/>
  <c r="K965" i="4"/>
  <c r="I965" i="4"/>
  <c r="H965" i="4"/>
  <c r="J965" i="4" s="1"/>
  <c r="N964" i="4"/>
  <c r="L964" i="4"/>
  <c r="K964" i="4"/>
  <c r="M964" i="4" s="1"/>
  <c r="J964" i="4"/>
  <c r="H964" i="4"/>
  <c r="I964" i="4" s="1"/>
  <c r="M963" i="4"/>
  <c r="K963" i="4"/>
  <c r="L963" i="4" s="1"/>
  <c r="I963" i="4"/>
  <c r="H963" i="4"/>
  <c r="J963" i="4" s="1"/>
  <c r="L962" i="4"/>
  <c r="N962" i="4" s="1"/>
  <c r="K962" i="4"/>
  <c r="H962" i="4"/>
  <c r="K961" i="4"/>
  <c r="I961" i="4"/>
  <c r="H961" i="4"/>
  <c r="J961" i="4" s="1"/>
  <c r="N960" i="4"/>
  <c r="L960" i="4"/>
  <c r="K960" i="4"/>
  <c r="M960" i="4" s="1"/>
  <c r="J960" i="4"/>
  <c r="H960" i="4"/>
  <c r="I960" i="4" s="1"/>
  <c r="K959" i="4"/>
  <c r="L959" i="4" s="1"/>
  <c r="M959" i="4" s="1"/>
  <c r="I959" i="4"/>
  <c r="H959" i="4"/>
  <c r="J959" i="4" s="1"/>
  <c r="L958" i="4"/>
  <c r="N958" i="4" s="1"/>
  <c r="K958" i="4"/>
  <c r="M958" i="4" s="1"/>
  <c r="H958" i="4"/>
  <c r="K957" i="4"/>
  <c r="I957" i="4"/>
  <c r="H957" i="4"/>
  <c r="J957" i="4" s="1"/>
  <c r="N956" i="4"/>
  <c r="L956" i="4"/>
  <c r="K956" i="4"/>
  <c r="M956" i="4" s="1"/>
  <c r="J956" i="4"/>
  <c r="H956" i="4"/>
  <c r="I956" i="4" s="1"/>
  <c r="K955" i="4"/>
  <c r="L955" i="4" s="1"/>
  <c r="M955" i="4" s="1"/>
  <c r="I955" i="4"/>
  <c r="H955" i="4"/>
  <c r="J955" i="4" s="1"/>
  <c r="L954" i="4"/>
  <c r="N954" i="4" s="1"/>
  <c r="K954" i="4"/>
  <c r="H954" i="4"/>
  <c r="K953" i="4"/>
  <c r="I953" i="4"/>
  <c r="H953" i="4"/>
  <c r="J953" i="4" s="1"/>
  <c r="L952" i="4"/>
  <c r="N952" i="4" s="1"/>
  <c r="K952" i="4"/>
  <c r="J952" i="4"/>
  <c r="H952" i="4"/>
  <c r="I952" i="4" s="1"/>
  <c r="K951" i="4"/>
  <c r="I951" i="4"/>
  <c r="H951" i="4"/>
  <c r="J951" i="4" s="1"/>
  <c r="L950" i="4"/>
  <c r="N950" i="4" s="1"/>
  <c r="K950" i="4"/>
  <c r="M950" i="4" s="1"/>
  <c r="J950" i="4"/>
  <c r="H950" i="4"/>
  <c r="I950" i="4" s="1"/>
  <c r="K949" i="4"/>
  <c r="I949" i="4"/>
  <c r="H949" i="4"/>
  <c r="J949" i="4" s="1"/>
  <c r="L948" i="4"/>
  <c r="N948" i="4" s="1"/>
  <c r="K948" i="4"/>
  <c r="J948" i="4"/>
  <c r="H948" i="4"/>
  <c r="I948" i="4" s="1"/>
  <c r="K947" i="4"/>
  <c r="I947" i="4"/>
  <c r="H947" i="4"/>
  <c r="J947" i="4" s="1"/>
  <c r="N946" i="4"/>
  <c r="L946" i="4"/>
  <c r="K946" i="4"/>
  <c r="H946" i="4"/>
  <c r="K945" i="4"/>
  <c r="I945" i="4"/>
  <c r="H945" i="4"/>
  <c r="J945" i="4" s="1"/>
  <c r="N944" i="4"/>
  <c r="L944" i="4"/>
  <c r="K944" i="4"/>
  <c r="J944" i="4"/>
  <c r="H944" i="4"/>
  <c r="I944" i="4" s="1"/>
  <c r="K943" i="4"/>
  <c r="I943" i="4"/>
  <c r="H943" i="4"/>
  <c r="J943" i="4" s="1"/>
  <c r="L942" i="4"/>
  <c r="K942" i="4"/>
  <c r="H942" i="4"/>
  <c r="K941" i="4"/>
  <c r="J941" i="4"/>
  <c r="H941" i="4"/>
  <c r="I941" i="4" s="1"/>
  <c r="N940" i="4"/>
  <c r="K940" i="4"/>
  <c r="L940" i="4" s="1"/>
  <c r="M940" i="4" s="1"/>
  <c r="J940" i="4"/>
  <c r="I940" i="4"/>
  <c r="H940" i="4"/>
  <c r="M939" i="4"/>
  <c r="L939" i="4"/>
  <c r="N939" i="4" s="1"/>
  <c r="K939" i="4"/>
  <c r="I939" i="4"/>
  <c r="H939" i="4"/>
  <c r="J939" i="4" s="1"/>
  <c r="L938" i="4"/>
  <c r="K938" i="4"/>
  <c r="H938" i="4"/>
  <c r="K937" i="4"/>
  <c r="J937" i="4"/>
  <c r="H937" i="4"/>
  <c r="I937" i="4" s="1"/>
  <c r="N936" i="4"/>
  <c r="K936" i="4"/>
  <c r="L936" i="4" s="1"/>
  <c r="M936" i="4" s="1"/>
  <c r="J936" i="4"/>
  <c r="I936" i="4"/>
  <c r="H936" i="4"/>
  <c r="M935" i="4"/>
  <c r="L935" i="4"/>
  <c r="N935" i="4" s="1"/>
  <c r="K935" i="4"/>
  <c r="I935" i="4"/>
  <c r="H935" i="4"/>
  <c r="J935" i="4" s="1"/>
  <c r="L934" i="4"/>
  <c r="K934" i="4"/>
  <c r="H934" i="4"/>
  <c r="K933" i="4"/>
  <c r="J933" i="4"/>
  <c r="H933" i="4"/>
  <c r="I933" i="4" s="1"/>
  <c r="N932" i="4"/>
  <c r="K932" i="4"/>
  <c r="L932" i="4" s="1"/>
  <c r="M932" i="4" s="1"/>
  <c r="J932" i="4"/>
  <c r="I932" i="4"/>
  <c r="H932" i="4"/>
  <c r="M931" i="4"/>
  <c r="L931" i="4"/>
  <c r="N931" i="4" s="1"/>
  <c r="K931" i="4"/>
  <c r="I931" i="4"/>
  <c r="H931" i="4"/>
  <c r="J931" i="4" s="1"/>
  <c r="L930" i="4"/>
  <c r="K930" i="4"/>
  <c r="H930" i="4"/>
  <c r="K929" i="4"/>
  <c r="J929" i="4"/>
  <c r="H929" i="4"/>
  <c r="I929" i="4" s="1"/>
  <c r="N928" i="4"/>
  <c r="K928" i="4"/>
  <c r="L928" i="4" s="1"/>
  <c r="M928" i="4" s="1"/>
  <c r="J928" i="4"/>
  <c r="I928" i="4"/>
  <c r="H928" i="4"/>
  <c r="M927" i="4"/>
  <c r="L927" i="4"/>
  <c r="N927" i="4" s="1"/>
  <c r="K927" i="4"/>
  <c r="I927" i="4"/>
  <c r="H927" i="4"/>
  <c r="J927" i="4" s="1"/>
  <c r="L926" i="4"/>
  <c r="K926" i="4"/>
  <c r="H926" i="4"/>
  <c r="K925" i="4"/>
  <c r="J925" i="4"/>
  <c r="H925" i="4"/>
  <c r="I925" i="4" s="1"/>
  <c r="N924" i="4"/>
  <c r="K924" i="4"/>
  <c r="L924" i="4" s="1"/>
  <c r="M924" i="4" s="1"/>
  <c r="J924" i="4"/>
  <c r="I924" i="4"/>
  <c r="H924" i="4"/>
  <c r="M923" i="4"/>
  <c r="L923" i="4"/>
  <c r="N923" i="4" s="1"/>
  <c r="K923" i="4"/>
  <c r="I923" i="4"/>
  <c r="H923" i="4"/>
  <c r="J923" i="4" s="1"/>
  <c r="L922" i="4"/>
  <c r="K922" i="4"/>
  <c r="H922" i="4"/>
  <c r="K921" i="4"/>
  <c r="J921" i="4"/>
  <c r="H921" i="4"/>
  <c r="I921" i="4" s="1"/>
  <c r="K920" i="4"/>
  <c r="L920" i="4" s="1"/>
  <c r="M920" i="4" s="1"/>
  <c r="J920" i="4"/>
  <c r="I920" i="4"/>
  <c r="H920" i="4"/>
  <c r="M919" i="4"/>
  <c r="L919" i="4"/>
  <c r="N919" i="4" s="1"/>
  <c r="K919" i="4"/>
  <c r="I919" i="4"/>
  <c r="H919" i="4"/>
  <c r="J919" i="4" s="1"/>
  <c r="L918" i="4"/>
  <c r="K918" i="4"/>
  <c r="H918" i="4"/>
  <c r="K917" i="4"/>
  <c r="J917" i="4"/>
  <c r="H917" i="4"/>
  <c r="I917" i="4" s="1"/>
  <c r="K916" i="4"/>
  <c r="L916" i="4" s="1"/>
  <c r="M916" i="4" s="1"/>
  <c r="J916" i="4"/>
  <c r="I916" i="4"/>
  <c r="H916" i="4"/>
  <c r="M915" i="4"/>
  <c r="L915" i="4"/>
  <c r="N915" i="4" s="1"/>
  <c r="K915" i="4"/>
  <c r="I915" i="4"/>
  <c r="H915" i="4"/>
  <c r="J915" i="4" s="1"/>
  <c r="L914" i="4"/>
  <c r="K914" i="4"/>
  <c r="H914" i="4"/>
  <c r="K913" i="4"/>
  <c r="J913" i="4"/>
  <c r="H913" i="4"/>
  <c r="I913" i="4" s="1"/>
  <c r="K912" i="4"/>
  <c r="L912" i="4" s="1"/>
  <c r="M912" i="4" s="1"/>
  <c r="J912" i="4"/>
  <c r="I912" i="4"/>
  <c r="H912" i="4"/>
  <c r="M911" i="4"/>
  <c r="L911" i="4"/>
  <c r="N911" i="4" s="1"/>
  <c r="K911" i="4"/>
  <c r="I911" i="4"/>
  <c r="H911" i="4"/>
  <c r="J911" i="4" s="1"/>
  <c r="L910" i="4"/>
  <c r="K910" i="4"/>
  <c r="H910" i="4"/>
  <c r="K909" i="4"/>
  <c r="J909" i="4"/>
  <c r="H909" i="4"/>
  <c r="I909" i="4" s="1"/>
  <c r="K908" i="4"/>
  <c r="L908" i="4" s="1"/>
  <c r="M908" i="4" s="1"/>
  <c r="J908" i="4"/>
  <c r="I908" i="4"/>
  <c r="H908" i="4"/>
  <c r="M907" i="4"/>
  <c r="L907" i="4"/>
  <c r="N907" i="4" s="1"/>
  <c r="K907" i="4"/>
  <c r="I907" i="4"/>
  <c r="H907" i="4"/>
  <c r="J907" i="4" s="1"/>
  <c r="L906" i="4"/>
  <c r="K906" i="4"/>
  <c r="H906" i="4"/>
  <c r="K905" i="4"/>
  <c r="J905" i="4"/>
  <c r="H905" i="4"/>
  <c r="I905" i="4" s="1"/>
  <c r="K904" i="4"/>
  <c r="L904" i="4" s="1"/>
  <c r="M904" i="4" s="1"/>
  <c r="J904" i="4"/>
  <c r="I904" i="4"/>
  <c r="H904" i="4"/>
  <c r="M903" i="4"/>
  <c r="L903" i="4"/>
  <c r="N903" i="4" s="1"/>
  <c r="K903" i="4"/>
  <c r="I903" i="4"/>
  <c r="H903" i="4"/>
  <c r="J903" i="4" s="1"/>
  <c r="L902" i="4"/>
  <c r="K902" i="4"/>
  <c r="H902" i="4"/>
  <c r="K901" i="4"/>
  <c r="J901" i="4"/>
  <c r="H901" i="4"/>
  <c r="I901" i="4" s="1"/>
  <c r="K900" i="4"/>
  <c r="L900" i="4" s="1"/>
  <c r="J900" i="4"/>
  <c r="I900" i="4"/>
  <c r="H900" i="4"/>
  <c r="M899" i="4"/>
  <c r="L899" i="4"/>
  <c r="N899" i="4" s="1"/>
  <c r="K899" i="4"/>
  <c r="H899" i="4"/>
  <c r="K898" i="4"/>
  <c r="H898" i="4"/>
  <c r="K897" i="4"/>
  <c r="J897" i="4"/>
  <c r="H897" i="4"/>
  <c r="I897" i="4" s="1"/>
  <c r="N896" i="4"/>
  <c r="K896" i="4"/>
  <c r="L896" i="4" s="1"/>
  <c r="M896" i="4" s="1"/>
  <c r="J896" i="4"/>
  <c r="I896" i="4"/>
  <c r="H896" i="4"/>
  <c r="L895" i="4"/>
  <c r="N895" i="4" s="1"/>
  <c r="K895" i="4"/>
  <c r="H895" i="4"/>
  <c r="J895" i="4" s="1"/>
  <c r="K894" i="4"/>
  <c r="H894" i="4"/>
  <c r="K893" i="4"/>
  <c r="J893" i="4"/>
  <c r="H893" i="4"/>
  <c r="I893" i="4" s="1"/>
  <c r="K892" i="4"/>
  <c r="L892" i="4" s="1"/>
  <c r="J892" i="4"/>
  <c r="I892" i="4"/>
  <c r="H892" i="4"/>
  <c r="M891" i="4"/>
  <c r="L891" i="4"/>
  <c r="N891" i="4" s="1"/>
  <c r="K891" i="4"/>
  <c r="H891" i="4"/>
  <c r="K890" i="4"/>
  <c r="H890" i="4"/>
  <c r="K889" i="4"/>
  <c r="J889" i="4"/>
  <c r="H889" i="4"/>
  <c r="I889" i="4" s="1"/>
  <c r="K888" i="4"/>
  <c r="J888" i="4"/>
  <c r="I888" i="4"/>
  <c r="H888" i="4"/>
  <c r="N887" i="4"/>
  <c r="L887" i="4"/>
  <c r="M887" i="4" s="1"/>
  <c r="K887" i="4"/>
  <c r="J887" i="4"/>
  <c r="H887" i="4"/>
  <c r="I887" i="4" s="1"/>
  <c r="K886" i="4"/>
  <c r="L886" i="4" s="1"/>
  <c r="N886" i="4" s="1"/>
  <c r="J886" i="4"/>
  <c r="I886" i="4"/>
  <c r="H886" i="4"/>
  <c r="L885" i="4"/>
  <c r="K885" i="4"/>
  <c r="H885" i="4"/>
  <c r="K884" i="4"/>
  <c r="H884" i="4"/>
  <c r="J884" i="4" s="1"/>
  <c r="K883" i="4"/>
  <c r="J883" i="4"/>
  <c r="H883" i="4"/>
  <c r="I883" i="4" s="1"/>
  <c r="K882" i="4"/>
  <c r="L882" i="4" s="1"/>
  <c r="J882" i="4"/>
  <c r="I882" i="4"/>
  <c r="H882" i="4"/>
  <c r="L881" i="4"/>
  <c r="M881" i="4" s="1"/>
  <c r="K881" i="4"/>
  <c r="H881" i="4"/>
  <c r="K880" i="4"/>
  <c r="H880" i="4"/>
  <c r="J880" i="4" s="1"/>
  <c r="K879" i="4"/>
  <c r="J879" i="4"/>
  <c r="H879" i="4"/>
  <c r="I879" i="4" s="1"/>
  <c r="K878" i="4"/>
  <c r="L878" i="4" s="1"/>
  <c r="N878" i="4" s="1"/>
  <c r="J878" i="4"/>
  <c r="I878" i="4"/>
  <c r="H878" i="4"/>
  <c r="L877" i="4"/>
  <c r="M877" i="4" s="1"/>
  <c r="K877" i="4"/>
  <c r="N877" i="4" s="1"/>
  <c r="H877" i="4"/>
  <c r="K876" i="4"/>
  <c r="H876" i="4"/>
  <c r="J876" i="4" s="1"/>
  <c r="K875" i="4"/>
  <c r="J875" i="4"/>
  <c r="H875" i="4"/>
  <c r="I875" i="4" s="1"/>
  <c r="K874" i="4"/>
  <c r="L874" i="4" s="1"/>
  <c r="J874" i="4"/>
  <c r="I874" i="4"/>
  <c r="H874" i="4"/>
  <c r="L873" i="4"/>
  <c r="M873" i="4" s="1"/>
  <c r="K873" i="4"/>
  <c r="H873" i="4"/>
  <c r="K872" i="4"/>
  <c r="H872" i="4"/>
  <c r="J872" i="4" s="1"/>
  <c r="K871" i="4"/>
  <c r="J871" i="4"/>
  <c r="H871" i="4"/>
  <c r="I871" i="4" s="1"/>
  <c r="K870" i="4"/>
  <c r="L870" i="4" s="1"/>
  <c r="N870" i="4" s="1"/>
  <c r="J870" i="4"/>
  <c r="I870" i="4"/>
  <c r="H870" i="4"/>
  <c r="L869" i="4"/>
  <c r="M869" i="4" s="1"/>
  <c r="K869" i="4"/>
  <c r="N869" i="4" s="1"/>
  <c r="H869" i="4"/>
  <c r="K868" i="4"/>
  <c r="H868" i="4"/>
  <c r="J868" i="4" s="1"/>
  <c r="K867" i="4"/>
  <c r="J867" i="4"/>
  <c r="I867" i="4"/>
  <c r="H867" i="4"/>
  <c r="N866" i="4"/>
  <c r="M866" i="4"/>
  <c r="L866" i="4"/>
  <c r="K866" i="4"/>
  <c r="J866" i="4"/>
  <c r="I866" i="4"/>
  <c r="H866" i="4"/>
  <c r="L865" i="4"/>
  <c r="M865" i="4" s="1"/>
  <c r="K865" i="4"/>
  <c r="N865" i="4" s="1"/>
  <c r="H865" i="4"/>
  <c r="K864" i="4"/>
  <c r="H864" i="4"/>
  <c r="J864" i="4" s="1"/>
  <c r="K863" i="4"/>
  <c r="J863" i="4"/>
  <c r="I863" i="4"/>
  <c r="H863" i="4"/>
  <c r="N862" i="4"/>
  <c r="M862" i="4"/>
  <c r="L862" i="4"/>
  <c r="H862" i="4"/>
  <c r="K861" i="4"/>
  <c r="H861" i="4"/>
  <c r="J861" i="4" s="1"/>
  <c r="K860" i="4"/>
  <c r="J860" i="4"/>
  <c r="I860" i="4"/>
  <c r="H860" i="4"/>
  <c r="N859" i="4"/>
  <c r="M859" i="4"/>
  <c r="L859" i="4"/>
  <c r="K859" i="4"/>
  <c r="J859" i="4"/>
  <c r="I859" i="4"/>
  <c r="H859" i="4"/>
  <c r="L858" i="4"/>
  <c r="H858" i="4"/>
  <c r="J858" i="4" s="1"/>
  <c r="K857" i="4"/>
  <c r="J857" i="4"/>
  <c r="I857" i="4"/>
  <c r="H857" i="4"/>
  <c r="N856" i="4"/>
  <c r="M856" i="4"/>
  <c r="L856" i="4"/>
  <c r="K856" i="4"/>
  <c r="J856" i="4"/>
  <c r="I856" i="4"/>
  <c r="H856" i="4"/>
  <c r="L855" i="4"/>
  <c r="M855" i="4" s="1"/>
  <c r="K855" i="4"/>
  <c r="N855" i="4" s="1"/>
  <c r="H855" i="4"/>
  <c r="L854" i="4"/>
  <c r="N854" i="4" s="1"/>
  <c r="J854" i="4"/>
  <c r="I854" i="4"/>
  <c r="H854" i="4"/>
  <c r="N853" i="4"/>
  <c r="M853" i="4"/>
  <c r="L853" i="4"/>
  <c r="K853" i="4"/>
  <c r="J853" i="4"/>
  <c r="I853" i="4"/>
  <c r="H853" i="4"/>
  <c r="L852" i="4"/>
  <c r="M852" i="4" s="1"/>
  <c r="K852" i="4"/>
  <c r="N852" i="4" s="1"/>
  <c r="H852" i="4"/>
  <c r="K851" i="4"/>
  <c r="H851" i="4"/>
  <c r="J851" i="4" s="1"/>
  <c r="N850" i="4"/>
  <c r="M850" i="4"/>
  <c r="L850" i="4"/>
  <c r="J850" i="4"/>
  <c r="I850" i="4"/>
  <c r="H850" i="4"/>
  <c r="L849" i="4"/>
  <c r="M849" i="4" s="1"/>
  <c r="K849" i="4"/>
  <c r="N849" i="4" s="1"/>
  <c r="H849" i="4"/>
  <c r="K848" i="4"/>
  <c r="H848" i="4"/>
  <c r="J848" i="4" s="1"/>
  <c r="K847" i="4"/>
  <c r="J847" i="4"/>
  <c r="I847" i="4"/>
  <c r="H847" i="4"/>
  <c r="N846" i="4"/>
  <c r="M846" i="4"/>
  <c r="L846" i="4"/>
  <c r="H846" i="4"/>
  <c r="K845" i="4"/>
  <c r="H845" i="4"/>
  <c r="J845" i="4" s="1"/>
  <c r="K844" i="4"/>
  <c r="J844" i="4"/>
  <c r="I844" i="4"/>
  <c r="H844" i="4"/>
  <c r="N843" i="4"/>
  <c r="M843" i="4"/>
  <c r="L843" i="4"/>
  <c r="K843" i="4"/>
  <c r="J843" i="4"/>
  <c r="I843" i="4"/>
  <c r="H843" i="4"/>
  <c r="L842" i="4"/>
  <c r="H842" i="4"/>
  <c r="K841" i="4"/>
  <c r="J841" i="4"/>
  <c r="I841" i="4"/>
  <c r="H841" i="4"/>
  <c r="N840" i="4"/>
  <c r="M840" i="4"/>
  <c r="L840" i="4"/>
  <c r="K840" i="4"/>
  <c r="J840" i="4"/>
  <c r="I840" i="4"/>
  <c r="H840" i="4"/>
  <c r="M839" i="4"/>
  <c r="L839" i="4"/>
  <c r="K839" i="4"/>
  <c r="H839" i="4"/>
  <c r="L838" i="4"/>
  <c r="J838" i="4"/>
  <c r="I838" i="4"/>
  <c r="H838" i="4"/>
  <c r="N837" i="4"/>
  <c r="M837" i="4"/>
  <c r="L837" i="4"/>
  <c r="K837" i="4"/>
  <c r="J837" i="4"/>
  <c r="I837" i="4"/>
  <c r="H837" i="4"/>
  <c r="M836" i="4"/>
  <c r="L836" i="4"/>
  <c r="K836" i="4"/>
  <c r="H836" i="4"/>
  <c r="K835" i="4"/>
  <c r="J835" i="4"/>
  <c r="H835" i="4"/>
  <c r="I835" i="4" s="1"/>
  <c r="N834" i="4"/>
  <c r="M834" i="4"/>
  <c r="L834" i="4"/>
  <c r="H834" i="4"/>
  <c r="J834" i="4" s="1"/>
  <c r="M833" i="4"/>
  <c r="L833" i="4"/>
  <c r="K833" i="4"/>
  <c r="H833" i="4"/>
  <c r="K832" i="4"/>
  <c r="J832" i="4"/>
  <c r="H832" i="4"/>
  <c r="I832" i="4" s="1"/>
  <c r="K831" i="4"/>
  <c r="H831" i="4"/>
  <c r="J831" i="4" s="1"/>
  <c r="N830" i="4"/>
  <c r="M830" i="4"/>
  <c r="L830" i="4"/>
  <c r="I830" i="4"/>
  <c r="H830" i="4"/>
  <c r="J830" i="4" s="1"/>
  <c r="L829" i="4"/>
  <c r="K829" i="4"/>
  <c r="H829" i="4"/>
  <c r="K828" i="4"/>
  <c r="J828" i="4"/>
  <c r="H828" i="4"/>
  <c r="I828" i="4" s="1"/>
  <c r="K827" i="4"/>
  <c r="L827" i="4" s="1"/>
  <c r="J827" i="4"/>
  <c r="I827" i="4"/>
  <c r="H827" i="4"/>
  <c r="M826" i="4"/>
  <c r="L826" i="4"/>
  <c r="N826" i="4" s="1"/>
  <c r="H826" i="4"/>
  <c r="K825" i="4"/>
  <c r="J825" i="4"/>
  <c r="H825" i="4"/>
  <c r="I825" i="4" s="1"/>
  <c r="K824" i="4"/>
  <c r="L824" i="4" s="1"/>
  <c r="M824" i="4" s="1"/>
  <c r="J824" i="4"/>
  <c r="I824" i="4"/>
  <c r="H824" i="4"/>
  <c r="M823" i="4"/>
  <c r="L823" i="4"/>
  <c r="N823" i="4" s="1"/>
  <c r="K823" i="4"/>
  <c r="I823" i="4"/>
  <c r="H823" i="4"/>
  <c r="J823" i="4" s="1"/>
  <c r="L822" i="4"/>
  <c r="J822" i="4"/>
  <c r="H822" i="4"/>
  <c r="I822" i="4" s="1"/>
  <c r="K821" i="4"/>
  <c r="L821" i="4" s="1"/>
  <c r="J821" i="4"/>
  <c r="I821" i="4"/>
  <c r="H821" i="4"/>
  <c r="M820" i="4"/>
  <c r="L820" i="4"/>
  <c r="N820" i="4" s="1"/>
  <c r="K820" i="4"/>
  <c r="I820" i="4"/>
  <c r="H820" i="4"/>
  <c r="J820" i="4" s="1"/>
  <c r="L819" i="4"/>
  <c r="K819" i="4"/>
  <c r="H819" i="4"/>
  <c r="N818" i="4"/>
  <c r="L818" i="4"/>
  <c r="M818" i="4" s="1"/>
  <c r="J818" i="4"/>
  <c r="I818" i="4"/>
  <c r="H818" i="4"/>
  <c r="M817" i="4"/>
  <c r="L817" i="4"/>
  <c r="N817" i="4" s="1"/>
  <c r="K817" i="4"/>
  <c r="I817" i="4"/>
  <c r="H817" i="4"/>
  <c r="J817" i="4" s="1"/>
  <c r="L816" i="4"/>
  <c r="K816" i="4"/>
  <c r="N816" i="4" s="1"/>
  <c r="H816" i="4"/>
  <c r="K815" i="4"/>
  <c r="J815" i="4"/>
  <c r="H815" i="4"/>
  <c r="I815" i="4" s="1"/>
  <c r="N814" i="4"/>
  <c r="M814" i="4"/>
  <c r="L814" i="4"/>
  <c r="I814" i="4"/>
  <c r="H814" i="4"/>
  <c r="J814" i="4" s="1"/>
  <c r="L813" i="4"/>
  <c r="K813" i="4"/>
  <c r="H813" i="4"/>
  <c r="K812" i="4"/>
  <c r="J812" i="4"/>
  <c r="H812" i="4"/>
  <c r="I812" i="4" s="1"/>
  <c r="K811" i="4"/>
  <c r="L811" i="4" s="1"/>
  <c r="J811" i="4"/>
  <c r="I811" i="4"/>
  <c r="H811" i="4"/>
  <c r="M810" i="4"/>
  <c r="L810" i="4"/>
  <c r="N810" i="4" s="1"/>
  <c r="H810" i="4"/>
  <c r="K809" i="4"/>
  <c r="J809" i="4"/>
  <c r="H809" i="4"/>
  <c r="I809" i="4" s="1"/>
  <c r="K808" i="4"/>
  <c r="L808" i="4" s="1"/>
  <c r="M808" i="4" s="1"/>
  <c r="J808" i="4"/>
  <c r="I808" i="4"/>
  <c r="H808" i="4"/>
  <c r="M807" i="4"/>
  <c r="L807" i="4"/>
  <c r="N807" i="4" s="1"/>
  <c r="K807" i="4"/>
  <c r="I807" i="4"/>
  <c r="H807" i="4"/>
  <c r="J807" i="4" s="1"/>
  <c r="L806" i="4"/>
  <c r="J806" i="4"/>
  <c r="H806" i="4"/>
  <c r="I806" i="4" s="1"/>
  <c r="K805" i="4"/>
  <c r="L805" i="4" s="1"/>
  <c r="J805" i="4"/>
  <c r="I805" i="4"/>
  <c r="H805" i="4"/>
  <c r="M804" i="4"/>
  <c r="L804" i="4"/>
  <c r="N804" i="4" s="1"/>
  <c r="K804" i="4"/>
  <c r="I804" i="4"/>
  <c r="H804" i="4"/>
  <c r="J804" i="4" s="1"/>
  <c r="L803" i="4"/>
  <c r="K803" i="4"/>
  <c r="H803" i="4"/>
  <c r="N802" i="4"/>
  <c r="L802" i="4"/>
  <c r="M802" i="4" s="1"/>
  <c r="J802" i="4"/>
  <c r="I802" i="4"/>
  <c r="H802" i="4"/>
  <c r="M801" i="4"/>
  <c r="L801" i="4"/>
  <c r="N801" i="4" s="1"/>
  <c r="K801" i="4"/>
  <c r="I801" i="4"/>
  <c r="H801" i="4"/>
  <c r="J801" i="4" s="1"/>
  <c r="L800" i="4"/>
  <c r="K800" i="4"/>
  <c r="N800" i="4" s="1"/>
  <c r="H800" i="4"/>
  <c r="K799" i="4"/>
  <c r="J799" i="4"/>
  <c r="H799" i="4"/>
  <c r="I799" i="4" s="1"/>
  <c r="N798" i="4"/>
  <c r="M798" i="4"/>
  <c r="L798" i="4"/>
  <c r="I798" i="4"/>
  <c r="H798" i="4"/>
  <c r="J798" i="4" s="1"/>
  <c r="L797" i="4"/>
  <c r="K797" i="4"/>
  <c r="H797" i="4"/>
  <c r="K796" i="4"/>
  <c r="J796" i="4"/>
  <c r="H796" i="4"/>
  <c r="I796" i="4" s="1"/>
  <c r="K795" i="4"/>
  <c r="L795" i="4" s="1"/>
  <c r="J795" i="4"/>
  <c r="I795" i="4"/>
  <c r="H795" i="4"/>
  <c r="M794" i="4"/>
  <c r="L794" i="4"/>
  <c r="N794" i="4" s="1"/>
  <c r="H794" i="4"/>
  <c r="K793" i="4"/>
  <c r="J793" i="4"/>
  <c r="H793" i="4"/>
  <c r="I793" i="4" s="1"/>
  <c r="K792" i="4"/>
  <c r="L792" i="4" s="1"/>
  <c r="M792" i="4" s="1"/>
  <c r="J792" i="4"/>
  <c r="I792" i="4"/>
  <c r="H792" i="4"/>
  <c r="M791" i="4"/>
  <c r="L791" i="4"/>
  <c r="N791" i="4" s="1"/>
  <c r="K791" i="4"/>
  <c r="I791" i="4"/>
  <c r="H791" i="4"/>
  <c r="J791" i="4" s="1"/>
  <c r="L790" i="4"/>
  <c r="J790" i="4"/>
  <c r="H790" i="4"/>
  <c r="I790" i="4" s="1"/>
  <c r="K789" i="4"/>
  <c r="L789" i="4" s="1"/>
  <c r="J789" i="4"/>
  <c r="I789" i="4"/>
  <c r="H789" i="4"/>
  <c r="M788" i="4"/>
  <c r="L788" i="4"/>
  <c r="N788" i="4" s="1"/>
  <c r="K788" i="4"/>
  <c r="I788" i="4"/>
  <c r="H788" i="4"/>
  <c r="J788" i="4" s="1"/>
  <c r="L787" i="4"/>
  <c r="K787" i="4"/>
  <c r="H787" i="4"/>
  <c r="N786" i="4"/>
  <c r="L786" i="4"/>
  <c r="M786" i="4" s="1"/>
  <c r="J786" i="4"/>
  <c r="I786" i="4"/>
  <c r="H786" i="4"/>
  <c r="M785" i="4"/>
  <c r="L785" i="4"/>
  <c r="N785" i="4" s="1"/>
  <c r="K785" i="4"/>
  <c r="I785" i="4"/>
  <c r="H785" i="4"/>
  <c r="J785" i="4" s="1"/>
  <c r="L784" i="4"/>
  <c r="K784" i="4"/>
  <c r="N784" i="4" s="1"/>
  <c r="H784" i="4"/>
  <c r="K783" i="4"/>
  <c r="J783" i="4"/>
  <c r="H783" i="4"/>
  <c r="I783" i="4" s="1"/>
  <c r="N782" i="4"/>
  <c r="M782" i="4"/>
  <c r="L782" i="4"/>
  <c r="I782" i="4"/>
  <c r="H782" i="4"/>
  <c r="J782" i="4" s="1"/>
  <c r="L781" i="4"/>
  <c r="K781" i="4"/>
  <c r="H781" i="4"/>
  <c r="K780" i="4"/>
  <c r="J780" i="4"/>
  <c r="H780" i="4"/>
  <c r="I780" i="4" s="1"/>
  <c r="K779" i="4"/>
  <c r="L779" i="4" s="1"/>
  <c r="J779" i="4"/>
  <c r="I779" i="4"/>
  <c r="H779" i="4"/>
  <c r="M778" i="4"/>
  <c r="L778" i="4"/>
  <c r="N778" i="4" s="1"/>
  <c r="H778" i="4"/>
  <c r="K777" i="4"/>
  <c r="J777" i="4"/>
  <c r="H777" i="4"/>
  <c r="I777" i="4" s="1"/>
  <c r="K776" i="4"/>
  <c r="L776" i="4" s="1"/>
  <c r="M776" i="4" s="1"/>
  <c r="J776" i="4"/>
  <c r="I776" i="4"/>
  <c r="H776" i="4"/>
  <c r="M775" i="4"/>
  <c r="L775" i="4"/>
  <c r="N775" i="4" s="1"/>
  <c r="K775" i="4"/>
  <c r="I775" i="4"/>
  <c r="H775" i="4"/>
  <c r="J775" i="4" s="1"/>
  <c r="L774" i="4"/>
  <c r="J774" i="4"/>
  <c r="H774" i="4"/>
  <c r="I774" i="4" s="1"/>
  <c r="K773" i="4"/>
  <c r="L773" i="4" s="1"/>
  <c r="J773" i="4"/>
  <c r="I773" i="4"/>
  <c r="H773" i="4"/>
  <c r="M772" i="4"/>
  <c r="L772" i="4"/>
  <c r="N772" i="4" s="1"/>
  <c r="K772" i="4"/>
  <c r="I772" i="4"/>
  <c r="H772" i="4"/>
  <c r="J772" i="4" s="1"/>
  <c r="L771" i="4"/>
  <c r="K771" i="4"/>
  <c r="H771" i="4"/>
  <c r="N770" i="4"/>
  <c r="L770" i="4"/>
  <c r="M770" i="4" s="1"/>
  <c r="J770" i="4"/>
  <c r="I770" i="4"/>
  <c r="H770" i="4"/>
  <c r="M769" i="4"/>
  <c r="L769" i="4"/>
  <c r="N769" i="4" s="1"/>
  <c r="K769" i="4"/>
  <c r="I769" i="4"/>
  <c r="H769" i="4"/>
  <c r="J769" i="4" s="1"/>
  <c r="L768" i="4"/>
  <c r="K768" i="4"/>
  <c r="N768" i="4" s="1"/>
  <c r="H768" i="4"/>
  <c r="K767" i="4"/>
  <c r="J767" i="4"/>
  <c r="H767" i="4"/>
  <c r="I767" i="4" s="1"/>
  <c r="N766" i="4"/>
  <c r="M766" i="4"/>
  <c r="L766" i="4"/>
  <c r="I766" i="4"/>
  <c r="H766" i="4"/>
  <c r="J766" i="4" s="1"/>
  <c r="L765" i="4"/>
  <c r="K765" i="4"/>
  <c r="H765" i="4"/>
  <c r="K764" i="4"/>
  <c r="J764" i="4"/>
  <c r="H764" i="4"/>
  <c r="I764" i="4" s="1"/>
  <c r="K763" i="4"/>
  <c r="L763" i="4" s="1"/>
  <c r="J763" i="4"/>
  <c r="I763" i="4"/>
  <c r="H763" i="4"/>
  <c r="M762" i="4"/>
  <c r="L762" i="4"/>
  <c r="N762" i="4" s="1"/>
  <c r="H762" i="4"/>
  <c r="K761" i="4"/>
  <c r="J761" i="4"/>
  <c r="H761" i="4"/>
  <c r="I761" i="4" s="1"/>
  <c r="K760" i="4"/>
  <c r="L760" i="4" s="1"/>
  <c r="M760" i="4" s="1"/>
  <c r="J760" i="4"/>
  <c r="I760" i="4"/>
  <c r="H760" i="4"/>
  <c r="M759" i="4"/>
  <c r="L759" i="4"/>
  <c r="N759" i="4" s="1"/>
  <c r="K759" i="4"/>
  <c r="I759" i="4"/>
  <c r="H759" i="4"/>
  <c r="J759" i="4" s="1"/>
  <c r="L758" i="4"/>
  <c r="J758" i="4"/>
  <c r="H758" i="4"/>
  <c r="I758" i="4" s="1"/>
  <c r="K757" i="4"/>
  <c r="L757" i="4" s="1"/>
  <c r="J757" i="4"/>
  <c r="I757" i="4"/>
  <c r="H757" i="4"/>
  <c r="M756" i="4"/>
  <c r="L756" i="4"/>
  <c r="N756" i="4" s="1"/>
  <c r="K756" i="4"/>
  <c r="I756" i="4"/>
  <c r="H756" i="4"/>
  <c r="J756" i="4" s="1"/>
  <c r="L755" i="4"/>
  <c r="K755" i="4"/>
  <c r="H755" i="4"/>
  <c r="N754" i="4"/>
  <c r="L754" i="4"/>
  <c r="M754" i="4" s="1"/>
  <c r="J754" i="4"/>
  <c r="I754" i="4"/>
  <c r="H754" i="4"/>
  <c r="M753" i="4"/>
  <c r="L753" i="4"/>
  <c r="N753" i="4" s="1"/>
  <c r="K753" i="4"/>
  <c r="I753" i="4"/>
  <c r="H753" i="4"/>
  <c r="J753" i="4" s="1"/>
  <c r="L752" i="4"/>
  <c r="K752" i="4"/>
  <c r="N752" i="4" s="1"/>
  <c r="H752" i="4"/>
  <c r="K751" i="4"/>
  <c r="J751" i="4"/>
  <c r="H751" i="4"/>
  <c r="I751" i="4" s="1"/>
  <c r="N750" i="4"/>
  <c r="M750" i="4"/>
  <c r="L750" i="4"/>
  <c r="I750" i="4"/>
  <c r="H750" i="4"/>
  <c r="J750" i="4" s="1"/>
  <c r="L749" i="4"/>
  <c r="K749" i="4"/>
  <c r="H749" i="4"/>
  <c r="K748" i="4"/>
  <c r="J748" i="4"/>
  <c r="H748" i="4"/>
  <c r="I748" i="4" s="1"/>
  <c r="K747" i="4"/>
  <c r="L747" i="4" s="1"/>
  <c r="J747" i="4"/>
  <c r="I747" i="4"/>
  <c r="H747" i="4"/>
  <c r="M746" i="4"/>
  <c r="L746" i="4"/>
  <c r="N746" i="4" s="1"/>
  <c r="H746" i="4"/>
  <c r="K745" i="4"/>
  <c r="J745" i="4"/>
  <c r="H745" i="4"/>
  <c r="I745" i="4" s="1"/>
  <c r="K744" i="4"/>
  <c r="L744" i="4" s="1"/>
  <c r="M744" i="4" s="1"/>
  <c r="J744" i="4"/>
  <c r="I744" i="4"/>
  <c r="H744" i="4"/>
  <c r="M743" i="4"/>
  <c r="L743" i="4"/>
  <c r="N743" i="4" s="1"/>
  <c r="K743" i="4"/>
  <c r="I743" i="4"/>
  <c r="H743" i="4"/>
  <c r="J743" i="4" s="1"/>
  <c r="L742" i="4"/>
  <c r="J742" i="4"/>
  <c r="H742" i="4"/>
  <c r="I742" i="4" s="1"/>
  <c r="K741" i="4"/>
  <c r="L741" i="4" s="1"/>
  <c r="J741" i="4"/>
  <c r="I741" i="4"/>
  <c r="H741" i="4"/>
  <c r="M740" i="4"/>
  <c r="L740" i="4"/>
  <c r="N740" i="4" s="1"/>
  <c r="K740" i="4"/>
  <c r="I740" i="4"/>
  <c r="H740" i="4"/>
  <c r="J740" i="4" s="1"/>
  <c r="L739" i="4"/>
  <c r="K739" i="4"/>
  <c r="H739" i="4"/>
  <c r="N738" i="4"/>
  <c r="L738" i="4"/>
  <c r="M738" i="4" s="1"/>
  <c r="J738" i="4"/>
  <c r="I738" i="4"/>
  <c r="H738" i="4"/>
  <c r="M737" i="4"/>
  <c r="L737" i="4"/>
  <c r="N737" i="4" s="1"/>
  <c r="K737" i="4"/>
  <c r="I737" i="4"/>
  <c r="H737" i="4"/>
  <c r="J737" i="4" s="1"/>
  <c r="L736" i="4"/>
  <c r="K736" i="4"/>
  <c r="N736" i="4" s="1"/>
  <c r="H736" i="4"/>
  <c r="K735" i="4"/>
  <c r="J735" i="4"/>
  <c r="H735" i="4"/>
  <c r="I735" i="4" s="1"/>
  <c r="N734" i="4"/>
  <c r="M734" i="4"/>
  <c r="L734" i="4"/>
  <c r="I734" i="4"/>
  <c r="H734" i="4"/>
  <c r="J734" i="4" s="1"/>
  <c r="L733" i="4"/>
  <c r="K733" i="4"/>
  <c r="H733" i="4"/>
  <c r="K732" i="4"/>
  <c r="J732" i="4"/>
  <c r="H732" i="4"/>
  <c r="I732" i="4" s="1"/>
  <c r="K731" i="4"/>
  <c r="L731" i="4" s="1"/>
  <c r="J731" i="4"/>
  <c r="I731" i="4"/>
  <c r="H731" i="4"/>
  <c r="M730" i="4"/>
  <c r="L730" i="4"/>
  <c r="N730" i="4" s="1"/>
  <c r="H730" i="4"/>
  <c r="K729" i="4"/>
  <c r="J729" i="4"/>
  <c r="H729" i="4"/>
  <c r="I729" i="4" s="1"/>
  <c r="K728" i="4"/>
  <c r="L728" i="4" s="1"/>
  <c r="M728" i="4" s="1"/>
  <c r="J728" i="4"/>
  <c r="I728" i="4"/>
  <c r="H728" i="4"/>
  <c r="M727" i="4"/>
  <c r="L727" i="4"/>
  <c r="N727" i="4" s="1"/>
  <c r="K727" i="4"/>
  <c r="I727" i="4"/>
  <c r="H727" i="4"/>
  <c r="J727" i="4" s="1"/>
  <c r="L726" i="4"/>
  <c r="J726" i="4"/>
  <c r="H726" i="4"/>
  <c r="I726" i="4" s="1"/>
  <c r="K725" i="4"/>
  <c r="L725" i="4" s="1"/>
  <c r="J725" i="4"/>
  <c r="I725" i="4"/>
  <c r="H725" i="4"/>
  <c r="M724" i="4"/>
  <c r="L724" i="4"/>
  <c r="N724" i="4" s="1"/>
  <c r="K724" i="4"/>
  <c r="I724" i="4"/>
  <c r="H724" i="4"/>
  <c r="J724" i="4" s="1"/>
  <c r="L723" i="4"/>
  <c r="K723" i="4"/>
  <c r="H723" i="4"/>
  <c r="N722" i="4"/>
  <c r="L722" i="4"/>
  <c r="M722" i="4" s="1"/>
  <c r="J722" i="4"/>
  <c r="I722" i="4"/>
  <c r="H722" i="4"/>
  <c r="M721" i="4"/>
  <c r="L721" i="4"/>
  <c r="N721" i="4" s="1"/>
  <c r="K721" i="4"/>
  <c r="I721" i="4"/>
  <c r="H721" i="4"/>
  <c r="J721" i="4" s="1"/>
  <c r="K720" i="4"/>
  <c r="H720" i="4"/>
  <c r="K719" i="4"/>
  <c r="J719" i="4"/>
  <c r="H719" i="4"/>
  <c r="I719" i="4" s="1"/>
  <c r="N718" i="4"/>
  <c r="M718" i="4"/>
  <c r="L718" i="4"/>
  <c r="I718" i="4"/>
  <c r="H718" i="4"/>
  <c r="J718" i="4" s="1"/>
  <c r="K717" i="4"/>
  <c r="H717" i="4"/>
  <c r="K716" i="4"/>
  <c r="J716" i="4"/>
  <c r="H716" i="4"/>
  <c r="I716" i="4" s="1"/>
  <c r="K715" i="4"/>
  <c r="L715" i="4" s="1"/>
  <c r="N715" i="4" s="1"/>
  <c r="J715" i="4"/>
  <c r="I715" i="4"/>
  <c r="H715" i="4"/>
  <c r="L714" i="4"/>
  <c r="H714" i="4"/>
  <c r="K713" i="4"/>
  <c r="J713" i="4"/>
  <c r="H713" i="4"/>
  <c r="I713" i="4" s="1"/>
  <c r="K712" i="4"/>
  <c r="L712" i="4" s="1"/>
  <c r="J712" i="4"/>
  <c r="I712" i="4"/>
  <c r="H712" i="4"/>
  <c r="M711" i="4"/>
  <c r="L711" i="4"/>
  <c r="N711" i="4" s="1"/>
  <c r="K711" i="4"/>
  <c r="H711" i="4"/>
  <c r="L710" i="4"/>
  <c r="J710" i="4"/>
  <c r="H710" i="4"/>
  <c r="I710" i="4" s="1"/>
  <c r="N709" i="4"/>
  <c r="M709" i="4"/>
  <c r="K709" i="4"/>
  <c r="L709" i="4" s="1"/>
  <c r="J709" i="4"/>
  <c r="I709" i="4"/>
  <c r="H709" i="4"/>
  <c r="L708" i="4"/>
  <c r="N708" i="4" s="1"/>
  <c r="K708" i="4"/>
  <c r="I708" i="4"/>
  <c r="H708" i="4"/>
  <c r="J708" i="4" s="1"/>
  <c r="K707" i="4"/>
  <c r="H707" i="4"/>
  <c r="N706" i="4"/>
  <c r="L706" i="4"/>
  <c r="M706" i="4" s="1"/>
  <c r="J706" i="4"/>
  <c r="I706" i="4"/>
  <c r="H706" i="4"/>
  <c r="L705" i="4"/>
  <c r="K705" i="4"/>
  <c r="H705" i="4"/>
  <c r="J705" i="4" s="1"/>
  <c r="L704" i="4"/>
  <c r="K704" i="4"/>
  <c r="H704" i="4"/>
  <c r="K703" i="4"/>
  <c r="J703" i="4"/>
  <c r="H703" i="4"/>
  <c r="I703" i="4" s="1"/>
  <c r="N702" i="4"/>
  <c r="M702" i="4"/>
  <c r="L702" i="4"/>
  <c r="H702" i="4"/>
  <c r="J702" i="4" s="1"/>
  <c r="M701" i="4"/>
  <c r="L701" i="4"/>
  <c r="K701" i="4"/>
  <c r="H701" i="4"/>
  <c r="K700" i="4"/>
  <c r="J700" i="4"/>
  <c r="I700" i="4"/>
  <c r="H700" i="4"/>
  <c r="N699" i="4"/>
  <c r="M699" i="4"/>
  <c r="L699" i="4"/>
  <c r="K699" i="4"/>
  <c r="J699" i="4"/>
  <c r="I699" i="4"/>
  <c r="H699" i="4"/>
  <c r="L698" i="4"/>
  <c r="H698" i="4"/>
  <c r="J698" i="4" s="1"/>
  <c r="K697" i="4"/>
  <c r="J697" i="4"/>
  <c r="I697" i="4"/>
  <c r="H697" i="4"/>
  <c r="N696" i="4"/>
  <c r="M696" i="4"/>
  <c r="L696" i="4"/>
  <c r="K696" i="4"/>
  <c r="J696" i="4"/>
  <c r="I696" i="4"/>
  <c r="H696" i="4"/>
  <c r="L695" i="4"/>
  <c r="M695" i="4" s="1"/>
  <c r="K695" i="4"/>
  <c r="H695" i="4"/>
  <c r="L694" i="4"/>
  <c r="N694" i="4" s="1"/>
  <c r="J694" i="4"/>
  <c r="I694" i="4"/>
  <c r="H694" i="4"/>
  <c r="N693" i="4"/>
  <c r="M693" i="4"/>
  <c r="L693" i="4"/>
  <c r="K693" i="4"/>
  <c r="J693" i="4"/>
  <c r="I693" i="4"/>
  <c r="H693" i="4"/>
  <c r="L692" i="4"/>
  <c r="M692" i="4" s="1"/>
  <c r="K692" i="4"/>
  <c r="N692" i="4" s="1"/>
  <c r="H692" i="4"/>
  <c r="K691" i="4"/>
  <c r="H691" i="4"/>
  <c r="J691" i="4" s="1"/>
  <c r="N690" i="4"/>
  <c r="M690" i="4"/>
  <c r="L690" i="4"/>
  <c r="J690" i="4"/>
  <c r="I690" i="4"/>
  <c r="H690" i="4"/>
  <c r="L689" i="4"/>
  <c r="M689" i="4" s="1"/>
  <c r="K689" i="4"/>
  <c r="N689" i="4" s="1"/>
  <c r="H689" i="4"/>
  <c r="K688" i="4"/>
  <c r="H688" i="4"/>
  <c r="J688" i="4" s="1"/>
  <c r="K687" i="4"/>
  <c r="J687" i="4"/>
  <c r="I687" i="4"/>
  <c r="H687" i="4"/>
  <c r="N686" i="4"/>
  <c r="M686" i="4"/>
  <c r="L686" i="4"/>
  <c r="H686" i="4"/>
  <c r="K685" i="4"/>
  <c r="H685" i="4"/>
  <c r="J685" i="4" s="1"/>
  <c r="K684" i="4"/>
  <c r="J684" i="4"/>
  <c r="I684" i="4"/>
  <c r="H684" i="4"/>
  <c r="N683" i="4"/>
  <c r="M683" i="4"/>
  <c r="L683" i="4"/>
  <c r="K683" i="4"/>
  <c r="J683" i="4"/>
  <c r="I683" i="4"/>
  <c r="H683" i="4"/>
  <c r="L682" i="4"/>
  <c r="H682" i="4"/>
  <c r="J682" i="4" s="1"/>
  <c r="K681" i="4"/>
  <c r="J681" i="4"/>
  <c r="I681" i="4"/>
  <c r="H681" i="4"/>
  <c r="N680" i="4"/>
  <c r="M680" i="4"/>
  <c r="L680" i="4"/>
  <c r="K680" i="4"/>
  <c r="J680" i="4"/>
  <c r="I680" i="4"/>
  <c r="H680" i="4"/>
  <c r="L679" i="4"/>
  <c r="M679" i="4" s="1"/>
  <c r="K679" i="4"/>
  <c r="H679" i="4"/>
  <c r="L678" i="4"/>
  <c r="N678" i="4" s="1"/>
  <c r="J678" i="4"/>
  <c r="I678" i="4"/>
  <c r="H678" i="4"/>
  <c r="N677" i="4"/>
  <c r="M677" i="4"/>
  <c r="L677" i="4"/>
  <c r="K677" i="4"/>
  <c r="J677" i="4"/>
  <c r="I677" i="4"/>
  <c r="H677" i="4"/>
  <c r="L676" i="4"/>
  <c r="M676" i="4" s="1"/>
  <c r="K676" i="4"/>
  <c r="N676" i="4" s="1"/>
  <c r="H676" i="4"/>
  <c r="K675" i="4"/>
  <c r="H675" i="4"/>
  <c r="J675" i="4" s="1"/>
  <c r="N674" i="4"/>
  <c r="M674" i="4"/>
  <c r="L674" i="4"/>
  <c r="J674" i="4"/>
  <c r="I674" i="4"/>
  <c r="H674" i="4"/>
  <c r="L673" i="4"/>
  <c r="M673" i="4" s="1"/>
  <c r="K673" i="4"/>
  <c r="H673" i="4"/>
  <c r="K672" i="4"/>
  <c r="H672" i="4"/>
  <c r="J672" i="4" s="1"/>
  <c r="K671" i="4"/>
  <c r="J671" i="4"/>
  <c r="I671" i="4"/>
  <c r="H671" i="4"/>
  <c r="N670" i="4"/>
  <c r="M670" i="4"/>
  <c r="L670" i="4"/>
  <c r="H670" i="4"/>
  <c r="K669" i="4"/>
  <c r="H669" i="4"/>
  <c r="J669" i="4" s="1"/>
  <c r="K668" i="4"/>
  <c r="J668" i="4"/>
  <c r="I668" i="4"/>
  <c r="H668" i="4"/>
  <c r="N667" i="4"/>
  <c r="M667" i="4"/>
  <c r="L667" i="4"/>
  <c r="K667" i="4"/>
  <c r="J667" i="4"/>
  <c r="I667" i="4"/>
  <c r="H667" i="4"/>
  <c r="L666" i="4"/>
  <c r="H666" i="4"/>
  <c r="J666" i="4" s="1"/>
  <c r="K665" i="4"/>
  <c r="J665" i="4"/>
  <c r="I665" i="4"/>
  <c r="H665" i="4"/>
  <c r="N664" i="4"/>
  <c r="M664" i="4"/>
  <c r="L664" i="4"/>
  <c r="K664" i="4"/>
  <c r="J664" i="4"/>
  <c r="I664" i="4"/>
  <c r="H664" i="4"/>
  <c r="L663" i="4"/>
  <c r="M663" i="4" s="1"/>
  <c r="K663" i="4"/>
  <c r="N663" i="4" s="1"/>
  <c r="H663" i="4"/>
  <c r="L662" i="4"/>
  <c r="N662" i="4" s="1"/>
  <c r="J662" i="4"/>
  <c r="I662" i="4"/>
  <c r="H662" i="4"/>
  <c r="N661" i="4"/>
  <c r="M661" i="4"/>
  <c r="L661" i="4"/>
  <c r="K661" i="4"/>
  <c r="J661" i="4"/>
  <c r="I661" i="4"/>
  <c r="H661" i="4"/>
  <c r="L660" i="4"/>
  <c r="M660" i="4" s="1"/>
  <c r="K660" i="4"/>
  <c r="H660" i="4"/>
  <c r="K659" i="4"/>
  <c r="H659" i="4"/>
  <c r="J659" i="4" s="1"/>
  <c r="N658" i="4"/>
  <c r="M658" i="4"/>
  <c r="L658" i="4"/>
  <c r="J658" i="4"/>
  <c r="I658" i="4"/>
  <c r="H658" i="4"/>
  <c r="L657" i="4"/>
  <c r="M657" i="4" s="1"/>
  <c r="K657" i="4"/>
  <c r="H657" i="4"/>
  <c r="K656" i="4"/>
  <c r="H656" i="4"/>
  <c r="J656" i="4" s="1"/>
  <c r="K655" i="4"/>
  <c r="J655" i="4"/>
  <c r="I655" i="4"/>
  <c r="H655" i="4"/>
  <c r="N654" i="4"/>
  <c r="M654" i="4"/>
  <c r="L654" i="4"/>
  <c r="H654" i="4"/>
  <c r="K653" i="4"/>
  <c r="H653" i="4"/>
  <c r="J653" i="4" s="1"/>
  <c r="K652" i="4"/>
  <c r="J652" i="4"/>
  <c r="I652" i="4"/>
  <c r="H652" i="4"/>
  <c r="N651" i="4"/>
  <c r="M651" i="4"/>
  <c r="L651" i="4"/>
  <c r="K651" i="4"/>
  <c r="J651" i="4"/>
  <c r="I651" i="4"/>
  <c r="H651" i="4"/>
  <c r="L650" i="4"/>
  <c r="H650" i="4"/>
  <c r="J650" i="4" s="1"/>
  <c r="K649" i="4"/>
  <c r="J649" i="4"/>
  <c r="I649" i="4"/>
  <c r="H649" i="4"/>
  <c r="N648" i="4"/>
  <c r="M648" i="4"/>
  <c r="L648" i="4"/>
  <c r="K648" i="4"/>
  <c r="I648" i="4"/>
  <c r="H648" i="4"/>
  <c r="J648" i="4" s="1"/>
  <c r="L647" i="4"/>
  <c r="K647" i="4"/>
  <c r="H647" i="4"/>
  <c r="L646" i="4"/>
  <c r="N646" i="4" s="1"/>
  <c r="J646" i="4"/>
  <c r="I646" i="4"/>
  <c r="H646" i="4"/>
  <c r="M645" i="4"/>
  <c r="L645" i="4"/>
  <c r="N645" i="4" s="1"/>
  <c r="K645" i="4"/>
  <c r="I645" i="4"/>
  <c r="H645" i="4"/>
  <c r="J645" i="4" s="1"/>
  <c r="L644" i="4"/>
  <c r="K644" i="4"/>
  <c r="H644" i="4"/>
  <c r="K643" i="4"/>
  <c r="H643" i="4"/>
  <c r="J643" i="4" s="1"/>
  <c r="N642" i="4"/>
  <c r="M642" i="4"/>
  <c r="L642" i="4"/>
  <c r="I642" i="4"/>
  <c r="H642" i="4"/>
  <c r="J642" i="4" s="1"/>
  <c r="L641" i="4"/>
  <c r="K641" i="4"/>
  <c r="N641" i="4" s="1"/>
  <c r="H641" i="4"/>
  <c r="K640" i="4"/>
  <c r="J640" i="4"/>
  <c r="H640" i="4"/>
  <c r="I640" i="4" s="1"/>
  <c r="N639" i="4"/>
  <c r="K639" i="4"/>
  <c r="L639" i="4" s="1"/>
  <c r="M639" i="4" s="1"/>
  <c r="J639" i="4"/>
  <c r="I639" i="4"/>
  <c r="H639" i="4"/>
  <c r="M638" i="4"/>
  <c r="L638" i="4"/>
  <c r="N638" i="4" s="1"/>
  <c r="H638" i="4"/>
  <c r="K637" i="4"/>
  <c r="J637" i="4"/>
  <c r="H637" i="4"/>
  <c r="I637" i="4" s="1"/>
  <c r="N636" i="4"/>
  <c r="K636" i="4"/>
  <c r="L636" i="4" s="1"/>
  <c r="M636" i="4" s="1"/>
  <c r="J636" i="4"/>
  <c r="I636" i="4"/>
  <c r="H636" i="4"/>
  <c r="M635" i="4"/>
  <c r="L635" i="4"/>
  <c r="N635" i="4" s="1"/>
  <c r="K635" i="4"/>
  <c r="I635" i="4"/>
  <c r="H635" i="4"/>
  <c r="J635" i="4" s="1"/>
  <c r="L634" i="4"/>
  <c r="J634" i="4"/>
  <c r="H634" i="4"/>
  <c r="I634" i="4" s="1"/>
  <c r="N633" i="4"/>
  <c r="K633" i="4"/>
  <c r="L633" i="4" s="1"/>
  <c r="M633" i="4" s="1"/>
  <c r="J633" i="4"/>
  <c r="I633" i="4"/>
  <c r="H633" i="4"/>
  <c r="M632" i="4"/>
  <c r="L632" i="4"/>
  <c r="N632" i="4" s="1"/>
  <c r="K632" i="4"/>
  <c r="I632" i="4"/>
  <c r="H632" i="4"/>
  <c r="J632" i="4" s="1"/>
  <c r="L631" i="4"/>
  <c r="K631" i="4"/>
  <c r="N631" i="4" s="1"/>
  <c r="H631" i="4"/>
  <c r="N630" i="4"/>
  <c r="L630" i="4"/>
  <c r="M630" i="4" s="1"/>
  <c r="J630" i="4"/>
  <c r="I630" i="4"/>
  <c r="H630" i="4"/>
  <c r="M629" i="4"/>
  <c r="L629" i="4"/>
  <c r="N629" i="4" s="1"/>
  <c r="K629" i="4"/>
  <c r="I629" i="4"/>
  <c r="H629" i="4"/>
  <c r="J629" i="4" s="1"/>
  <c r="L628" i="4"/>
  <c r="K628" i="4"/>
  <c r="H628" i="4"/>
  <c r="K627" i="4"/>
  <c r="J627" i="4"/>
  <c r="H627" i="4"/>
  <c r="I627" i="4" s="1"/>
  <c r="N626" i="4"/>
  <c r="M626" i="4"/>
  <c r="L626" i="4"/>
  <c r="H626" i="4"/>
  <c r="J626" i="4" s="1"/>
  <c r="L625" i="4"/>
  <c r="K625" i="4"/>
  <c r="H625" i="4"/>
  <c r="L624" i="4"/>
  <c r="K624" i="4"/>
  <c r="N624" i="4" s="1"/>
  <c r="H624" i="4"/>
  <c r="I624" i="4" s="1"/>
  <c r="N623" i="4"/>
  <c r="M623" i="4"/>
  <c r="K623" i="4"/>
  <c r="L623" i="4" s="1"/>
  <c r="J623" i="4"/>
  <c r="I623" i="4"/>
  <c r="H623" i="4"/>
  <c r="L622" i="4"/>
  <c r="I622" i="4"/>
  <c r="H622" i="4"/>
  <c r="J622" i="4" s="1"/>
  <c r="L621" i="4"/>
  <c r="K621" i="4"/>
  <c r="N621" i="4" s="1"/>
  <c r="H621" i="4"/>
  <c r="I621" i="4" s="1"/>
  <c r="N620" i="4"/>
  <c r="M620" i="4"/>
  <c r="K620" i="4"/>
  <c r="L620" i="4" s="1"/>
  <c r="J620" i="4"/>
  <c r="I620" i="4"/>
  <c r="H620" i="4"/>
  <c r="L619" i="4"/>
  <c r="K619" i="4"/>
  <c r="H619" i="4"/>
  <c r="M618" i="4"/>
  <c r="L618" i="4"/>
  <c r="N618" i="4" s="1"/>
  <c r="H618" i="4"/>
  <c r="N617" i="4"/>
  <c r="K617" i="4"/>
  <c r="L617" i="4" s="1"/>
  <c r="J617" i="4"/>
  <c r="I617" i="4"/>
  <c r="H617" i="4"/>
  <c r="M616" i="4"/>
  <c r="L616" i="4"/>
  <c r="N616" i="4" s="1"/>
  <c r="K616" i="4"/>
  <c r="I616" i="4"/>
  <c r="H616" i="4"/>
  <c r="J616" i="4" s="1"/>
  <c r="K615" i="4"/>
  <c r="I615" i="4"/>
  <c r="H615" i="4"/>
  <c r="J615" i="4" s="1"/>
  <c r="L614" i="4"/>
  <c r="J614" i="4"/>
  <c r="I614" i="4"/>
  <c r="H614" i="4"/>
  <c r="N613" i="4"/>
  <c r="M613" i="4"/>
  <c r="L613" i="4"/>
  <c r="K613" i="4"/>
  <c r="J613" i="4"/>
  <c r="I613" i="4"/>
  <c r="H613" i="4"/>
  <c r="L612" i="4"/>
  <c r="K612" i="4"/>
  <c r="H612" i="4"/>
  <c r="J612" i="4" s="1"/>
  <c r="N611" i="4"/>
  <c r="L611" i="4"/>
  <c r="K611" i="4"/>
  <c r="H611" i="4"/>
  <c r="N610" i="4"/>
  <c r="M610" i="4"/>
  <c r="L610" i="4"/>
  <c r="J610" i="4"/>
  <c r="I610" i="4"/>
  <c r="H610" i="4"/>
  <c r="L609" i="4"/>
  <c r="K609" i="4"/>
  <c r="M609" i="4" s="1"/>
  <c r="H609" i="4"/>
  <c r="J609" i="4" s="1"/>
  <c r="N608" i="4"/>
  <c r="L608" i="4"/>
  <c r="K608" i="4"/>
  <c r="H608" i="4"/>
  <c r="N607" i="4"/>
  <c r="K607" i="4"/>
  <c r="L607" i="4" s="1"/>
  <c r="J607" i="4"/>
  <c r="I607" i="4"/>
  <c r="H607" i="4"/>
  <c r="M606" i="4"/>
  <c r="L606" i="4"/>
  <c r="N606" i="4" s="1"/>
  <c r="H606" i="4"/>
  <c r="J606" i="4" s="1"/>
  <c r="N605" i="4"/>
  <c r="L605" i="4"/>
  <c r="K605" i="4"/>
  <c r="H605" i="4"/>
  <c r="N604" i="4"/>
  <c r="K604" i="4"/>
  <c r="L604" i="4" s="1"/>
  <c r="J604" i="4"/>
  <c r="I604" i="4"/>
  <c r="H604" i="4"/>
  <c r="M603" i="4"/>
  <c r="L603" i="4"/>
  <c r="N603" i="4" s="1"/>
  <c r="K603" i="4"/>
  <c r="I603" i="4"/>
  <c r="H603" i="4"/>
  <c r="J603" i="4" s="1"/>
  <c r="L602" i="4"/>
  <c r="N602" i="4" s="1"/>
  <c r="J602" i="4"/>
  <c r="H602" i="4"/>
  <c r="I602" i="4" s="1"/>
  <c r="K601" i="4"/>
  <c r="J601" i="4"/>
  <c r="I601" i="4"/>
  <c r="H601" i="4"/>
  <c r="N600" i="4"/>
  <c r="M600" i="4"/>
  <c r="L600" i="4"/>
  <c r="K600" i="4"/>
  <c r="J600" i="4"/>
  <c r="I600" i="4"/>
  <c r="H600" i="4"/>
  <c r="L599" i="4"/>
  <c r="K599" i="4"/>
  <c r="H599" i="4"/>
  <c r="J599" i="4" s="1"/>
  <c r="N598" i="4"/>
  <c r="L598" i="4"/>
  <c r="M598" i="4" s="1"/>
  <c r="J598" i="4"/>
  <c r="I598" i="4"/>
  <c r="H598" i="4"/>
  <c r="N597" i="4"/>
  <c r="L597" i="4"/>
  <c r="M597" i="4" s="1"/>
  <c r="K597" i="4"/>
  <c r="J597" i="4"/>
  <c r="H597" i="4"/>
  <c r="I597" i="4" s="1"/>
  <c r="M596" i="4"/>
  <c r="L596" i="4"/>
  <c r="K596" i="4"/>
  <c r="H596" i="4"/>
  <c r="K595" i="4"/>
  <c r="J595" i="4"/>
  <c r="H595" i="4"/>
  <c r="I595" i="4" s="1"/>
  <c r="N594" i="4"/>
  <c r="M594" i="4"/>
  <c r="L594" i="4"/>
  <c r="J594" i="4"/>
  <c r="H594" i="4"/>
  <c r="I594" i="4" s="1"/>
  <c r="M593" i="4"/>
  <c r="L593" i="4"/>
  <c r="K593" i="4"/>
  <c r="H593" i="4"/>
  <c r="K592" i="4"/>
  <c r="J592" i="4"/>
  <c r="H592" i="4"/>
  <c r="I592" i="4" s="1"/>
  <c r="K591" i="4"/>
  <c r="J591" i="4"/>
  <c r="I591" i="4"/>
  <c r="H591" i="4"/>
  <c r="N590" i="4"/>
  <c r="M590" i="4"/>
  <c r="L590" i="4"/>
  <c r="H590" i="4"/>
  <c r="K589" i="4"/>
  <c r="J589" i="4"/>
  <c r="H589" i="4"/>
  <c r="I589" i="4" s="1"/>
  <c r="K588" i="4"/>
  <c r="J588" i="4"/>
  <c r="I588" i="4"/>
  <c r="H588" i="4"/>
  <c r="N587" i="4"/>
  <c r="M587" i="4"/>
  <c r="L587" i="4"/>
  <c r="K587" i="4"/>
  <c r="J587" i="4"/>
  <c r="I587" i="4"/>
  <c r="H587" i="4"/>
  <c r="L586" i="4"/>
  <c r="J586" i="4"/>
  <c r="H586" i="4"/>
  <c r="I586" i="4" s="1"/>
  <c r="K585" i="4"/>
  <c r="L585" i="4" s="1"/>
  <c r="M585" i="4" s="1"/>
  <c r="J585" i="4"/>
  <c r="I585" i="4"/>
  <c r="H585" i="4"/>
  <c r="M584" i="4"/>
  <c r="L584" i="4"/>
  <c r="N584" i="4" s="1"/>
  <c r="K584" i="4"/>
  <c r="I584" i="4"/>
  <c r="H584" i="4"/>
  <c r="J584" i="4" s="1"/>
  <c r="L583" i="4"/>
  <c r="K583" i="4"/>
  <c r="N583" i="4" s="1"/>
  <c r="H583" i="4"/>
  <c r="N582" i="4"/>
  <c r="L582" i="4"/>
  <c r="M582" i="4" s="1"/>
  <c r="J582" i="4"/>
  <c r="I582" i="4"/>
  <c r="H582" i="4"/>
  <c r="M581" i="4"/>
  <c r="L581" i="4"/>
  <c r="N581" i="4" s="1"/>
  <c r="K581" i="4"/>
  <c r="I581" i="4"/>
  <c r="H581" i="4"/>
  <c r="J581" i="4" s="1"/>
  <c r="L580" i="4"/>
  <c r="K580" i="4"/>
  <c r="H580" i="4"/>
  <c r="K579" i="4"/>
  <c r="J579" i="4"/>
  <c r="H579" i="4"/>
  <c r="I579" i="4" s="1"/>
  <c r="N578" i="4"/>
  <c r="M578" i="4"/>
  <c r="L578" i="4"/>
  <c r="I578" i="4"/>
  <c r="H578" i="4"/>
  <c r="J578" i="4" s="1"/>
  <c r="L577" i="4"/>
  <c r="K577" i="4"/>
  <c r="N577" i="4" s="1"/>
  <c r="H577" i="4"/>
  <c r="K576" i="4"/>
  <c r="J576" i="4"/>
  <c r="H576" i="4"/>
  <c r="I576" i="4" s="1"/>
  <c r="K575" i="4"/>
  <c r="L575" i="4" s="1"/>
  <c r="M575" i="4" s="1"/>
  <c r="J575" i="4"/>
  <c r="I575" i="4"/>
  <c r="H575" i="4"/>
  <c r="M574" i="4"/>
  <c r="L574" i="4"/>
  <c r="N574" i="4" s="1"/>
  <c r="H574" i="4"/>
  <c r="K573" i="4"/>
  <c r="J573" i="4"/>
  <c r="H573" i="4"/>
  <c r="I573" i="4" s="1"/>
  <c r="N572" i="4"/>
  <c r="K572" i="4"/>
  <c r="L572" i="4" s="1"/>
  <c r="M572" i="4" s="1"/>
  <c r="J572" i="4"/>
  <c r="I572" i="4"/>
  <c r="H572" i="4"/>
  <c r="M571" i="4"/>
  <c r="L571" i="4"/>
  <c r="N571" i="4" s="1"/>
  <c r="K571" i="4"/>
  <c r="I571" i="4"/>
  <c r="H571" i="4"/>
  <c r="J571" i="4" s="1"/>
  <c r="L570" i="4"/>
  <c r="J570" i="4"/>
  <c r="H570" i="4"/>
  <c r="I570" i="4" s="1"/>
  <c r="K569" i="4"/>
  <c r="L569" i="4" s="1"/>
  <c r="M569" i="4" s="1"/>
  <c r="J569" i="4"/>
  <c r="I569" i="4"/>
  <c r="H569" i="4"/>
  <c r="M568" i="4"/>
  <c r="L568" i="4"/>
  <c r="N568" i="4" s="1"/>
  <c r="K568" i="4"/>
  <c r="I568" i="4"/>
  <c r="H568" i="4"/>
  <c r="J568" i="4" s="1"/>
  <c r="L567" i="4"/>
  <c r="K567" i="4"/>
  <c r="N567" i="4" s="1"/>
  <c r="H567" i="4"/>
  <c r="N566" i="4"/>
  <c r="L566" i="4"/>
  <c r="M566" i="4" s="1"/>
  <c r="J566" i="4"/>
  <c r="I566" i="4"/>
  <c r="H566" i="4"/>
  <c r="M565" i="4"/>
  <c r="L565" i="4"/>
  <c r="N565" i="4" s="1"/>
  <c r="K565" i="4"/>
  <c r="I565" i="4"/>
  <c r="H565" i="4"/>
  <c r="J565" i="4" s="1"/>
  <c r="L564" i="4"/>
  <c r="K564" i="4"/>
  <c r="H564" i="4"/>
  <c r="K563" i="4"/>
  <c r="J563" i="4"/>
  <c r="H563" i="4"/>
  <c r="I563" i="4" s="1"/>
  <c r="N562" i="4"/>
  <c r="M562" i="4"/>
  <c r="L562" i="4"/>
  <c r="I562" i="4"/>
  <c r="H562" i="4"/>
  <c r="J562" i="4" s="1"/>
  <c r="L561" i="4"/>
  <c r="K561" i="4"/>
  <c r="N561" i="4" s="1"/>
  <c r="H561" i="4"/>
  <c r="K560" i="4"/>
  <c r="J560" i="4"/>
  <c r="H560" i="4"/>
  <c r="I560" i="4" s="1"/>
  <c r="K559" i="4"/>
  <c r="L559" i="4" s="1"/>
  <c r="M559" i="4" s="1"/>
  <c r="J559" i="4"/>
  <c r="I559" i="4"/>
  <c r="H559" i="4"/>
  <c r="M558" i="4"/>
  <c r="L558" i="4"/>
  <c r="N558" i="4" s="1"/>
  <c r="H558" i="4"/>
  <c r="K557" i="4"/>
  <c r="J557" i="4"/>
  <c r="H557" i="4"/>
  <c r="I557" i="4" s="1"/>
  <c r="N556" i="4"/>
  <c r="K556" i="4"/>
  <c r="L556" i="4" s="1"/>
  <c r="M556" i="4" s="1"/>
  <c r="J556" i="4"/>
  <c r="I556" i="4"/>
  <c r="H556" i="4"/>
  <c r="M555" i="4"/>
  <c r="L555" i="4"/>
  <c r="N555" i="4" s="1"/>
  <c r="K555" i="4"/>
  <c r="I555" i="4"/>
  <c r="H555" i="4"/>
  <c r="J555" i="4" s="1"/>
  <c r="L554" i="4"/>
  <c r="J554" i="4"/>
  <c r="H554" i="4"/>
  <c r="I554" i="4" s="1"/>
  <c r="K553" i="4"/>
  <c r="L553" i="4" s="1"/>
  <c r="M553" i="4" s="1"/>
  <c r="J553" i="4"/>
  <c r="I553" i="4"/>
  <c r="H553" i="4"/>
  <c r="M552" i="4"/>
  <c r="L552" i="4"/>
  <c r="N552" i="4" s="1"/>
  <c r="K552" i="4"/>
  <c r="I552" i="4"/>
  <c r="H552" i="4"/>
  <c r="J552" i="4" s="1"/>
  <c r="L551" i="4"/>
  <c r="K551" i="4"/>
  <c r="N551" i="4" s="1"/>
  <c r="H551" i="4"/>
  <c r="N550" i="4"/>
  <c r="L550" i="4"/>
  <c r="M550" i="4" s="1"/>
  <c r="J550" i="4"/>
  <c r="I550" i="4"/>
  <c r="H550" i="4"/>
  <c r="M549" i="4"/>
  <c r="L549" i="4"/>
  <c r="N549" i="4" s="1"/>
  <c r="K549" i="4"/>
  <c r="I549" i="4"/>
  <c r="H549" i="4"/>
  <c r="J549" i="4" s="1"/>
  <c r="L548" i="4"/>
  <c r="K548" i="4"/>
  <c r="H548" i="4"/>
  <c r="K547" i="4"/>
  <c r="J547" i="4"/>
  <c r="H547" i="4"/>
  <c r="I547" i="4" s="1"/>
  <c r="N546" i="4"/>
  <c r="M546" i="4"/>
  <c r="L546" i="4"/>
  <c r="I546" i="4"/>
  <c r="H546" i="4"/>
  <c r="J546" i="4" s="1"/>
  <c r="L545" i="4"/>
  <c r="K545" i="4"/>
  <c r="N545" i="4" s="1"/>
  <c r="H545" i="4"/>
  <c r="K544" i="4"/>
  <c r="J544" i="4"/>
  <c r="H544" i="4"/>
  <c r="I544" i="4" s="1"/>
  <c r="K543" i="4"/>
  <c r="L543" i="4" s="1"/>
  <c r="M543" i="4" s="1"/>
  <c r="J543" i="4"/>
  <c r="I543" i="4"/>
  <c r="H543" i="4"/>
  <c r="M542" i="4"/>
  <c r="L542" i="4"/>
  <c r="N542" i="4" s="1"/>
  <c r="H542" i="4"/>
  <c r="K541" i="4"/>
  <c r="J541" i="4"/>
  <c r="H541" i="4"/>
  <c r="I541" i="4" s="1"/>
  <c r="N540" i="4"/>
  <c r="K540" i="4"/>
  <c r="L540" i="4" s="1"/>
  <c r="M540" i="4" s="1"/>
  <c r="J540" i="4"/>
  <c r="I540" i="4"/>
  <c r="H540" i="4"/>
  <c r="M539" i="4"/>
  <c r="L539" i="4"/>
  <c r="N539" i="4" s="1"/>
  <c r="K539" i="4"/>
  <c r="I539" i="4"/>
  <c r="H539" i="4"/>
  <c r="J539" i="4" s="1"/>
  <c r="L538" i="4"/>
  <c r="J538" i="4"/>
  <c r="H538" i="4"/>
  <c r="I538" i="4" s="1"/>
  <c r="K537" i="4"/>
  <c r="L537" i="4" s="1"/>
  <c r="M537" i="4" s="1"/>
  <c r="J537" i="4"/>
  <c r="I537" i="4"/>
  <c r="H537" i="4"/>
  <c r="M536" i="4"/>
  <c r="L536" i="4"/>
  <c r="N536" i="4" s="1"/>
  <c r="K536" i="4"/>
  <c r="I536" i="4"/>
  <c r="H536" i="4"/>
  <c r="J536" i="4" s="1"/>
  <c r="L535" i="4"/>
  <c r="K535" i="4"/>
  <c r="N535" i="4" s="1"/>
  <c r="H535" i="4"/>
  <c r="N534" i="4"/>
  <c r="L534" i="4"/>
  <c r="M534" i="4" s="1"/>
  <c r="J534" i="4"/>
  <c r="I534" i="4"/>
  <c r="H534" i="4"/>
  <c r="M533" i="4"/>
  <c r="L533" i="4"/>
  <c r="N533" i="4" s="1"/>
  <c r="K533" i="4"/>
  <c r="I533" i="4"/>
  <c r="H533" i="4"/>
  <c r="J533" i="4" s="1"/>
  <c r="L532" i="4"/>
  <c r="K532" i="4"/>
  <c r="H532" i="4"/>
  <c r="K531" i="4"/>
  <c r="J531" i="4"/>
  <c r="H531" i="4"/>
  <c r="I531" i="4" s="1"/>
  <c r="N530" i="4"/>
  <c r="M530" i="4"/>
  <c r="L530" i="4"/>
  <c r="I530" i="4"/>
  <c r="H530" i="4"/>
  <c r="J530" i="4" s="1"/>
  <c r="L529" i="4"/>
  <c r="K529" i="4"/>
  <c r="N529" i="4" s="1"/>
  <c r="H529" i="4"/>
  <c r="K528" i="4"/>
  <c r="J528" i="4"/>
  <c r="H528" i="4"/>
  <c r="I528" i="4" s="1"/>
  <c r="K527" i="4"/>
  <c r="L527" i="4" s="1"/>
  <c r="M527" i="4" s="1"/>
  <c r="J527" i="4"/>
  <c r="I527" i="4"/>
  <c r="H527" i="4"/>
  <c r="M526" i="4"/>
  <c r="L526" i="4"/>
  <c r="N526" i="4" s="1"/>
  <c r="H526" i="4"/>
  <c r="K525" i="4"/>
  <c r="J525" i="4"/>
  <c r="H525" i="4"/>
  <c r="I525" i="4" s="1"/>
  <c r="N524" i="4"/>
  <c r="K524" i="4"/>
  <c r="L524" i="4" s="1"/>
  <c r="M524" i="4" s="1"/>
  <c r="J524" i="4"/>
  <c r="I524" i="4"/>
  <c r="H524" i="4"/>
  <c r="M523" i="4"/>
  <c r="L523" i="4"/>
  <c r="N523" i="4" s="1"/>
  <c r="K523" i="4"/>
  <c r="I523" i="4"/>
  <c r="H523" i="4"/>
  <c r="J523" i="4" s="1"/>
  <c r="L522" i="4"/>
  <c r="J522" i="4"/>
  <c r="H522" i="4"/>
  <c r="I522" i="4" s="1"/>
  <c r="K521" i="4"/>
  <c r="L521" i="4" s="1"/>
  <c r="M521" i="4" s="1"/>
  <c r="J521" i="4"/>
  <c r="I521" i="4"/>
  <c r="H521" i="4"/>
  <c r="M520" i="4"/>
  <c r="L520" i="4"/>
  <c r="N520" i="4" s="1"/>
  <c r="K520" i="4"/>
  <c r="I520" i="4"/>
  <c r="H520" i="4"/>
  <c r="J520" i="4" s="1"/>
  <c r="L519" i="4"/>
  <c r="K519" i="4"/>
  <c r="N519" i="4" s="1"/>
  <c r="H519" i="4"/>
  <c r="N518" i="4"/>
  <c r="L518" i="4"/>
  <c r="M518" i="4" s="1"/>
  <c r="J518" i="4"/>
  <c r="I518" i="4"/>
  <c r="H518" i="4"/>
  <c r="M517" i="4"/>
  <c r="L517" i="4"/>
  <c r="N517" i="4" s="1"/>
  <c r="K517" i="4"/>
  <c r="I517" i="4"/>
  <c r="H517" i="4"/>
  <c r="J517" i="4" s="1"/>
  <c r="L516" i="4"/>
  <c r="K516" i="4"/>
  <c r="H516" i="4"/>
  <c r="K515" i="4"/>
  <c r="J515" i="4"/>
  <c r="H515" i="4"/>
  <c r="I515" i="4" s="1"/>
  <c r="N514" i="4"/>
  <c r="M514" i="4"/>
  <c r="L514" i="4"/>
  <c r="I514" i="4"/>
  <c r="H514" i="4"/>
  <c r="J514" i="4" s="1"/>
  <c r="L513" i="4"/>
  <c r="K513" i="4"/>
  <c r="N513" i="4" s="1"/>
  <c r="H513" i="4"/>
  <c r="K512" i="4"/>
  <c r="J512" i="4"/>
  <c r="H512" i="4"/>
  <c r="I512" i="4" s="1"/>
  <c r="K511" i="4"/>
  <c r="L511" i="4" s="1"/>
  <c r="M511" i="4" s="1"/>
  <c r="J511" i="4"/>
  <c r="I511" i="4"/>
  <c r="H511" i="4"/>
  <c r="M510" i="4"/>
  <c r="L510" i="4"/>
  <c r="N510" i="4" s="1"/>
  <c r="H510" i="4"/>
  <c r="K509" i="4"/>
  <c r="J509" i="4"/>
  <c r="H509" i="4"/>
  <c r="I509" i="4" s="1"/>
  <c r="N508" i="4"/>
  <c r="K508" i="4"/>
  <c r="L508" i="4" s="1"/>
  <c r="M508" i="4" s="1"/>
  <c r="J508" i="4"/>
  <c r="I508" i="4"/>
  <c r="H508" i="4"/>
  <c r="M507" i="4"/>
  <c r="L507" i="4"/>
  <c r="N507" i="4" s="1"/>
  <c r="K507" i="4"/>
  <c r="I507" i="4"/>
  <c r="H507" i="4"/>
  <c r="J507" i="4" s="1"/>
  <c r="L506" i="4"/>
  <c r="J506" i="4"/>
  <c r="H506" i="4"/>
  <c r="I506" i="4" s="1"/>
  <c r="K505" i="4"/>
  <c r="L505" i="4" s="1"/>
  <c r="M505" i="4" s="1"/>
  <c r="J505" i="4"/>
  <c r="I505" i="4"/>
  <c r="H505" i="4"/>
  <c r="M504" i="4"/>
  <c r="L504" i="4"/>
  <c r="N504" i="4" s="1"/>
  <c r="K504" i="4"/>
  <c r="I504" i="4"/>
  <c r="H504" i="4"/>
  <c r="J504" i="4" s="1"/>
  <c r="L503" i="4"/>
  <c r="K503" i="4"/>
  <c r="N503" i="4" s="1"/>
  <c r="H503" i="4"/>
  <c r="N502" i="4"/>
  <c r="L502" i="4"/>
  <c r="M502" i="4" s="1"/>
  <c r="J502" i="4"/>
  <c r="I502" i="4"/>
  <c r="H502" i="4"/>
  <c r="M501" i="4"/>
  <c r="L501" i="4"/>
  <c r="N501" i="4" s="1"/>
  <c r="K501" i="4"/>
  <c r="I501" i="4"/>
  <c r="H501" i="4"/>
  <c r="J501" i="4" s="1"/>
  <c r="L500" i="4"/>
  <c r="K500" i="4"/>
  <c r="H500" i="4"/>
  <c r="K499" i="4"/>
  <c r="J499" i="4"/>
  <c r="H499" i="4"/>
  <c r="I499" i="4" s="1"/>
  <c r="N498" i="4"/>
  <c r="M498" i="4"/>
  <c r="L498" i="4"/>
  <c r="I498" i="4"/>
  <c r="H498" i="4"/>
  <c r="J498" i="4" s="1"/>
  <c r="L497" i="4"/>
  <c r="K497" i="4"/>
  <c r="N497" i="4" s="1"/>
  <c r="H497" i="4"/>
  <c r="K496" i="4"/>
  <c r="J496" i="4"/>
  <c r="H496" i="4"/>
  <c r="I496" i="4" s="1"/>
  <c r="K495" i="4"/>
  <c r="L495" i="4" s="1"/>
  <c r="M495" i="4" s="1"/>
  <c r="J495" i="4"/>
  <c r="I495" i="4"/>
  <c r="H495" i="4"/>
  <c r="M494" i="4"/>
  <c r="L494" i="4"/>
  <c r="N494" i="4" s="1"/>
  <c r="H494" i="4"/>
  <c r="K493" i="4"/>
  <c r="J493" i="4"/>
  <c r="H493" i="4"/>
  <c r="I493" i="4" s="1"/>
  <c r="N492" i="4"/>
  <c r="K492" i="4"/>
  <c r="L492" i="4" s="1"/>
  <c r="M492" i="4" s="1"/>
  <c r="J492" i="4"/>
  <c r="I492" i="4"/>
  <c r="H492" i="4"/>
  <c r="M491" i="4"/>
  <c r="L491" i="4"/>
  <c r="N491" i="4" s="1"/>
  <c r="K491" i="4"/>
  <c r="I491" i="4"/>
  <c r="H491" i="4"/>
  <c r="J491" i="4" s="1"/>
  <c r="L490" i="4"/>
  <c r="J490" i="4"/>
  <c r="H490" i="4"/>
  <c r="I490" i="4" s="1"/>
  <c r="K489" i="4"/>
  <c r="L489" i="4" s="1"/>
  <c r="M489" i="4" s="1"/>
  <c r="J489" i="4"/>
  <c r="I489" i="4"/>
  <c r="H489" i="4"/>
  <c r="M488" i="4"/>
  <c r="L488" i="4"/>
  <c r="N488" i="4" s="1"/>
  <c r="K488" i="4"/>
  <c r="I488" i="4"/>
  <c r="H488" i="4"/>
  <c r="J488" i="4" s="1"/>
  <c r="L487" i="4"/>
  <c r="K487" i="4"/>
  <c r="N487" i="4" s="1"/>
  <c r="H487" i="4"/>
  <c r="N486" i="4"/>
  <c r="L486" i="4"/>
  <c r="M486" i="4" s="1"/>
  <c r="J486" i="4"/>
  <c r="I486" i="4"/>
  <c r="H486" i="4"/>
  <c r="M485" i="4"/>
  <c r="L485" i="4"/>
  <c r="N485" i="4" s="1"/>
  <c r="K485" i="4"/>
  <c r="I485" i="4"/>
  <c r="H485" i="4"/>
  <c r="J485" i="4" s="1"/>
  <c r="L484" i="4"/>
  <c r="K484" i="4"/>
  <c r="H484" i="4"/>
  <c r="K483" i="4"/>
  <c r="J483" i="4"/>
  <c r="H483" i="4"/>
  <c r="I483" i="4" s="1"/>
  <c r="N482" i="4"/>
  <c r="M482" i="4"/>
  <c r="L482" i="4"/>
  <c r="I482" i="4"/>
  <c r="H482" i="4"/>
  <c r="J482" i="4" s="1"/>
  <c r="L481" i="4"/>
  <c r="K481" i="4"/>
  <c r="N481" i="4" s="1"/>
  <c r="H481" i="4"/>
  <c r="K480" i="4"/>
  <c r="J480" i="4"/>
  <c r="H480" i="4"/>
  <c r="I480" i="4" s="1"/>
  <c r="K479" i="4"/>
  <c r="L479" i="4" s="1"/>
  <c r="M479" i="4" s="1"/>
  <c r="J479" i="4"/>
  <c r="I479" i="4"/>
  <c r="H479" i="4"/>
  <c r="M478" i="4"/>
  <c r="L478" i="4"/>
  <c r="N478" i="4" s="1"/>
  <c r="H478" i="4"/>
  <c r="K477" i="4"/>
  <c r="J477" i="4"/>
  <c r="H477" i="4"/>
  <c r="I477" i="4" s="1"/>
  <c r="N476" i="4"/>
  <c r="K476" i="4"/>
  <c r="L476" i="4" s="1"/>
  <c r="M476" i="4" s="1"/>
  <c r="J476" i="4"/>
  <c r="I476" i="4"/>
  <c r="H476" i="4"/>
  <c r="M475" i="4"/>
  <c r="L475" i="4"/>
  <c r="N475" i="4" s="1"/>
  <c r="K475" i="4"/>
  <c r="I475" i="4"/>
  <c r="H475" i="4"/>
  <c r="J475" i="4" s="1"/>
  <c r="L474" i="4"/>
  <c r="J474" i="4"/>
  <c r="H474" i="4"/>
  <c r="I474" i="4" s="1"/>
  <c r="K473" i="4"/>
  <c r="L473" i="4" s="1"/>
  <c r="M473" i="4" s="1"/>
  <c r="J473" i="4"/>
  <c r="I473" i="4"/>
  <c r="H473" i="4"/>
  <c r="M472" i="4"/>
  <c r="L472" i="4"/>
  <c r="N472" i="4" s="1"/>
  <c r="K472" i="4"/>
  <c r="I472" i="4"/>
  <c r="H472" i="4"/>
  <c r="J472" i="4" s="1"/>
  <c r="L471" i="4"/>
  <c r="K471" i="4"/>
  <c r="N471" i="4" s="1"/>
  <c r="H471" i="4"/>
  <c r="N470" i="4"/>
  <c r="L470" i="4"/>
  <c r="M470" i="4" s="1"/>
  <c r="J470" i="4"/>
  <c r="I470" i="4"/>
  <c r="H470" i="4"/>
  <c r="M469" i="4"/>
  <c r="L469" i="4"/>
  <c r="N469" i="4" s="1"/>
  <c r="K469" i="4"/>
  <c r="I469" i="4"/>
  <c r="H469" i="4"/>
  <c r="J469" i="4" s="1"/>
  <c r="L468" i="4"/>
  <c r="K468" i="4"/>
  <c r="H468" i="4"/>
  <c r="K467" i="4"/>
  <c r="J467" i="4"/>
  <c r="H467" i="4"/>
  <c r="I467" i="4" s="1"/>
  <c r="N466" i="4"/>
  <c r="M466" i="4"/>
  <c r="L466" i="4"/>
  <c r="I466" i="4"/>
  <c r="H466" i="4"/>
  <c r="J466" i="4" s="1"/>
  <c r="L465" i="4"/>
  <c r="K465" i="4"/>
  <c r="N465" i="4" s="1"/>
  <c r="H465" i="4"/>
  <c r="K464" i="4"/>
  <c r="J464" i="4"/>
  <c r="H464" i="4"/>
  <c r="I464" i="4" s="1"/>
  <c r="K463" i="4"/>
  <c r="L463" i="4" s="1"/>
  <c r="M463" i="4" s="1"/>
  <c r="J463" i="4"/>
  <c r="I463" i="4"/>
  <c r="H463" i="4"/>
  <c r="M462" i="4"/>
  <c r="L462" i="4"/>
  <c r="N462" i="4" s="1"/>
  <c r="H462" i="4"/>
  <c r="K461" i="4"/>
  <c r="J461" i="4"/>
  <c r="H461" i="4"/>
  <c r="I461" i="4" s="1"/>
  <c r="N460" i="4"/>
  <c r="K460" i="4"/>
  <c r="L460" i="4" s="1"/>
  <c r="M460" i="4" s="1"/>
  <c r="J460" i="4"/>
  <c r="I460" i="4"/>
  <c r="H460" i="4"/>
  <c r="M459" i="4"/>
  <c r="L459" i="4"/>
  <c r="N459" i="4" s="1"/>
  <c r="K459" i="4"/>
  <c r="I459" i="4"/>
  <c r="H459" i="4"/>
  <c r="J459" i="4" s="1"/>
  <c r="L458" i="4"/>
  <c r="J458" i="4"/>
  <c r="H458" i="4"/>
  <c r="I458" i="4" s="1"/>
  <c r="K457" i="4"/>
  <c r="L457" i="4" s="1"/>
  <c r="M457" i="4" s="1"/>
  <c r="J457" i="4"/>
  <c r="I457" i="4"/>
  <c r="H457" i="4"/>
  <c r="M456" i="4"/>
  <c r="L456" i="4"/>
  <c r="N456" i="4" s="1"/>
  <c r="K456" i="4"/>
  <c r="I456" i="4"/>
  <c r="H456" i="4"/>
  <c r="J456" i="4" s="1"/>
  <c r="L455" i="4"/>
  <c r="K455" i="4"/>
  <c r="N455" i="4" s="1"/>
  <c r="H455" i="4"/>
  <c r="N454" i="4"/>
  <c r="L454" i="4"/>
  <c r="M454" i="4" s="1"/>
  <c r="J454" i="4"/>
  <c r="I454" i="4"/>
  <c r="H454" i="4"/>
  <c r="M453" i="4"/>
  <c r="L453" i="4"/>
  <c r="N453" i="4" s="1"/>
  <c r="K453" i="4"/>
  <c r="I453" i="4"/>
  <c r="H453" i="4"/>
  <c r="J453" i="4" s="1"/>
  <c r="L452" i="4"/>
  <c r="K452" i="4"/>
  <c r="H452" i="4"/>
  <c r="K451" i="4"/>
  <c r="J451" i="4"/>
  <c r="H451" i="4"/>
  <c r="I451" i="4" s="1"/>
  <c r="N450" i="4"/>
  <c r="M450" i="4"/>
  <c r="L450" i="4"/>
  <c r="I450" i="4"/>
  <c r="H450" i="4"/>
  <c r="J450" i="4" s="1"/>
  <c r="L449" i="4"/>
  <c r="K449" i="4"/>
  <c r="N449" i="4" s="1"/>
  <c r="H449" i="4"/>
  <c r="K448" i="4"/>
  <c r="J448" i="4"/>
  <c r="H448" i="4"/>
  <c r="I448" i="4" s="1"/>
  <c r="K447" i="4"/>
  <c r="L447" i="4" s="1"/>
  <c r="M447" i="4" s="1"/>
  <c r="J447" i="4"/>
  <c r="I447" i="4"/>
  <c r="H447" i="4"/>
  <c r="M446" i="4"/>
  <c r="L446" i="4"/>
  <c r="N446" i="4" s="1"/>
  <c r="H446" i="4"/>
  <c r="K445" i="4"/>
  <c r="J445" i="4"/>
  <c r="H445" i="4"/>
  <c r="I445" i="4" s="1"/>
  <c r="N444" i="4"/>
  <c r="K444" i="4"/>
  <c r="L444" i="4" s="1"/>
  <c r="M444" i="4" s="1"/>
  <c r="J444" i="4"/>
  <c r="I444" i="4"/>
  <c r="H444" i="4"/>
  <c r="M443" i="4"/>
  <c r="L443" i="4"/>
  <c r="N443" i="4" s="1"/>
  <c r="K443" i="4"/>
  <c r="I443" i="4"/>
  <c r="H443" i="4"/>
  <c r="J443" i="4" s="1"/>
  <c r="L442" i="4"/>
  <c r="J442" i="4"/>
  <c r="H442" i="4"/>
  <c r="I442" i="4" s="1"/>
  <c r="K441" i="4"/>
  <c r="L441" i="4" s="1"/>
  <c r="M441" i="4" s="1"/>
  <c r="J441" i="4"/>
  <c r="I441" i="4"/>
  <c r="H441" i="4"/>
  <c r="M440" i="4"/>
  <c r="L440" i="4"/>
  <c r="N440" i="4" s="1"/>
  <c r="K440" i="4"/>
  <c r="I440" i="4"/>
  <c r="H440" i="4"/>
  <c r="J440" i="4" s="1"/>
  <c r="L439" i="4"/>
  <c r="K439" i="4"/>
  <c r="N439" i="4" s="1"/>
  <c r="H439" i="4"/>
  <c r="N438" i="4"/>
  <c r="L438" i="4"/>
  <c r="M438" i="4" s="1"/>
  <c r="J438" i="4"/>
  <c r="I438" i="4"/>
  <c r="H438" i="4"/>
  <c r="M437" i="4"/>
  <c r="L437" i="4"/>
  <c r="N437" i="4" s="1"/>
  <c r="K437" i="4"/>
  <c r="I437" i="4"/>
  <c r="H437" i="4"/>
  <c r="J437" i="4" s="1"/>
  <c r="L436" i="4"/>
  <c r="K436" i="4"/>
  <c r="H436" i="4"/>
  <c r="K435" i="4"/>
  <c r="J435" i="4"/>
  <c r="H435" i="4"/>
  <c r="I435" i="4" s="1"/>
  <c r="N434" i="4"/>
  <c r="M434" i="4"/>
  <c r="L434" i="4"/>
  <c r="I434" i="4"/>
  <c r="H434" i="4"/>
  <c r="J434" i="4" s="1"/>
  <c r="L433" i="4"/>
  <c r="K433" i="4"/>
  <c r="N433" i="4" s="1"/>
  <c r="H433" i="4"/>
  <c r="K432" i="4"/>
  <c r="J432" i="4"/>
  <c r="H432" i="4"/>
  <c r="I432" i="4" s="1"/>
  <c r="K431" i="4"/>
  <c r="L431" i="4" s="1"/>
  <c r="M431" i="4" s="1"/>
  <c r="J431" i="4"/>
  <c r="I431" i="4"/>
  <c r="H431" i="4"/>
  <c r="M430" i="4"/>
  <c r="L430" i="4"/>
  <c r="N430" i="4" s="1"/>
  <c r="H430" i="4"/>
  <c r="K429" i="4"/>
  <c r="J429" i="4"/>
  <c r="H429" i="4"/>
  <c r="I429" i="4" s="1"/>
  <c r="N428" i="4"/>
  <c r="K428" i="4"/>
  <c r="L428" i="4" s="1"/>
  <c r="M428" i="4" s="1"/>
  <c r="J428" i="4"/>
  <c r="I428" i="4"/>
  <c r="H428" i="4"/>
  <c r="M427" i="4"/>
  <c r="L427" i="4"/>
  <c r="N427" i="4" s="1"/>
  <c r="K427" i="4"/>
  <c r="I427" i="4"/>
  <c r="H427" i="4"/>
  <c r="J427" i="4" s="1"/>
  <c r="L426" i="4"/>
  <c r="J426" i="4"/>
  <c r="H426" i="4"/>
  <c r="I426" i="4" s="1"/>
  <c r="K425" i="4"/>
  <c r="L425" i="4" s="1"/>
  <c r="M425" i="4" s="1"/>
  <c r="J425" i="4"/>
  <c r="I425" i="4"/>
  <c r="H425" i="4"/>
  <c r="M424" i="4"/>
  <c r="L424" i="4"/>
  <c r="N424" i="4" s="1"/>
  <c r="K424" i="4"/>
  <c r="I424" i="4"/>
  <c r="H424" i="4"/>
  <c r="J424" i="4" s="1"/>
  <c r="L423" i="4"/>
  <c r="K423" i="4"/>
  <c r="N423" i="4" s="1"/>
  <c r="H423" i="4"/>
  <c r="N422" i="4"/>
  <c r="L422" i="4"/>
  <c r="M422" i="4" s="1"/>
  <c r="J422" i="4"/>
  <c r="I422" i="4"/>
  <c r="H422" i="4"/>
  <c r="M421" i="4"/>
  <c r="L421" i="4"/>
  <c r="N421" i="4" s="1"/>
  <c r="K421" i="4"/>
  <c r="I421" i="4"/>
  <c r="H421" i="4"/>
  <c r="J421" i="4" s="1"/>
  <c r="L420" i="4"/>
  <c r="K420" i="4"/>
  <c r="H420" i="4"/>
  <c r="K419" i="4"/>
  <c r="J419" i="4"/>
  <c r="H419" i="4"/>
  <c r="I419" i="4" s="1"/>
  <c r="N418" i="4"/>
  <c r="M418" i="4"/>
  <c r="L418" i="4"/>
  <c r="I418" i="4"/>
  <c r="H418" i="4"/>
  <c r="J418" i="4" s="1"/>
  <c r="L417" i="4"/>
  <c r="K417" i="4"/>
  <c r="N417" i="4" s="1"/>
  <c r="H417" i="4"/>
  <c r="K416" i="4"/>
  <c r="J416" i="4"/>
  <c r="H416" i="4"/>
  <c r="I416" i="4" s="1"/>
  <c r="K415" i="4"/>
  <c r="L415" i="4" s="1"/>
  <c r="M415" i="4" s="1"/>
  <c r="J415" i="4"/>
  <c r="I415" i="4"/>
  <c r="H415" i="4"/>
  <c r="M414" i="4"/>
  <c r="L414" i="4"/>
  <c r="N414" i="4" s="1"/>
  <c r="H414" i="4"/>
  <c r="K413" i="4"/>
  <c r="J413" i="4"/>
  <c r="H413" i="4"/>
  <c r="I413" i="4" s="1"/>
  <c r="N412" i="4"/>
  <c r="K412" i="4"/>
  <c r="L412" i="4" s="1"/>
  <c r="M412" i="4" s="1"/>
  <c r="J412" i="4"/>
  <c r="I412" i="4"/>
  <c r="H412" i="4"/>
  <c r="M411" i="4"/>
  <c r="L411" i="4"/>
  <c r="N411" i="4" s="1"/>
  <c r="K411" i="4"/>
  <c r="I411" i="4"/>
  <c r="H411" i="4"/>
  <c r="J411" i="4" s="1"/>
  <c r="L410" i="4"/>
  <c r="J410" i="4"/>
  <c r="H410" i="4"/>
  <c r="I410" i="4" s="1"/>
  <c r="N409" i="4"/>
  <c r="M409" i="4"/>
  <c r="K409" i="4"/>
  <c r="L409" i="4" s="1"/>
  <c r="J409" i="4"/>
  <c r="I409" i="4"/>
  <c r="H409" i="4"/>
  <c r="L408" i="4"/>
  <c r="K408" i="4"/>
  <c r="I408" i="4"/>
  <c r="H408" i="4"/>
  <c r="J408" i="4" s="1"/>
  <c r="L407" i="4"/>
  <c r="K407" i="4"/>
  <c r="H407" i="4"/>
  <c r="N406" i="4"/>
  <c r="L406" i="4"/>
  <c r="M406" i="4" s="1"/>
  <c r="J406" i="4"/>
  <c r="I406" i="4"/>
  <c r="H406" i="4"/>
  <c r="M405" i="4"/>
  <c r="L405" i="4"/>
  <c r="N405" i="4" s="1"/>
  <c r="K405" i="4"/>
  <c r="H405" i="4"/>
  <c r="K404" i="4"/>
  <c r="H404" i="4"/>
  <c r="K403" i="4"/>
  <c r="J403" i="4"/>
  <c r="H403" i="4"/>
  <c r="I403" i="4" s="1"/>
  <c r="N402" i="4"/>
  <c r="M402" i="4"/>
  <c r="L402" i="4"/>
  <c r="H402" i="4"/>
  <c r="K401" i="4"/>
  <c r="H401" i="4"/>
  <c r="K400" i="4"/>
  <c r="J400" i="4"/>
  <c r="H400" i="4"/>
  <c r="I400" i="4" s="1"/>
  <c r="N399" i="4"/>
  <c r="K399" i="4"/>
  <c r="L399" i="4" s="1"/>
  <c r="M399" i="4" s="1"/>
  <c r="J399" i="4"/>
  <c r="I399" i="4"/>
  <c r="H399" i="4"/>
  <c r="M398" i="4"/>
  <c r="L398" i="4"/>
  <c r="N398" i="4" s="1"/>
  <c r="H398" i="4"/>
  <c r="K397" i="4"/>
  <c r="J397" i="4"/>
  <c r="H397" i="4"/>
  <c r="I397" i="4" s="1"/>
  <c r="N396" i="4"/>
  <c r="M396" i="4"/>
  <c r="K396" i="4"/>
  <c r="L396" i="4" s="1"/>
  <c r="J396" i="4"/>
  <c r="I396" i="4"/>
  <c r="H396" i="4"/>
  <c r="L395" i="4"/>
  <c r="K395" i="4"/>
  <c r="I395" i="4"/>
  <c r="H395" i="4"/>
  <c r="J395" i="4" s="1"/>
  <c r="L394" i="4"/>
  <c r="J394" i="4"/>
  <c r="H394" i="4"/>
  <c r="I394" i="4" s="1"/>
  <c r="M393" i="4"/>
  <c r="K393" i="4"/>
  <c r="L393" i="4" s="1"/>
  <c r="N393" i="4" s="1"/>
  <c r="J393" i="4"/>
  <c r="I393" i="4"/>
  <c r="H393" i="4"/>
  <c r="L392" i="4"/>
  <c r="N392" i="4" s="1"/>
  <c r="K392" i="4"/>
  <c r="I392" i="4"/>
  <c r="H392" i="4"/>
  <c r="J392" i="4" s="1"/>
  <c r="L391" i="4"/>
  <c r="K391" i="4"/>
  <c r="H391" i="4"/>
  <c r="N390" i="4"/>
  <c r="L390" i="4"/>
  <c r="M390" i="4" s="1"/>
  <c r="J390" i="4"/>
  <c r="I390" i="4"/>
  <c r="H390" i="4"/>
  <c r="M389" i="4"/>
  <c r="L389" i="4"/>
  <c r="N389" i="4" s="1"/>
  <c r="K389" i="4"/>
  <c r="H389" i="4"/>
  <c r="J389" i="4" s="1"/>
  <c r="K388" i="4"/>
  <c r="H388" i="4"/>
  <c r="K387" i="4"/>
  <c r="J387" i="4"/>
  <c r="H387" i="4"/>
  <c r="I387" i="4" s="1"/>
  <c r="N386" i="4"/>
  <c r="M386" i="4"/>
  <c r="L386" i="4"/>
  <c r="H386" i="4"/>
  <c r="J386" i="4" s="1"/>
  <c r="K385" i="4"/>
  <c r="H385" i="4"/>
  <c r="K384" i="4"/>
  <c r="J384" i="4"/>
  <c r="H384" i="4"/>
  <c r="I384" i="4" s="1"/>
  <c r="K383" i="4"/>
  <c r="L383" i="4" s="1"/>
  <c r="J383" i="4"/>
  <c r="I383" i="4"/>
  <c r="H383" i="4"/>
  <c r="M382" i="4"/>
  <c r="L382" i="4"/>
  <c r="N382" i="4" s="1"/>
  <c r="H382" i="4"/>
  <c r="K381" i="4"/>
  <c r="J381" i="4"/>
  <c r="H381" i="4"/>
  <c r="I381" i="4" s="1"/>
  <c r="M380" i="4"/>
  <c r="K380" i="4"/>
  <c r="L380" i="4" s="1"/>
  <c r="N380" i="4" s="1"/>
  <c r="J380" i="4"/>
  <c r="I380" i="4"/>
  <c r="H380" i="4"/>
  <c r="L379" i="4"/>
  <c r="N379" i="4" s="1"/>
  <c r="K379" i="4"/>
  <c r="I379" i="4"/>
  <c r="H379" i="4"/>
  <c r="J379" i="4" s="1"/>
  <c r="L378" i="4"/>
  <c r="J378" i="4"/>
  <c r="H378" i="4"/>
  <c r="I378" i="4" s="1"/>
  <c r="N377" i="4"/>
  <c r="M377" i="4"/>
  <c r="K377" i="4"/>
  <c r="L377" i="4" s="1"/>
  <c r="J377" i="4"/>
  <c r="I377" i="4"/>
  <c r="H377" i="4"/>
  <c r="L376" i="4"/>
  <c r="K376" i="4"/>
  <c r="I376" i="4"/>
  <c r="H376" i="4"/>
  <c r="J376" i="4" s="1"/>
  <c r="L375" i="4"/>
  <c r="K375" i="4"/>
  <c r="H375" i="4"/>
  <c r="N374" i="4"/>
  <c r="L374" i="4"/>
  <c r="M374" i="4" s="1"/>
  <c r="J374" i="4"/>
  <c r="I374" i="4"/>
  <c r="H374" i="4"/>
  <c r="M373" i="4"/>
  <c r="L373" i="4"/>
  <c r="N373" i="4" s="1"/>
  <c r="K373" i="4"/>
  <c r="H373" i="4"/>
  <c r="K372" i="4"/>
  <c r="H372" i="4"/>
  <c r="K371" i="4"/>
  <c r="J371" i="4"/>
  <c r="H371" i="4"/>
  <c r="I371" i="4" s="1"/>
  <c r="N370" i="4"/>
  <c r="M370" i="4"/>
  <c r="L370" i="4"/>
  <c r="H370" i="4"/>
  <c r="K369" i="4"/>
  <c r="H369" i="4"/>
  <c r="K368" i="4"/>
  <c r="J368" i="4"/>
  <c r="H368" i="4"/>
  <c r="I368" i="4" s="1"/>
  <c r="N367" i="4"/>
  <c r="K367" i="4"/>
  <c r="L367" i="4" s="1"/>
  <c r="M367" i="4" s="1"/>
  <c r="J367" i="4"/>
  <c r="I367" i="4"/>
  <c r="H367" i="4"/>
  <c r="M366" i="4"/>
  <c r="L366" i="4"/>
  <c r="N366" i="4" s="1"/>
  <c r="H366" i="4"/>
  <c r="K365" i="4"/>
  <c r="J365" i="4"/>
  <c r="H365" i="4"/>
  <c r="I365" i="4" s="1"/>
  <c r="N364" i="4"/>
  <c r="M364" i="4"/>
  <c r="K364" i="4"/>
  <c r="L364" i="4" s="1"/>
  <c r="J364" i="4"/>
  <c r="I364" i="4"/>
  <c r="H364" i="4"/>
  <c r="L363" i="4"/>
  <c r="K363" i="4"/>
  <c r="I363" i="4"/>
  <c r="H363" i="4"/>
  <c r="J363" i="4" s="1"/>
  <c r="L362" i="4"/>
  <c r="J362" i="4"/>
  <c r="H362" i="4"/>
  <c r="I362" i="4" s="1"/>
  <c r="M361" i="4"/>
  <c r="K361" i="4"/>
  <c r="L361" i="4" s="1"/>
  <c r="N361" i="4" s="1"/>
  <c r="J361" i="4"/>
  <c r="I361" i="4"/>
  <c r="H361" i="4"/>
  <c r="L360" i="4"/>
  <c r="N360" i="4" s="1"/>
  <c r="K360" i="4"/>
  <c r="I360" i="4"/>
  <c r="H360" i="4"/>
  <c r="J360" i="4" s="1"/>
  <c r="L359" i="4"/>
  <c r="K359" i="4"/>
  <c r="H359" i="4"/>
  <c r="N358" i="4"/>
  <c r="L358" i="4"/>
  <c r="M358" i="4" s="1"/>
  <c r="J358" i="4"/>
  <c r="I358" i="4"/>
  <c r="H358" i="4"/>
  <c r="M357" i="4"/>
  <c r="L357" i="4"/>
  <c r="N357" i="4" s="1"/>
  <c r="K357" i="4"/>
  <c r="H357" i="4"/>
  <c r="J357" i="4" s="1"/>
  <c r="L356" i="4"/>
  <c r="K356" i="4"/>
  <c r="M356" i="4" s="1"/>
  <c r="I356" i="4"/>
  <c r="H356" i="4"/>
  <c r="J356" i="4" s="1"/>
  <c r="K355" i="4"/>
  <c r="H355" i="4"/>
  <c r="N354" i="4"/>
  <c r="M354" i="4"/>
  <c r="L354" i="4"/>
  <c r="J354" i="4"/>
  <c r="H354" i="4"/>
  <c r="I354" i="4" s="1"/>
  <c r="L353" i="4"/>
  <c r="K353" i="4"/>
  <c r="M353" i="4" s="1"/>
  <c r="I353" i="4"/>
  <c r="H353" i="4"/>
  <c r="J353" i="4" s="1"/>
  <c r="K352" i="4"/>
  <c r="H352" i="4"/>
  <c r="N351" i="4"/>
  <c r="M351" i="4"/>
  <c r="K351" i="4"/>
  <c r="L351" i="4" s="1"/>
  <c r="J351" i="4"/>
  <c r="I351" i="4"/>
  <c r="H351" i="4"/>
  <c r="M350" i="4"/>
  <c r="L350" i="4"/>
  <c r="N350" i="4" s="1"/>
  <c r="I350" i="4"/>
  <c r="H350" i="4"/>
  <c r="J350" i="4" s="1"/>
  <c r="K349" i="4"/>
  <c r="H349" i="4"/>
  <c r="N348" i="4"/>
  <c r="M348" i="4"/>
  <c r="K348" i="4"/>
  <c r="L348" i="4" s="1"/>
  <c r="J348" i="4"/>
  <c r="I348" i="4"/>
  <c r="H348" i="4"/>
  <c r="M347" i="4"/>
  <c r="L347" i="4"/>
  <c r="N347" i="4" s="1"/>
  <c r="K347" i="4"/>
  <c r="I347" i="4"/>
  <c r="H347" i="4"/>
  <c r="J347" i="4" s="1"/>
  <c r="M346" i="4"/>
  <c r="L346" i="4"/>
  <c r="N346" i="4" s="1"/>
  <c r="J346" i="4"/>
  <c r="H346" i="4"/>
  <c r="I346" i="4" s="1"/>
  <c r="K345" i="4"/>
  <c r="J345" i="4"/>
  <c r="I345" i="4"/>
  <c r="H345" i="4"/>
  <c r="N344" i="4"/>
  <c r="L344" i="4"/>
  <c r="M344" i="4" s="1"/>
  <c r="K344" i="4"/>
  <c r="J344" i="4"/>
  <c r="H344" i="4"/>
  <c r="I344" i="4" s="1"/>
  <c r="L343" i="4"/>
  <c r="K343" i="4"/>
  <c r="M343" i="4" s="1"/>
  <c r="I343" i="4"/>
  <c r="H343" i="4"/>
  <c r="J343" i="4" s="1"/>
  <c r="N342" i="4"/>
  <c r="L342" i="4"/>
  <c r="M342" i="4" s="1"/>
  <c r="J342" i="4"/>
  <c r="I342" i="4"/>
  <c r="H342" i="4"/>
  <c r="N341" i="4"/>
  <c r="M341" i="4"/>
  <c r="L341" i="4"/>
  <c r="K341" i="4"/>
  <c r="J341" i="4"/>
  <c r="I341" i="4"/>
  <c r="H341" i="4"/>
  <c r="K340" i="4"/>
  <c r="H340" i="4"/>
  <c r="L339" i="4"/>
  <c r="N339" i="4" s="1"/>
  <c r="K339" i="4"/>
  <c r="J339" i="4"/>
  <c r="H339" i="4"/>
  <c r="I339" i="4" s="1"/>
  <c r="L338" i="4"/>
  <c r="J338" i="4"/>
  <c r="I338" i="4"/>
  <c r="H338" i="4"/>
  <c r="N337" i="4"/>
  <c r="L337" i="4"/>
  <c r="M337" i="4" s="1"/>
  <c r="K337" i="4"/>
  <c r="J337" i="4"/>
  <c r="H337" i="4"/>
  <c r="I337" i="4" s="1"/>
  <c r="K336" i="4"/>
  <c r="L336" i="4" s="1"/>
  <c r="M336" i="4" s="1"/>
  <c r="I336" i="4"/>
  <c r="H336" i="4"/>
  <c r="J336" i="4" s="1"/>
  <c r="L335" i="4"/>
  <c r="N335" i="4" s="1"/>
  <c r="K335" i="4"/>
  <c r="M335" i="4" s="1"/>
  <c r="H335" i="4"/>
  <c r="N334" i="4"/>
  <c r="M334" i="4"/>
  <c r="L334" i="4"/>
  <c r="J334" i="4"/>
  <c r="H334" i="4"/>
  <c r="I334" i="4" s="1"/>
  <c r="K333" i="4"/>
  <c r="L333" i="4" s="1"/>
  <c r="M333" i="4" s="1"/>
  <c r="I333" i="4"/>
  <c r="H333" i="4"/>
  <c r="J333" i="4" s="1"/>
  <c r="L332" i="4"/>
  <c r="N332" i="4" s="1"/>
  <c r="K332" i="4"/>
  <c r="M332" i="4" s="1"/>
  <c r="H332" i="4"/>
  <c r="K331" i="4"/>
  <c r="J331" i="4"/>
  <c r="I331" i="4"/>
  <c r="H331" i="4"/>
  <c r="N330" i="4"/>
  <c r="L330" i="4"/>
  <c r="M330" i="4" s="1"/>
  <c r="I330" i="4"/>
  <c r="H330" i="4"/>
  <c r="J330" i="4" s="1"/>
  <c r="L329" i="4"/>
  <c r="N329" i="4" s="1"/>
  <c r="K329" i="4"/>
  <c r="H329" i="4"/>
  <c r="K328" i="4"/>
  <c r="J328" i="4"/>
  <c r="I328" i="4"/>
  <c r="H328" i="4"/>
  <c r="N327" i="4"/>
  <c r="L327" i="4"/>
  <c r="M327" i="4" s="1"/>
  <c r="K327" i="4"/>
  <c r="J327" i="4"/>
  <c r="H327" i="4"/>
  <c r="I327" i="4" s="1"/>
  <c r="M326" i="4"/>
  <c r="L326" i="4"/>
  <c r="N326" i="4" s="1"/>
  <c r="H326" i="4"/>
  <c r="K325" i="4"/>
  <c r="J325" i="4"/>
  <c r="I325" i="4"/>
  <c r="H325" i="4"/>
  <c r="N324" i="4"/>
  <c r="L324" i="4"/>
  <c r="M324" i="4" s="1"/>
  <c r="K324" i="4"/>
  <c r="J324" i="4"/>
  <c r="H324" i="4"/>
  <c r="I324" i="4" s="1"/>
  <c r="M323" i="4"/>
  <c r="K323" i="4"/>
  <c r="L323" i="4" s="1"/>
  <c r="I323" i="4"/>
  <c r="H323" i="4"/>
  <c r="J323" i="4" s="1"/>
  <c r="L322" i="4"/>
  <c r="J322" i="4"/>
  <c r="I322" i="4"/>
  <c r="H322" i="4"/>
  <c r="N321" i="4"/>
  <c r="L321" i="4"/>
  <c r="M321" i="4" s="1"/>
  <c r="K321" i="4"/>
  <c r="J321" i="4"/>
  <c r="H321" i="4"/>
  <c r="I321" i="4" s="1"/>
  <c r="K320" i="4"/>
  <c r="L320" i="4" s="1"/>
  <c r="M320" i="4" s="1"/>
  <c r="I320" i="4"/>
  <c r="H320" i="4"/>
  <c r="J320" i="4" s="1"/>
  <c r="L319" i="4"/>
  <c r="N319" i="4" s="1"/>
  <c r="K319" i="4"/>
  <c r="M319" i="4" s="1"/>
  <c r="H319" i="4"/>
  <c r="N318" i="4"/>
  <c r="M318" i="4"/>
  <c r="L318" i="4"/>
  <c r="J318" i="4"/>
  <c r="H318" i="4"/>
  <c r="I318" i="4" s="1"/>
  <c r="K317" i="4"/>
  <c r="L317" i="4" s="1"/>
  <c r="M317" i="4" s="1"/>
  <c r="I317" i="4"/>
  <c r="H317" i="4"/>
  <c r="J317" i="4" s="1"/>
  <c r="L316" i="4"/>
  <c r="N316" i="4" s="1"/>
  <c r="K316" i="4"/>
  <c r="M316" i="4" s="1"/>
  <c r="H316" i="4"/>
  <c r="K315" i="4"/>
  <c r="J315" i="4"/>
  <c r="I315" i="4"/>
  <c r="H315" i="4"/>
  <c r="N314" i="4"/>
  <c r="L314" i="4"/>
  <c r="M314" i="4" s="1"/>
  <c r="I314" i="4"/>
  <c r="H314" i="4"/>
  <c r="J314" i="4" s="1"/>
  <c r="L313" i="4"/>
  <c r="N313" i="4" s="1"/>
  <c r="K313" i="4"/>
  <c r="H313" i="4"/>
  <c r="K312" i="4"/>
  <c r="J312" i="4"/>
  <c r="I312" i="4"/>
  <c r="H312" i="4"/>
  <c r="N311" i="4"/>
  <c r="L311" i="4"/>
  <c r="M311" i="4" s="1"/>
  <c r="K311" i="4"/>
  <c r="J311" i="4"/>
  <c r="H311" i="4"/>
  <c r="I311" i="4" s="1"/>
  <c r="M310" i="4"/>
  <c r="L310" i="4"/>
  <c r="N310" i="4" s="1"/>
  <c r="H310" i="4"/>
  <c r="K309" i="4"/>
  <c r="J309" i="4"/>
  <c r="I309" i="4"/>
  <c r="H309" i="4"/>
  <c r="N308" i="4"/>
  <c r="L308" i="4"/>
  <c r="M308" i="4" s="1"/>
  <c r="K308" i="4"/>
  <c r="J308" i="4"/>
  <c r="H308" i="4"/>
  <c r="I308" i="4" s="1"/>
  <c r="M307" i="4"/>
  <c r="K307" i="4"/>
  <c r="L307" i="4" s="1"/>
  <c r="I307" i="4"/>
  <c r="H307" i="4"/>
  <c r="J307" i="4" s="1"/>
  <c r="L306" i="4"/>
  <c r="J306" i="4"/>
  <c r="I306" i="4"/>
  <c r="H306" i="4"/>
  <c r="N305" i="4"/>
  <c r="L305" i="4"/>
  <c r="M305" i="4" s="1"/>
  <c r="K305" i="4"/>
  <c r="J305" i="4"/>
  <c r="H305" i="4"/>
  <c r="I305" i="4" s="1"/>
  <c r="K304" i="4"/>
  <c r="L304" i="4" s="1"/>
  <c r="M304" i="4" s="1"/>
  <c r="I304" i="4"/>
  <c r="H304" i="4"/>
  <c r="J304" i="4" s="1"/>
  <c r="L303" i="4"/>
  <c r="N303" i="4" s="1"/>
  <c r="K303" i="4"/>
  <c r="M303" i="4" s="1"/>
  <c r="H303" i="4"/>
  <c r="N302" i="4"/>
  <c r="M302" i="4"/>
  <c r="L302" i="4"/>
  <c r="J302" i="4"/>
  <c r="H302" i="4"/>
  <c r="I302" i="4" s="1"/>
  <c r="K301" i="4"/>
  <c r="L301" i="4" s="1"/>
  <c r="M301" i="4" s="1"/>
  <c r="I301" i="4"/>
  <c r="H301" i="4"/>
  <c r="J301" i="4" s="1"/>
  <c r="L300" i="4"/>
  <c r="N300" i="4" s="1"/>
  <c r="K300" i="4"/>
  <c r="M300" i="4" s="1"/>
  <c r="H300" i="4"/>
  <c r="K299" i="4"/>
  <c r="J299" i="4"/>
  <c r="I299" i="4"/>
  <c r="H299" i="4"/>
  <c r="N298" i="4"/>
  <c r="L298" i="4"/>
  <c r="M298" i="4" s="1"/>
  <c r="I298" i="4"/>
  <c r="H298" i="4"/>
  <c r="J298" i="4" s="1"/>
  <c r="L297" i="4"/>
  <c r="N297" i="4" s="1"/>
  <c r="K297" i="4"/>
  <c r="H297" i="4"/>
  <c r="K296" i="4"/>
  <c r="J296" i="4"/>
  <c r="I296" i="4"/>
  <c r="H296" i="4"/>
  <c r="N295" i="4"/>
  <c r="L295" i="4"/>
  <c r="M295" i="4" s="1"/>
  <c r="K295" i="4"/>
  <c r="J295" i="4"/>
  <c r="H295" i="4"/>
  <c r="I295" i="4" s="1"/>
  <c r="M294" i="4"/>
  <c r="L294" i="4"/>
  <c r="N294" i="4" s="1"/>
  <c r="H294" i="4"/>
  <c r="K293" i="4"/>
  <c r="J293" i="4"/>
  <c r="I293" i="4"/>
  <c r="H293" i="4"/>
  <c r="N292" i="4"/>
  <c r="L292" i="4"/>
  <c r="M292" i="4" s="1"/>
  <c r="K292" i="4"/>
  <c r="J292" i="4"/>
  <c r="H292" i="4"/>
  <c r="I292" i="4" s="1"/>
  <c r="M291" i="4"/>
  <c r="K291" i="4"/>
  <c r="L291" i="4" s="1"/>
  <c r="I291" i="4"/>
  <c r="H291" i="4"/>
  <c r="J291" i="4" s="1"/>
  <c r="L290" i="4"/>
  <c r="J290" i="4"/>
  <c r="I290" i="4"/>
  <c r="H290" i="4"/>
  <c r="N289" i="4"/>
  <c r="L289" i="4"/>
  <c r="M289" i="4" s="1"/>
  <c r="K289" i="4"/>
  <c r="J289" i="4"/>
  <c r="H289" i="4"/>
  <c r="I289" i="4" s="1"/>
  <c r="K288" i="4"/>
  <c r="L288" i="4" s="1"/>
  <c r="M288" i="4" s="1"/>
  <c r="I288" i="4"/>
  <c r="H288" i="4"/>
  <c r="J288" i="4" s="1"/>
  <c r="L287" i="4"/>
  <c r="N287" i="4" s="1"/>
  <c r="K287" i="4"/>
  <c r="M287" i="4" s="1"/>
  <c r="H287" i="4"/>
  <c r="N286" i="4"/>
  <c r="M286" i="4"/>
  <c r="L286" i="4"/>
  <c r="J286" i="4"/>
  <c r="H286" i="4"/>
  <c r="I286" i="4" s="1"/>
  <c r="K285" i="4"/>
  <c r="L285" i="4" s="1"/>
  <c r="M285" i="4" s="1"/>
  <c r="I285" i="4"/>
  <c r="H285" i="4"/>
  <c r="J285" i="4" s="1"/>
  <c r="L284" i="4"/>
  <c r="N284" i="4" s="1"/>
  <c r="K284" i="4"/>
  <c r="M284" i="4" s="1"/>
  <c r="H284" i="4"/>
  <c r="K283" i="4"/>
  <c r="J283" i="4"/>
  <c r="I283" i="4"/>
  <c r="H283" i="4"/>
  <c r="N282" i="4"/>
  <c r="L282" i="4"/>
  <c r="M282" i="4" s="1"/>
  <c r="I282" i="4"/>
  <c r="H282" i="4"/>
  <c r="J282" i="4" s="1"/>
  <c r="L281" i="4"/>
  <c r="N281" i="4" s="1"/>
  <c r="K281" i="4"/>
  <c r="H281" i="4"/>
  <c r="K280" i="4"/>
  <c r="J280" i="4"/>
  <c r="I280" i="4"/>
  <c r="H280" i="4"/>
  <c r="N279" i="4"/>
  <c r="L279" i="4"/>
  <c r="M279" i="4" s="1"/>
  <c r="K279" i="4"/>
  <c r="J279" i="4"/>
  <c r="H279" i="4"/>
  <c r="I279" i="4" s="1"/>
  <c r="M278" i="4"/>
  <c r="L278" i="4"/>
  <c r="N278" i="4" s="1"/>
  <c r="H278" i="4"/>
  <c r="K277" i="4"/>
  <c r="J277" i="4"/>
  <c r="I277" i="4"/>
  <c r="H277" i="4"/>
  <c r="N276" i="4"/>
  <c r="L276" i="4"/>
  <c r="M276" i="4" s="1"/>
  <c r="K276" i="4"/>
  <c r="J276" i="4"/>
  <c r="H276" i="4"/>
  <c r="I276" i="4" s="1"/>
  <c r="K275" i="4"/>
  <c r="I275" i="4"/>
  <c r="H275" i="4"/>
  <c r="J275" i="4" s="1"/>
  <c r="N274" i="4"/>
  <c r="L274" i="4"/>
  <c r="M274" i="4" s="1"/>
  <c r="J274" i="4"/>
  <c r="I274" i="4"/>
  <c r="H274" i="4"/>
  <c r="L273" i="4"/>
  <c r="M273" i="4" s="1"/>
  <c r="K273" i="4"/>
  <c r="J273" i="4"/>
  <c r="H273" i="4"/>
  <c r="I273" i="4" s="1"/>
  <c r="K272" i="4"/>
  <c r="I272" i="4"/>
  <c r="H272" i="4"/>
  <c r="J272" i="4" s="1"/>
  <c r="N271" i="4"/>
  <c r="L271" i="4"/>
  <c r="K271" i="4"/>
  <c r="M271" i="4" s="1"/>
  <c r="H271" i="4"/>
  <c r="I271" i="4" s="1"/>
  <c r="N270" i="4"/>
  <c r="M270" i="4"/>
  <c r="L270" i="4"/>
  <c r="J270" i="4"/>
  <c r="H270" i="4"/>
  <c r="I270" i="4" s="1"/>
  <c r="K269" i="4"/>
  <c r="I269" i="4"/>
  <c r="H269" i="4"/>
  <c r="J269" i="4" s="1"/>
  <c r="N268" i="4"/>
  <c r="L268" i="4"/>
  <c r="K268" i="4"/>
  <c r="M268" i="4" s="1"/>
  <c r="H268" i="4"/>
  <c r="I268" i="4" s="1"/>
  <c r="K267" i="4"/>
  <c r="J267" i="4"/>
  <c r="I267" i="4"/>
  <c r="H267" i="4"/>
  <c r="N266" i="4"/>
  <c r="L266" i="4"/>
  <c r="M266" i="4" s="1"/>
  <c r="I266" i="4"/>
  <c r="H266" i="4"/>
  <c r="J266" i="4" s="1"/>
  <c r="N265" i="4"/>
  <c r="L265" i="4"/>
  <c r="K265" i="4"/>
  <c r="M265" i="4" s="1"/>
  <c r="H265" i="4"/>
  <c r="I265" i="4" s="1"/>
  <c r="K264" i="4"/>
  <c r="J264" i="4"/>
  <c r="I264" i="4"/>
  <c r="H264" i="4"/>
  <c r="N263" i="4"/>
  <c r="L263" i="4"/>
  <c r="M263" i="4" s="1"/>
  <c r="K263" i="4"/>
  <c r="H263" i="4"/>
  <c r="I263" i="4" s="1"/>
  <c r="M262" i="4"/>
  <c r="L262" i="4"/>
  <c r="N262" i="4" s="1"/>
  <c r="H262" i="4"/>
  <c r="I262" i="4" s="1"/>
  <c r="K261" i="4"/>
  <c r="J261" i="4"/>
  <c r="I261" i="4"/>
  <c r="H261" i="4"/>
  <c r="N260" i="4"/>
  <c r="L260" i="4"/>
  <c r="M260" i="4" s="1"/>
  <c r="K260" i="4"/>
  <c r="H260" i="4"/>
  <c r="I260" i="4" s="1"/>
  <c r="K259" i="4"/>
  <c r="I259" i="4"/>
  <c r="H259" i="4"/>
  <c r="J259" i="4" s="1"/>
  <c r="L258" i="4"/>
  <c r="M258" i="4" s="1"/>
  <c r="J258" i="4"/>
  <c r="I258" i="4"/>
  <c r="H258" i="4"/>
  <c r="N257" i="4"/>
  <c r="L257" i="4"/>
  <c r="M257" i="4" s="1"/>
  <c r="K257" i="4"/>
  <c r="H257" i="4"/>
  <c r="I257" i="4" s="1"/>
  <c r="K256" i="4"/>
  <c r="I256" i="4"/>
  <c r="H256" i="4"/>
  <c r="J256" i="4" s="1"/>
  <c r="L255" i="4"/>
  <c r="N255" i="4" s="1"/>
  <c r="K255" i="4"/>
  <c r="J255" i="4"/>
  <c r="H255" i="4"/>
  <c r="I255" i="4" s="1"/>
  <c r="N254" i="4"/>
  <c r="M254" i="4"/>
  <c r="L254" i="4"/>
  <c r="H254" i="4"/>
  <c r="I254" i="4" s="1"/>
  <c r="K253" i="4"/>
  <c r="I253" i="4"/>
  <c r="H253" i="4"/>
  <c r="J253" i="4" s="1"/>
  <c r="L252" i="4"/>
  <c r="N252" i="4" s="1"/>
  <c r="K252" i="4"/>
  <c r="J252" i="4"/>
  <c r="H252" i="4"/>
  <c r="I252" i="4" s="1"/>
  <c r="K251" i="4"/>
  <c r="J251" i="4"/>
  <c r="I251" i="4"/>
  <c r="H251" i="4"/>
  <c r="L250" i="4"/>
  <c r="M250" i="4" s="1"/>
  <c r="I250" i="4"/>
  <c r="H250" i="4"/>
  <c r="J250" i="4" s="1"/>
  <c r="L249" i="4"/>
  <c r="N249" i="4" s="1"/>
  <c r="K249" i="4"/>
  <c r="J249" i="4"/>
  <c r="H249" i="4"/>
  <c r="I249" i="4" s="1"/>
  <c r="K248" i="4"/>
  <c r="J248" i="4"/>
  <c r="I248" i="4"/>
  <c r="H248" i="4"/>
  <c r="L247" i="4"/>
  <c r="M247" i="4" s="1"/>
  <c r="K247" i="4"/>
  <c r="J247" i="4"/>
  <c r="H247" i="4"/>
  <c r="I247" i="4" s="1"/>
  <c r="M246" i="4"/>
  <c r="L246" i="4"/>
  <c r="N246" i="4" s="1"/>
  <c r="J246" i="4"/>
  <c r="H246" i="4"/>
  <c r="I246" i="4" s="1"/>
  <c r="K245" i="4"/>
  <c r="J245" i="4"/>
  <c r="I245" i="4"/>
  <c r="H245" i="4"/>
  <c r="L244" i="4"/>
  <c r="M244" i="4" s="1"/>
  <c r="K244" i="4"/>
  <c r="J244" i="4"/>
  <c r="H244" i="4"/>
  <c r="I244" i="4" s="1"/>
  <c r="K243" i="4"/>
  <c r="I243" i="4"/>
  <c r="H243" i="4"/>
  <c r="J243" i="4" s="1"/>
  <c r="N242" i="4"/>
  <c r="L242" i="4"/>
  <c r="M242" i="4" s="1"/>
  <c r="J242" i="4"/>
  <c r="I242" i="4"/>
  <c r="H242" i="4"/>
  <c r="L241" i="4"/>
  <c r="M241" i="4" s="1"/>
  <c r="K241" i="4"/>
  <c r="J241" i="4"/>
  <c r="H241" i="4"/>
  <c r="I241" i="4" s="1"/>
  <c r="K240" i="4"/>
  <c r="I240" i="4"/>
  <c r="H240" i="4"/>
  <c r="J240" i="4" s="1"/>
  <c r="N239" i="4"/>
  <c r="L239" i="4"/>
  <c r="K239" i="4"/>
  <c r="M239" i="4" s="1"/>
  <c r="H239" i="4"/>
  <c r="I239" i="4" s="1"/>
  <c r="N238" i="4"/>
  <c r="M238" i="4"/>
  <c r="L238" i="4"/>
  <c r="J238" i="4"/>
  <c r="H238" i="4"/>
  <c r="I238" i="4" s="1"/>
  <c r="K237" i="4"/>
  <c r="I237" i="4"/>
  <c r="H237" i="4"/>
  <c r="J237" i="4" s="1"/>
  <c r="N236" i="4"/>
  <c r="L236" i="4"/>
  <c r="K236" i="4"/>
  <c r="M236" i="4" s="1"/>
  <c r="H236" i="4"/>
  <c r="I236" i="4" s="1"/>
  <c r="K235" i="4"/>
  <c r="J235" i="4"/>
  <c r="I235" i="4"/>
  <c r="H235" i="4"/>
  <c r="N234" i="4"/>
  <c r="L234" i="4"/>
  <c r="M234" i="4" s="1"/>
  <c r="I234" i="4"/>
  <c r="H234" i="4"/>
  <c r="J234" i="4" s="1"/>
  <c r="N233" i="4"/>
  <c r="L233" i="4"/>
  <c r="K233" i="4"/>
  <c r="M233" i="4" s="1"/>
  <c r="H233" i="4"/>
  <c r="I233" i="4" s="1"/>
  <c r="K232" i="4"/>
  <c r="J232" i="4"/>
  <c r="I232" i="4"/>
  <c r="H232" i="4"/>
  <c r="N231" i="4"/>
  <c r="L231" i="4"/>
  <c r="M231" i="4" s="1"/>
  <c r="K231" i="4"/>
  <c r="I231" i="4"/>
  <c r="H231" i="4"/>
  <c r="J231" i="4" s="1"/>
  <c r="M230" i="4"/>
  <c r="L230" i="4"/>
  <c r="N230" i="4" s="1"/>
  <c r="J230" i="4"/>
  <c r="H230" i="4"/>
  <c r="I230" i="4" s="1"/>
  <c r="K229" i="4"/>
  <c r="L229" i="4" s="1"/>
  <c r="J229" i="4"/>
  <c r="I229" i="4"/>
  <c r="H229" i="4"/>
  <c r="N228" i="4"/>
  <c r="L228" i="4"/>
  <c r="M228" i="4" s="1"/>
  <c r="K228" i="4"/>
  <c r="J228" i="4"/>
  <c r="H228" i="4"/>
  <c r="I228" i="4" s="1"/>
  <c r="L227" i="4"/>
  <c r="K227" i="4"/>
  <c r="M227" i="4" s="1"/>
  <c r="I227" i="4"/>
  <c r="H227" i="4"/>
  <c r="J227" i="4" s="1"/>
  <c r="N226" i="4"/>
  <c r="L226" i="4"/>
  <c r="M226" i="4" s="1"/>
  <c r="J226" i="4"/>
  <c r="I226" i="4"/>
  <c r="H226" i="4"/>
  <c r="N225" i="4"/>
  <c r="M225" i="4"/>
  <c r="L225" i="4"/>
  <c r="K225" i="4"/>
  <c r="J225" i="4"/>
  <c r="I225" i="4"/>
  <c r="H225" i="4"/>
  <c r="K224" i="4"/>
  <c r="H224" i="4"/>
  <c r="J224" i="4" s="1"/>
  <c r="L223" i="4"/>
  <c r="N223" i="4" s="1"/>
  <c r="K223" i="4"/>
  <c r="J223" i="4"/>
  <c r="H223" i="4"/>
  <c r="I223" i="4" s="1"/>
  <c r="N222" i="4"/>
  <c r="M222" i="4"/>
  <c r="L222" i="4"/>
  <c r="J222" i="4"/>
  <c r="I222" i="4"/>
  <c r="H222" i="4"/>
  <c r="K221" i="4"/>
  <c r="H221" i="4"/>
  <c r="J221" i="4" s="1"/>
  <c r="L220" i="4"/>
  <c r="N220" i="4" s="1"/>
  <c r="K220" i="4"/>
  <c r="J220" i="4"/>
  <c r="H220" i="4"/>
  <c r="I220" i="4" s="1"/>
  <c r="K219" i="4"/>
  <c r="L219" i="4" s="1"/>
  <c r="J219" i="4"/>
  <c r="I219" i="4"/>
  <c r="H219" i="4"/>
  <c r="N218" i="4"/>
  <c r="L218" i="4"/>
  <c r="M218" i="4" s="1"/>
  <c r="H218" i="4"/>
  <c r="J218" i="4" s="1"/>
  <c r="K217" i="4"/>
  <c r="J217" i="4"/>
  <c r="I217" i="4"/>
  <c r="H217" i="4"/>
  <c r="N216" i="4"/>
  <c r="L216" i="4"/>
  <c r="M216" i="4" s="1"/>
  <c r="K216" i="4"/>
  <c r="J216" i="4"/>
  <c r="H216" i="4"/>
  <c r="I216" i="4" s="1"/>
  <c r="K215" i="4"/>
  <c r="L215" i="4" s="1"/>
  <c r="M215" i="4" s="1"/>
  <c r="I215" i="4"/>
  <c r="H215" i="4"/>
  <c r="J215" i="4" s="1"/>
  <c r="L214" i="4"/>
  <c r="N214" i="4" s="1"/>
  <c r="J214" i="4"/>
  <c r="I214" i="4"/>
  <c r="H214" i="4"/>
  <c r="N213" i="4"/>
  <c r="L213" i="4"/>
  <c r="M213" i="4" s="1"/>
  <c r="K213" i="4"/>
  <c r="J213" i="4"/>
  <c r="H213" i="4"/>
  <c r="I213" i="4" s="1"/>
  <c r="K212" i="4"/>
  <c r="L212" i="4" s="1"/>
  <c r="M212" i="4" s="1"/>
  <c r="I212" i="4"/>
  <c r="H212" i="4"/>
  <c r="J212" i="4" s="1"/>
  <c r="L211" i="4"/>
  <c r="N211" i="4" s="1"/>
  <c r="K211" i="4"/>
  <c r="M211" i="4" s="1"/>
  <c r="H211" i="4"/>
  <c r="J211" i="4" s="1"/>
  <c r="N210" i="4"/>
  <c r="M210" i="4"/>
  <c r="L210" i="4"/>
  <c r="J210" i="4"/>
  <c r="H210" i="4"/>
  <c r="I210" i="4" s="1"/>
  <c r="K209" i="4"/>
  <c r="L209" i="4" s="1"/>
  <c r="M209" i="4" s="1"/>
  <c r="I209" i="4"/>
  <c r="H209" i="4"/>
  <c r="J209" i="4" s="1"/>
  <c r="L208" i="4"/>
  <c r="N208" i="4" s="1"/>
  <c r="K208" i="4"/>
  <c r="M208" i="4" s="1"/>
  <c r="H208" i="4"/>
  <c r="J208" i="4" s="1"/>
  <c r="K207" i="4"/>
  <c r="J207" i="4"/>
  <c r="I207" i="4"/>
  <c r="H207" i="4"/>
  <c r="N206" i="4"/>
  <c r="L206" i="4"/>
  <c r="M206" i="4" s="1"/>
  <c r="I206" i="4"/>
  <c r="H206" i="4"/>
  <c r="J206" i="4" s="1"/>
  <c r="L205" i="4"/>
  <c r="N205" i="4" s="1"/>
  <c r="K205" i="4"/>
  <c r="M205" i="4" s="1"/>
  <c r="H205" i="4"/>
  <c r="J205" i="4" s="1"/>
  <c r="K204" i="4"/>
  <c r="J204" i="4"/>
  <c r="I204" i="4"/>
  <c r="H204" i="4"/>
  <c r="N203" i="4"/>
  <c r="L203" i="4"/>
  <c r="M203" i="4" s="1"/>
  <c r="K203" i="4"/>
  <c r="J203" i="4"/>
  <c r="H203" i="4"/>
  <c r="I203" i="4" s="1"/>
  <c r="M202" i="4"/>
  <c r="L202" i="4"/>
  <c r="N202" i="4" s="1"/>
  <c r="H202" i="4"/>
  <c r="J202" i="4" s="1"/>
  <c r="K201" i="4"/>
  <c r="J201" i="4"/>
  <c r="I201" i="4"/>
  <c r="H201" i="4"/>
  <c r="N200" i="4"/>
  <c r="L200" i="4"/>
  <c r="M200" i="4" s="1"/>
  <c r="K200" i="4"/>
  <c r="J200" i="4"/>
  <c r="H200" i="4"/>
  <c r="I200" i="4" s="1"/>
  <c r="K199" i="4"/>
  <c r="L199" i="4" s="1"/>
  <c r="M199" i="4" s="1"/>
  <c r="I199" i="4"/>
  <c r="H199" i="4"/>
  <c r="J199" i="4" s="1"/>
  <c r="L198" i="4"/>
  <c r="N198" i="4" s="1"/>
  <c r="J198" i="4"/>
  <c r="I198" i="4"/>
  <c r="H198" i="4"/>
  <c r="N197" i="4"/>
  <c r="L197" i="4"/>
  <c r="M197" i="4" s="1"/>
  <c r="K197" i="4"/>
  <c r="J197" i="4"/>
  <c r="H197" i="4"/>
  <c r="I197" i="4" s="1"/>
  <c r="K196" i="4"/>
  <c r="L196" i="4" s="1"/>
  <c r="M196" i="4" s="1"/>
  <c r="I196" i="4"/>
  <c r="H196" i="4"/>
  <c r="J196" i="4" s="1"/>
  <c r="L195" i="4"/>
  <c r="N195" i="4" s="1"/>
  <c r="K195" i="4"/>
  <c r="M195" i="4" s="1"/>
  <c r="H195" i="4"/>
  <c r="J195" i="4" s="1"/>
  <c r="N194" i="4"/>
  <c r="M194" i="4"/>
  <c r="L194" i="4"/>
  <c r="J194" i="4"/>
  <c r="H194" i="4"/>
  <c r="I194" i="4" s="1"/>
  <c r="K193" i="4"/>
  <c r="L193" i="4" s="1"/>
  <c r="M193" i="4" s="1"/>
  <c r="I193" i="4"/>
  <c r="H193" i="4"/>
  <c r="J193" i="4" s="1"/>
  <c r="L192" i="4"/>
  <c r="N192" i="4" s="1"/>
  <c r="K192" i="4"/>
  <c r="M192" i="4" s="1"/>
  <c r="H192" i="4"/>
  <c r="J192" i="4" s="1"/>
  <c r="K191" i="4"/>
  <c r="J191" i="4"/>
  <c r="I191" i="4"/>
  <c r="H191" i="4"/>
  <c r="N190" i="4"/>
  <c r="L190" i="4"/>
  <c r="M190" i="4" s="1"/>
  <c r="I190" i="4"/>
  <c r="H190" i="4"/>
  <c r="J190" i="4" s="1"/>
  <c r="L189" i="4"/>
  <c r="N189" i="4" s="1"/>
  <c r="K189" i="4"/>
  <c r="M189" i="4" s="1"/>
  <c r="H189" i="4"/>
  <c r="J189" i="4" s="1"/>
  <c r="K188" i="4"/>
  <c r="J188" i="4"/>
  <c r="I188" i="4"/>
  <c r="H188" i="4"/>
  <c r="N187" i="4"/>
  <c r="L187" i="4"/>
  <c r="M187" i="4" s="1"/>
  <c r="K187" i="4"/>
  <c r="J187" i="4"/>
  <c r="H187" i="4"/>
  <c r="I187" i="4" s="1"/>
  <c r="M186" i="4"/>
  <c r="L186" i="4"/>
  <c r="N186" i="4" s="1"/>
  <c r="H186" i="4"/>
  <c r="J186" i="4" s="1"/>
  <c r="K185" i="4"/>
  <c r="J185" i="4"/>
  <c r="I185" i="4"/>
  <c r="H185" i="4"/>
  <c r="N184" i="4"/>
  <c r="L184" i="4"/>
  <c r="M184" i="4" s="1"/>
  <c r="K184" i="4"/>
  <c r="J184" i="4"/>
  <c r="H184" i="4"/>
  <c r="I184" i="4" s="1"/>
  <c r="K183" i="4"/>
  <c r="L183" i="4" s="1"/>
  <c r="M183" i="4" s="1"/>
  <c r="I183" i="4"/>
  <c r="H183" i="4"/>
  <c r="J183" i="4" s="1"/>
  <c r="L182" i="4"/>
  <c r="N182" i="4" s="1"/>
  <c r="J182" i="4"/>
  <c r="I182" i="4"/>
  <c r="H182" i="4"/>
  <c r="N181" i="4"/>
  <c r="L181" i="4"/>
  <c r="M181" i="4" s="1"/>
  <c r="K181" i="4"/>
  <c r="J181" i="4"/>
  <c r="H181" i="4"/>
  <c r="I181" i="4" s="1"/>
  <c r="K180" i="4"/>
  <c r="L180" i="4" s="1"/>
  <c r="M180" i="4" s="1"/>
  <c r="I180" i="4"/>
  <c r="H180" i="4"/>
  <c r="J180" i="4" s="1"/>
  <c r="L179" i="4"/>
  <c r="N179" i="4" s="1"/>
  <c r="K179" i="4"/>
  <c r="M179" i="4" s="1"/>
  <c r="H179" i="4"/>
  <c r="J179" i="4" s="1"/>
  <c r="N178" i="4"/>
  <c r="M178" i="4"/>
  <c r="L178" i="4"/>
  <c r="J178" i="4"/>
  <c r="H178" i="4"/>
  <c r="I178" i="4" s="1"/>
  <c r="K177" i="4"/>
  <c r="L177" i="4" s="1"/>
  <c r="M177" i="4" s="1"/>
  <c r="I177" i="4"/>
  <c r="H177" i="4"/>
  <c r="J177" i="4" s="1"/>
  <c r="L176" i="4"/>
  <c r="N176" i="4" s="1"/>
  <c r="K176" i="4"/>
  <c r="M176" i="4" s="1"/>
  <c r="H176" i="4"/>
  <c r="J176" i="4" s="1"/>
  <c r="K175" i="4"/>
  <c r="J175" i="4"/>
  <c r="I175" i="4"/>
  <c r="H175" i="4"/>
  <c r="N174" i="4"/>
  <c r="L174" i="4"/>
  <c r="M174" i="4" s="1"/>
  <c r="I174" i="4"/>
  <c r="H174" i="4"/>
  <c r="J174" i="4" s="1"/>
  <c r="L173" i="4"/>
  <c r="N173" i="4" s="1"/>
  <c r="K173" i="4"/>
  <c r="M173" i="4" s="1"/>
  <c r="H173" i="4"/>
  <c r="J173" i="4" s="1"/>
  <c r="K172" i="4"/>
  <c r="J172" i="4"/>
  <c r="I172" i="4"/>
  <c r="H172" i="4"/>
  <c r="N171" i="4"/>
  <c r="L171" i="4"/>
  <c r="M171" i="4" s="1"/>
  <c r="K171" i="4"/>
  <c r="J171" i="4"/>
  <c r="H171" i="4"/>
  <c r="I171" i="4" s="1"/>
  <c r="M170" i="4"/>
  <c r="L170" i="4"/>
  <c r="N170" i="4" s="1"/>
  <c r="H170" i="4"/>
  <c r="J170" i="4" s="1"/>
  <c r="K169" i="4"/>
  <c r="J169" i="4"/>
  <c r="I169" i="4"/>
  <c r="H169" i="4"/>
  <c r="N168" i="4"/>
  <c r="L168" i="4"/>
  <c r="M168" i="4" s="1"/>
  <c r="K168" i="4"/>
  <c r="J168" i="4"/>
  <c r="H168" i="4"/>
  <c r="I168" i="4" s="1"/>
  <c r="K167" i="4"/>
  <c r="L167" i="4" s="1"/>
  <c r="M167" i="4" s="1"/>
  <c r="I167" i="4"/>
  <c r="H167" i="4"/>
  <c r="J167" i="4" s="1"/>
  <c r="L166" i="4"/>
  <c r="N166" i="4" s="1"/>
  <c r="J166" i="4"/>
  <c r="I166" i="4"/>
  <c r="H166" i="4"/>
  <c r="N165" i="4"/>
  <c r="L165" i="4"/>
  <c r="M165" i="4" s="1"/>
  <c r="K165" i="4"/>
  <c r="J165" i="4"/>
  <c r="H165" i="4"/>
  <c r="I165" i="4" s="1"/>
  <c r="K164" i="4"/>
  <c r="L164" i="4" s="1"/>
  <c r="M164" i="4" s="1"/>
  <c r="I164" i="4"/>
  <c r="H164" i="4"/>
  <c r="J164" i="4" s="1"/>
  <c r="L163" i="4"/>
  <c r="N163" i="4" s="1"/>
  <c r="K163" i="4"/>
  <c r="M163" i="4" s="1"/>
  <c r="H163" i="4"/>
  <c r="J163" i="4" s="1"/>
  <c r="N162" i="4"/>
  <c r="M162" i="4"/>
  <c r="L162" i="4"/>
  <c r="J162" i="4"/>
  <c r="H162" i="4"/>
  <c r="I162" i="4" s="1"/>
  <c r="K161" i="4"/>
  <c r="L161" i="4" s="1"/>
  <c r="M161" i="4" s="1"/>
  <c r="I161" i="4"/>
  <c r="H161" i="4"/>
  <c r="J161" i="4" s="1"/>
  <c r="L160" i="4"/>
  <c r="N160" i="4" s="1"/>
  <c r="K160" i="4"/>
  <c r="M160" i="4" s="1"/>
  <c r="H160" i="4"/>
  <c r="J160" i="4" s="1"/>
  <c r="K159" i="4"/>
  <c r="J159" i="4"/>
  <c r="I159" i="4"/>
  <c r="H159" i="4"/>
  <c r="N158" i="4"/>
  <c r="L158" i="4"/>
  <c r="M158" i="4" s="1"/>
  <c r="I158" i="4"/>
  <c r="H158" i="4"/>
  <c r="J158" i="4" s="1"/>
  <c r="L157" i="4"/>
  <c r="N157" i="4" s="1"/>
  <c r="K157" i="4"/>
  <c r="M157" i="4" s="1"/>
  <c r="H157" i="4"/>
  <c r="J157" i="4" s="1"/>
  <c r="K156" i="4"/>
  <c r="J156" i="4"/>
  <c r="I156" i="4"/>
  <c r="H156" i="4"/>
  <c r="N155" i="4"/>
  <c r="L155" i="4"/>
  <c r="K155" i="4"/>
  <c r="M155" i="4" s="1"/>
  <c r="J155" i="4"/>
  <c r="H155" i="4"/>
  <c r="I155" i="4" s="1"/>
  <c r="N154" i="4"/>
  <c r="M154" i="4"/>
  <c r="L154" i="4"/>
  <c r="H154" i="4"/>
  <c r="J154" i="4" s="1"/>
  <c r="K153" i="4"/>
  <c r="I153" i="4"/>
  <c r="H153" i="4"/>
  <c r="J153" i="4" s="1"/>
  <c r="N152" i="4"/>
  <c r="L152" i="4"/>
  <c r="K152" i="4"/>
  <c r="M152" i="4" s="1"/>
  <c r="J152" i="4"/>
  <c r="H152" i="4"/>
  <c r="I152" i="4" s="1"/>
  <c r="K151" i="4"/>
  <c r="L151" i="4" s="1"/>
  <c r="M151" i="4" s="1"/>
  <c r="J151" i="4"/>
  <c r="I151" i="4"/>
  <c r="H151" i="4"/>
  <c r="L150" i="4"/>
  <c r="N150" i="4" s="1"/>
  <c r="I150" i="4"/>
  <c r="H150" i="4"/>
  <c r="J150" i="4" s="1"/>
  <c r="N149" i="4"/>
  <c r="L149" i="4"/>
  <c r="K149" i="4"/>
  <c r="M149" i="4" s="1"/>
  <c r="J149" i="4"/>
  <c r="H149" i="4"/>
  <c r="I149" i="4" s="1"/>
  <c r="K148" i="4"/>
  <c r="L148" i="4" s="1"/>
  <c r="M148" i="4" s="1"/>
  <c r="J148" i="4"/>
  <c r="I148" i="4"/>
  <c r="H148" i="4"/>
  <c r="L147" i="4"/>
  <c r="N147" i="4" s="1"/>
  <c r="K147" i="4"/>
  <c r="H147" i="4"/>
  <c r="J147" i="4" s="1"/>
  <c r="M146" i="4"/>
  <c r="L146" i="4"/>
  <c r="N146" i="4" s="1"/>
  <c r="J146" i="4"/>
  <c r="H146" i="4"/>
  <c r="I146" i="4" s="1"/>
  <c r="K145" i="4"/>
  <c r="L145" i="4" s="1"/>
  <c r="M145" i="4" s="1"/>
  <c r="J145" i="4"/>
  <c r="I145" i="4"/>
  <c r="H145" i="4"/>
  <c r="L144" i="4"/>
  <c r="N144" i="4" s="1"/>
  <c r="K144" i="4"/>
  <c r="M144" i="4" s="1"/>
  <c r="H144" i="4"/>
  <c r="J144" i="4" s="1"/>
  <c r="K143" i="4"/>
  <c r="I143" i="4"/>
  <c r="H143" i="4"/>
  <c r="J143" i="4" s="1"/>
  <c r="N142" i="4"/>
  <c r="L142" i="4"/>
  <c r="M142" i="4" s="1"/>
  <c r="I142" i="4"/>
  <c r="H142" i="4"/>
  <c r="J142" i="4" s="1"/>
  <c r="L141" i="4"/>
  <c r="N141" i="4" s="1"/>
  <c r="K141" i="4"/>
  <c r="M141" i="4" s="1"/>
  <c r="H141" i="4"/>
  <c r="J141" i="4" s="1"/>
  <c r="K140" i="4"/>
  <c r="I140" i="4"/>
  <c r="H140" i="4"/>
  <c r="J140" i="4" s="1"/>
  <c r="N139" i="4"/>
  <c r="L139" i="4"/>
  <c r="K139" i="4"/>
  <c r="M139" i="4" s="1"/>
  <c r="J139" i="4"/>
  <c r="H139" i="4"/>
  <c r="I139" i="4" s="1"/>
  <c r="N138" i="4"/>
  <c r="M138" i="4"/>
  <c r="L138" i="4"/>
  <c r="H138" i="4"/>
  <c r="J138" i="4" s="1"/>
  <c r="K137" i="4"/>
  <c r="I137" i="4"/>
  <c r="H137" i="4"/>
  <c r="J137" i="4" s="1"/>
  <c r="N136" i="4"/>
  <c r="L136" i="4"/>
  <c r="K136" i="4"/>
  <c r="M136" i="4" s="1"/>
  <c r="J136" i="4"/>
  <c r="H136" i="4"/>
  <c r="I136" i="4" s="1"/>
  <c r="K135" i="4"/>
  <c r="L135" i="4" s="1"/>
  <c r="M135" i="4" s="1"/>
  <c r="J135" i="4"/>
  <c r="I135" i="4"/>
  <c r="H135" i="4"/>
  <c r="L134" i="4"/>
  <c r="N134" i="4" s="1"/>
  <c r="I134" i="4"/>
  <c r="H134" i="4"/>
  <c r="J134" i="4" s="1"/>
  <c r="N133" i="4"/>
  <c r="L133" i="4"/>
  <c r="K133" i="4"/>
  <c r="M133" i="4" s="1"/>
  <c r="J133" i="4"/>
  <c r="H133" i="4"/>
  <c r="I133" i="4" s="1"/>
  <c r="K132" i="4"/>
  <c r="L132" i="4" s="1"/>
  <c r="M132" i="4" s="1"/>
  <c r="J132" i="4"/>
  <c r="I132" i="4"/>
  <c r="H132" i="4"/>
  <c r="L131" i="4"/>
  <c r="N131" i="4" s="1"/>
  <c r="K131" i="4"/>
  <c r="H131" i="4"/>
  <c r="J131" i="4" s="1"/>
  <c r="M130" i="4"/>
  <c r="L130" i="4"/>
  <c r="N130" i="4" s="1"/>
  <c r="J130" i="4"/>
  <c r="H130" i="4"/>
  <c r="I130" i="4" s="1"/>
  <c r="K129" i="4"/>
  <c r="L129" i="4" s="1"/>
  <c r="M129" i="4" s="1"/>
  <c r="J129" i="4"/>
  <c r="I129" i="4"/>
  <c r="H129" i="4"/>
  <c r="L128" i="4"/>
  <c r="N128" i="4" s="1"/>
  <c r="K128" i="4"/>
  <c r="H128" i="4"/>
  <c r="J128" i="4" s="1"/>
  <c r="K127" i="4"/>
  <c r="I127" i="4"/>
  <c r="H127" i="4"/>
  <c r="J127" i="4" s="1"/>
  <c r="N126" i="4"/>
  <c r="L126" i="4"/>
  <c r="M126" i="4" s="1"/>
  <c r="J126" i="4"/>
  <c r="I126" i="4"/>
  <c r="H126" i="4"/>
  <c r="L125" i="4"/>
  <c r="N125" i="4" s="1"/>
  <c r="K125" i="4"/>
  <c r="M125" i="4" s="1"/>
  <c r="H125" i="4"/>
  <c r="J125" i="4" s="1"/>
  <c r="K124" i="4"/>
  <c r="I124" i="4"/>
  <c r="H124" i="4"/>
  <c r="J124" i="4" s="1"/>
  <c r="N123" i="4"/>
  <c r="L123" i="4"/>
  <c r="K123" i="4"/>
  <c r="M123" i="4" s="1"/>
  <c r="J123" i="4"/>
  <c r="H123" i="4"/>
  <c r="I123" i="4" s="1"/>
  <c r="M122" i="4"/>
  <c r="L122" i="4"/>
  <c r="N122" i="4" s="1"/>
  <c r="H122" i="4"/>
  <c r="J122" i="4" s="1"/>
  <c r="K121" i="4"/>
  <c r="I121" i="4"/>
  <c r="H121" i="4"/>
  <c r="J121" i="4" s="1"/>
  <c r="N120" i="4"/>
  <c r="L120" i="4"/>
  <c r="K120" i="4"/>
  <c r="M120" i="4" s="1"/>
  <c r="J120" i="4"/>
  <c r="H120" i="4"/>
  <c r="I120" i="4" s="1"/>
  <c r="K119" i="4"/>
  <c r="L119" i="4" s="1"/>
  <c r="M119" i="4" s="1"/>
  <c r="I119" i="4"/>
  <c r="H119" i="4"/>
  <c r="J119" i="4" s="1"/>
  <c r="L118" i="4"/>
  <c r="N118" i="4" s="1"/>
  <c r="I118" i="4"/>
  <c r="H118" i="4"/>
  <c r="J118" i="4" s="1"/>
  <c r="N117" i="4"/>
  <c r="L117" i="4"/>
  <c r="K117" i="4"/>
  <c r="M117" i="4" s="1"/>
  <c r="J117" i="4"/>
  <c r="H117" i="4"/>
  <c r="I117" i="4" s="1"/>
  <c r="K116" i="4"/>
  <c r="L116" i="4" s="1"/>
  <c r="M116" i="4" s="1"/>
  <c r="I116" i="4"/>
  <c r="H116" i="4"/>
  <c r="J116" i="4" s="1"/>
  <c r="L115" i="4"/>
  <c r="N115" i="4" s="1"/>
  <c r="K115" i="4"/>
  <c r="M115" i="4" s="1"/>
  <c r="H115" i="4"/>
  <c r="J115" i="4" s="1"/>
  <c r="M114" i="4"/>
  <c r="L114" i="4"/>
  <c r="N114" i="4" s="1"/>
  <c r="J114" i="4"/>
  <c r="H114" i="4"/>
  <c r="I114" i="4" s="1"/>
  <c r="K113" i="4"/>
  <c r="L113" i="4" s="1"/>
  <c r="M113" i="4" s="1"/>
  <c r="I113" i="4"/>
  <c r="H113" i="4"/>
  <c r="J113" i="4" s="1"/>
  <c r="L112" i="4"/>
  <c r="N112" i="4" s="1"/>
  <c r="K112" i="4"/>
  <c r="M112" i="4" s="1"/>
  <c r="H112" i="4"/>
  <c r="J112" i="4" s="1"/>
  <c r="K111" i="4"/>
  <c r="I111" i="4"/>
  <c r="H111" i="4"/>
  <c r="J111" i="4" s="1"/>
  <c r="N110" i="4"/>
  <c r="L110" i="4"/>
  <c r="M110" i="4" s="1"/>
  <c r="I110" i="4"/>
  <c r="H110" i="4"/>
  <c r="J110" i="4" s="1"/>
  <c r="L109" i="4"/>
  <c r="N109" i="4" s="1"/>
  <c r="K109" i="4"/>
  <c r="M109" i="4" s="1"/>
  <c r="H109" i="4"/>
  <c r="J109" i="4" s="1"/>
  <c r="K108" i="4"/>
  <c r="I108" i="4"/>
  <c r="H108" i="4"/>
  <c r="J108" i="4" s="1"/>
  <c r="N107" i="4"/>
  <c r="L107" i="4"/>
  <c r="K107" i="4"/>
  <c r="M107" i="4" s="1"/>
  <c r="J107" i="4"/>
  <c r="H107" i="4"/>
  <c r="I107" i="4" s="1"/>
  <c r="M106" i="4"/>
  <c r="L106" i="4"/>
  <c r="N106" i="4" s="1"/>
  <c r="H106" i="4"/>
  <c r="J106" i="4" s="1"/>
  <c r="K105" i="4"/>
  <c r="I105" i="4"/>
  <c r="H105" i="4"/>
  <c r="J105" i="4" s="1"/>
  <c r="N104" i="4"/>
  <c r="L104" i="4"/>
  <c r="K104" i="4"/>
  <c r="M104" i="4" s="1"/>
  <c r="J104" i="4"/>
  <c r="H104" i="4"/>
  <c r="I104" i="4" s="1"/>
  <c r="K103" i="4"/>
  <c r="L103" i="4" s="1"/>
  <c r="M103" i="4" s="1"/>
  <c r="I103" i="4"/>
  <c r="H103" i="4"/>
  <c r="J103" i="4" s="1"/>
  <c r="L102" i="4"/>
  <c r="N102" i="4" s="1"/>
  <c r="I102" i="4"/>
  <c r="H102" i="4"/>
  <c r="J102" i="4" s="1"/>
  <c r="N101" i="4"/>
  <c r="L101" i="4"/>
  <c r="K101" i="4"/>
  <c r="M101" i="4" s="1"/>
  <c r="J101" i="4"/>
  <c r="H101" i="4"/>
  <c r="I101" i="4" s="1"/>
  <c r="K100" i="4"/>
  <c r="L100" i="4" s="1"/>
  <c r="M100" i="4" s="1"/>
  <c r="I100" i="4"/>
  <c r="H100" i="4"/>
  <c r="J100" i="4" s="1"/>
  <c r="L99" i="4"/>
  <c r="N99" i="4" s="1"/>
  <c r="K99" i="4"/>
  <c r="M99" i="4" s="1"/>
  <c r="H99" i="4"/>
  <c r="J99" i="4" s="1"/>
  <c r="M98" i="4"/>
  <c r="L98" i="4"/>
  <c r="N98" i="4" s="1"/>
  <c r="J98" i="4"/>
  <c r="H98" i="4"/>
  <c r="I98" i="4" s="1"/>
  <c r="K97" i="4"/>
  <c r="L97" i="4" s="1"/>
  <c r="M97" i="4" s="1"/>
  <c r="I97" i="4"/>
  <c r="H97" i="4"/>
  <c r="J97" i="4" s="1"/>
  <c r="L96" i="4"/>
  <c r="N96" i="4" s="1"/>
  <c r="K96" i="4"/>
  <c r="M96" i="4" s="1"/>
  <c r="H96" i="4"/>
  <c r="J96" i="4" s="1"/>
  <c r="K95" i="4"/>
  <c r="I95" i="4"/>
  <c r="H95" i="4"/>
  <c r="J95" i="4" s="1"/>
  <c r="N94" i="4"/>
  <c r="L94" i="4"/>
  <c r="M94" i="4" s="1"/>
  <c r="I94" i="4"/>
  <c r="H94" i="4"/>
  <c r="J94" i="4" s="1"/>
  <c r="L93" i="4"/>
  <c r="N93" i="4" s="1"/>
  <c r="K93" i="4"/>
  <c r="M93" i="4" s="1"/>
  <c r="H93" i="4"/>
  <c r="J93" i="4" s="1"/>
  <c r="K92" i="4"/>
  <c r="I92" i="4"/>
  <c r="H92" i="4"/>
  <c r="J92" i="4" s="1"/>
  <c r="N91" i="4"/>
  <c r="L91" i="4"/>
  <c r="K91" i="4"/>
  <c r="M91" i="4" s="1"/>
  <c r="J91" i="4"/>
  <c r="H91" i="4"/>
  <c r="I91" i="4" s="1"/>
  <c r="M90" i="4"/>
  <c r="L90" i="4"/>
  <c r="N90" i="4" s="1"/>
  <c r="H90" i="4"/>
  <c r="J90" i="4" s="1"/>
  <c r="K89" i="4"/>
  <c r="I89" i="4"/>
  <c r="H89" i="4"/>
  <c r="J89" i="4" s="1"/>
  <c r="N88" i="4"/>
  <c r="L88" i="4"/>
  <c r="K88" i="4"/>
  <c r="M88" i="4" s="1"/>
  <c r="J88" i="4"/>
  <c r="H88" i="4"/>
  <c r="I88" i="4" s="1"/>
  <c r="K87" i="4"/>
  <c r="L87" i="4" s="1"/>
  <c r="M87" i="4" s="1"/>
  <c r="I87" i="4"/>
  <c r="H87" i="4"/>
  <c r="J87" i="4" s="1"/>
  <c r="L86" i="4"/>
  <c r="N86" i="4" s="1"/>
  <c r="I86" i="4"/>
  <c r="H86" i="4"/>
  <c r="J86" i="4" s="1"/>
  <c r="N85" i="4"/>
  <c r="L85" i="4"/>
  <c r="K85" i="4"/>
  <c r="M85" i="4" s="1"/>
  <c r="J85" i="4"/>
  <c r="H85" i="4"/>
  <c r="I85" i="4" s="1"/>
  <c r="K84" i="4"/>
  <c r="L84" i="4" s="1"/>
  <c r="M84" i="4" s="1"/>
  <c r="I84" i="4"/>
  <c r="H84" i="4"/>
  <c r="J84" i="4" s="1"/>
  <c r="L83" i="4"/>
  <c r="N83" i="4" s="1"/>
  <c r="K83" i="4"/>
  <c r="M83" i="4" s="1"/>
  <c r="H83" i="4"/>
  <c r="J83" i="4" s="1"/>
  <c r="M82" i="4"/>
  <c r="L82" i="4"/>
  <c r="N82" i="4" s="1"/>
  <c r="J82" i="4"/>
  <c r="H82" i="4"/>
  <c r="I82" i="4" s="1"/>
  <c r="K81" i="4"/>
  <c r="L81" i="4" s="1"/>
  <c r="M81" i="4" s="1"/>
  <c r="I81" i="4"/>
  <c r="H81" i="4"/>
  <c r="J81" i="4" s="1"/>
  <c r="L80" i="4"/>
  <c r="N80" i="4" s="1"/>
  <c r="K80" i="4"/>
  <c r="M80" i="4" s="1"/>
  <c r="H80" i="4"/>
  <c r="J80" i="4" s="1"/>
  <c r="K79" i="4"/>
  <c r="I79" i="4"/>
  <c r="H79" i="4"/>
  <c r="J79" i="4" s="1"/>
  <c r="N78" i="4"/>
  <c r="L78" i="4"/>
  <c r="M78" i="4" s="1"/>
  <c r="I78" i="4"/>
  <c r="H78" i="4"/>
  <c r="J78" i="4" s="1"/>
  <c r="L77" i="4"/>
  <c r="N77" i="4" s="1"/>
  <c r="K77" i="4"/>
  <c r="M77" i="4" s="1"/>
  <c r="H77" i="4"/>
  <c r="J77" i="4" s="1"/>
  <c r="K76" i="4"/>
  <c r="I76" i="4"/>
  <c r="H76" i="4"/>
  <c r="J76" i="4" s="1"/>
  <c r="N75" i="4"/>
  <c r="L75" i="4"/>
  <c r="K75" i="4"/>
  <c r="M75" i="4" s="1"/>
  <c r="J75" i="4"/>
  <c r="H75" i="4"/>
  <c r="I75" i="4" s="1"/>
  <c r="M74" i="4"/>
  <c r="L74" i="4"/>
  <c r="N74" i="4" s="1"/>
  <c r="H74" i="4"/>
  <c r="J74" i="4" s="1"/>
  <c r="K73" i="4"/>
  <c r="I73" i="4"/>
  <c r="H73" i="4"/>
  <c r="J73" i="4" s="1"/>
  <c r="N72" i="4"/>
  <c r="L72" i="4"/>
  <c r="K72" i="4"/>
  <c r="M72" i="4" s="1"/>
  <c r="J72" i="4"/>
  <c r="H72" i="4"/>
  <c r="I72" i="4" s="1"/>
  <c r="K71" i="4"/>
  <c r="L71" i="4" s="1"/>
  <c r="M71" i="4" s="1"/>
  <c r="I71" i="4"/>
  <c r="H71" i="4"/>
  <c r="J71" i="4" s="1"/>
  <c r="L70" i="4"/>
  <c r="N70" i="4" s="1"/>
  <c r="I70" i="4"/>
  <c r="H70" i="4"/>
  <c r="J70" i="4" s="1"/>
  <c r="N69" i="4"/>
  <c r="L69" i="4"/>
  <c r="K69" i="4"/>
  <c r="M69" i="4" s="1"/>
  <c r="J69" i="4"/>
  <c r="H69" i="4"/>
  <c r="I69" i="4" s="1"/>
  <c r="K68" i="4"/>
  <c r="L68" i="4" s="1"/>
  <c r="M68" i="4" s="1"/>
  <c r="I68" i="4"/>
  <c r="H68" i="4"/>
  <c r="J68" i="4" s="1"/>
  <c r="L67" i="4"/>
  <c r="N67" i="4" s="1"/>
  <c r="K67" i="4"/>
  <c r="M67" i="4" s="1"/>
  <c r="H67" i="4"/>
  <c r="J67" i="4" s="1"/>
  <c r="M66" i="4"/>
  <c r="L66" i="4"/>
  <c r="N66" i="4" s="1"/>
  <c r="J66" i="4"/>
  <c r="H66" i="4"/>
  <c r="I66" i="4" s="1"/>
  <c r="K65" i="4"/>
  <c r="L65" i="4" s="1"/>
  <c r="M65" i="4" s="1"/>
  <c r="I65" i="4"/>
  <c r="H65" i="4"/>
  <c r="J65" i="4" s="1"/>
  <c r="L64" i="4"/>
  <c r="N64" i="4" s="1"/>
  <c r="K64" i="4"/>
  <c r="M64" i="4" s="1"/>
  <c r="H64" i="4"/>
  <c r="J64" i="4" s="1"/>
  <c r="K63" i="4"/>
  <c r="I63" i="4"/>
  <c r="H63" i="4"/>
  <c r="J63" i="4" s="1"/>
  <c r="N62" i="4"/>
  <c r="L62" i="4"/>
  <c r="M62" i="4" s="1"/>
  <c r="I62" i="4"/>
  <c r="H62" i="4"/>
  <c r="J62" i="4" s="1"/>
  <c r="L61" i="4"/>
  <c r="N61" i="4" s="1"/>
  <c r="K61" i="4"/>
  <c r="M61" i="4" s="1"/>
  <c r="H61" i="4"/>
  <c r="J61" i="4" s="1"/>
  <c r="K60" i="4"/>
  <c r="I60" i="4"/>
  <c r="H60" i="4"/>
  <c r="J60" i="4" s="1"/>
  <c r="N59" i="4"/>
  <c r="L59" i="4"/>
  <c r="K59" i="4"/>
  <c r="M59" i="4" s="1"/>
  <c r="J59" i="4"/>
  <c r="H59" i="4"/>
  <c r="I59" i="4" s="1"/>
  <c r="M58" i="4"/>
  <c r="L58" i="4"/>
  <c r="N58" i="4" s="1"/>
  <c r="H58" i="4"/>
  <c r="J58" i="4" s="1"/>
  <c r="K57" i="4"/>
  <c r="I57" i="4"/>
  <c r="H57" i="4"/>
  <c r="J57" i="4" s="1"/>
  <c r="N56" i="4"/>
  <c r="L56" i="4"/>
  <c r="K56" i="4"/>
  <c r="M56" i="4" s="1"/>
  <c r="J56" i="4"/>
  <c r="H56" i="4"/>
  <c r="I56" i="4" s="1"/>
  <c r="K55" i="4"/>
  <c r="L55" i="4" s="1"/>
  <c r="M55" i="4" s="1"/>
  <c r="I55" i="4"/>
  <c r="H55" i="4"/>
  <c r="J55" i="4" s="1"/>
  <c r="L54" i="4"/>
  <c r="N54" i="4" s="1"/>
  <c r="I54" i="4"/>
  <c r="H54" i="4"/>
  <c r="J54" i="4" s="1"/>
  <c r="N53" i="4"/>
  <c r="L53" i="4"/>
  <c r="K53" i="4"/>
  <c r="M53" i="4" s="1"/>
  <c r="J53" i="4"/>
  <c r="H53" i="4"/>
  <c r="I53" i="4" s="1"/>
  <c r="K52" i="4"/>
  <c r="L52" i="4" s="1"/>
  <c r="M52" i="4" s="1"/>
  <c r="I52" i="4"/>
  <c r="H52" i="4"/>
  <c r="J52" i="4" s="1"/>
  <c r="L51" i="4"/>
  <c r="N51" i="4" s="1"/>
  <c r="K51" i="4"/>
  <c r="M51" i="4" s="1"/>
  <c r="H51" i="4"/>
  <c r="J51" i="4" s="1"/>
  <c r="M50" i="4"/>
  <c r="L50" i="4"/>
  <c r="N50" i="4" s="1"/>
  <c r="J50" i="4"/>
  <c r="H50" i="4"/>
  <c r="I50" i="4" s="1"/>
  <c r="K49" i="4"/>
  <c r="L49" i="4" s="1"/>
  <c r="M49" i="4" s="1"/>
  <c r="I49" i="4"/>
  <c r="H49" i="4"/>
  <c r="J49" i="4" s="1"/>
  <c r="L48" i="4"/>
  <c r="N48" i="4" s="1"/>
  <c r="K48" i="4"/>
  <c r="M48" i="4" s="1"/>
  <c r="H48" i="4"/>
  <c r="J48" i="4" s="1"/>
  <c r="K47" i="4"/>
  <c r="I47" i="4"/>
  <c r="H47" i="4"/>
  <c r="J47" i="4" s="1"/>
  <c r="N46" i="4"/>
  <c r="L46" i="4"/>
  <c r="M46" i="4" s="1"/>
  <c r="I46" i="4"/>
  <c r="H46" i="4"/>
  <c r="J46" i="4" s="1"/>
  <c r="L45" i="4"/>
  <c r="N45" i="4" s="1"/>
  <c r="K45" i="4"/>
  <c r="M45" i="4" s="1"/>
  <c r="H45" i="4"/>
  <c r="J45" i="4" s="1"/>
  <c r="K44" i="4"/>
  <c r="I44" i="4"/>
  <c r="H44" i="4"/>
  <c r="J44" i="4" s="1"/>
  <c r="N43" i="4"/>
  <c r="L43" i="4"/>
  <c r="K43" i="4"/>
  <c r="M43" i="4" s="1"/>
  <c r="J43" i="4"/>
  <c r="H43" i="4"/>
  <c r="I43" i="4" s="1"/>
  <c r="M42" i="4"/>
  <c r="L42" i="4"/>
  <c r="N42" i="4" s="1"/>
  <c r="H42" i="4"/>
  <c r="J42" i="4" s="1"/>
  <c r="K41" i="4"/>
  <c r="I41" i="4"/>
  <c r="H41" i="4"/>
  <c r="J41" i="4" s="1"/>
  <c r="N40" i="4"/>
  <c r="L40" i="4"/>
  <c r="K40" i="4"/>
  <c r="M40" i="4" s="1"/>
  <c r="J40" i="4"/>
  <c r="H40" i="4"/>
  <c r="I40" i="4" s="1"/>
  <c r="K39" i="4"/>
  <c r="L39" i="4" s="1"/>
  <c r="M39" i="4" s="1"/>
  <c r="I39" i="4"/>
  <c r="H39" i="4"/>
  <c r="J39" i="4" s="1"/>
  <c r="L38" i="4"/>
  <c r="N38" i="4" s="1"/>
  <c r="I38" i="4"/>
  <c r="H38" i="4"/>
  <c r="J38" i="4" s="1"/>
  <c r="N37" i="4"/>
  <c r="L37" i="4"/>
  <c r="K37" i="4"/>
  <c r="M37" i="4" s="1"/>
  <c r="J37" i="4"/>
  <c r="H37" i="4"/>
  <c r="I37" i="4" s="1"/>
  <c r="K36" i="4"/>
  <c r="L36" i="4" s="1"/>
  <c r="M36" i="4" s="1"/>
  <c r="I36" i="4"/>
  <c r="H36" i="4"/>
  <c r="J36" i="4" s="1"/>
  <c r="L35" i="4"/>
  <c r="N35" i="4" s="1"/>
  <c r="K35" i="4"/>
  <c r="M35" i="4" s="1"/>
  <c r="H35" i="4"/>
  <c r="J35" i="4" s="1"/>
  <c r="M34" i="4"/>
  <c r="L34" i="4"/>
  <c r="N34" i="4" s="1"/>
  <c r="J34" i="4"/>
  <c r="H34" i="4"/>
  <c r="I34" i="4" s="1"/>
  <c r="K33" i="4"/>
  <c r="L33" i="4" s="1"/>
  <c r="M33" i="4" s="1"/>
  <c r="I33" i="4"/>
  <c r="H33" i="4"/>
  <c r="J33" i="4" s="1"/>
  <c r="L32" i="4"/>
  <c r="N32" i="4" s="1"/>
  <c r="K32" i="4"/>
  <c r="M32" i="4" s="1"/>
  <c r="H32" i="4"/>
  <c r="J32" i="4" s="1"/>
  <c r="K31" i="4"/>
  <c r="I31" i="4"/>
  <c r="H31" i="4"/>
  <c r="J31" i="4" s="1"/>
  <c r="N30" i="4"/>
  <c r="L30" i="4"/>
  <c r="M30" i="4" s="1"/>
  <c r="I30" i="4"/>
  <c r="H30" i="4"/>
  <c r="J30" i="4" s="1"/>
  <c r="L29" i="4"/>
  <c r="N29" i="4" s="1"/>
  <c r="K29" i="4"/>
  <c r="M29" i="4" s="1"/>
  <c r="H29" i="4"/>
  <c r="J29" i="4" s="1"/>
  <c r="K28" i="4"/>
  <c r="I28" i="4"/>
  <c r="H28" i="4"/>
  <c r="J28" i="4" s="1"/>
  <c r="N27" i="4"/>
  <c r="L27" i="4"/>
  <c r="K27" i="4"/>
  <c r="M27" i="4" s="1"/>
  <c r="J27" i="4"/>
  <c r="H27" i="4"/>
  <c r="I27" i="4" s="1"/>
  <c r="M26" i="4"/>
  <c r="L26" i="4"/>
  <c r="N26" i="4" s="1"/>
  <c r="H26" i="4"/>
  <c r="J26" i="4" s="1"/>
  <c r="K25" i="4"/>
  <c r="I25" i="4"/>
  <c r="H25" i="4"/>
  <c r="J25" i="4" s="1"/>
  <c r="N24" i="4"/>
  <c r="L24" i="4"/>
  <c r="K24" i="4"/>
  <c r="M24" i="4" s="1"/>
  <c r="J24" i="4"/>
  <c r="H24" i="4"/>
  <c r="I24" i="4" s="1"/>
  <c r="K23" i="4"/>
  <c r="L23" i="4" s="1"/>
  <c r="M23" i="4" s="1"/>
  <c r="I23" i="4"/>
  <c r="H23" i="4"/>
  <c r="J23" i="4" s="1"/>
  <c r="L22" i="4"/>
  <c r="N22" i="4" s="1"/>
  <c r="I22" i="4"/>
  <c r="H22" i="4"/>
  <c r="J22" i="4" s="1"/>
  <c r="N21" i="4"/>
  <c r="L21" i="4"/>
  <c r="K21" i="4"/>
  <c r="M21" i="4" s="1"/>
  <c r="J21" i="4"/>
  <c r="H21" i="4"/>
  <c r="I21" i="4" s="1"/>
  <c r="K20" i="4"/>
  <c r="L20" i="4" s="1"/>
  <c r="M20" i="4" s="1"/>
  <c r="I20" i="4"/>
  <c r="H20" i="4"/>
  <c r="J20" i="4" s="1"/>
  <c r="L19" i="4"/>
  <c r="N19" i="4" s="1"/>
  <c r="K19" i="4"/>
  <c r="M19" i="4" s="1"/>
  <c r="H19" i="4"/>
  <c r="J19" i="4" s="1"/>
  <c r="M18" i="4"/>
  <c r="L18" i="4"/>
  <c r="N18" i="4" s="1"/>
  <c r="J18" i="4"/>
  <c r="H18" i="4"/>
  <c r="I18" i="4" s="1"/>
  <c r="K17" i="4"/>
  <c r="L17" i="4" s="1"/>
  <c r="M17" i="4" s="1"/>
  <c r="I17" i="4"/>
  <c r="H17" i="4"/>
  <c r="J17" i="4" s="1"/>
  <c r="L16" i="4"/>
  <c r="N16" i="4" s="1"/>
  <c r="K16" i="4"/>
  <c r="M16" i="4" s="1"/>
  <c r="H16" i="4"/>
  <c r="J16" i="4" s="1"/>
  <c r="K15" i="4"/>
  <c r="I15" i="4"/>
  <c r="H15" i="4"/>
  <c r="J15" i="4" s="1"/>
  <c r="N14" i="4"/>
  <c r="L14" i="4"/>
  <c r="M14" i="4" s="1"/>
  <c r="I14" i="4"/>
  <c r="H14" i="4"/>
  <c r="J14" i="4" s="1"/>
  <c r="L13" i="4"/>
  <c r="N13" i="4" s="1"/>
  <c r="K13" i="4"/>
  <c r="M13" i="4" s="1"/>
  <c r="H13" i="4"/>
  <c r="J13" i="4" s="1"/>
  <c r="K12" i="4"/>
  <c r="J12" i="4"/>
  <c r="I12" i="4"/>
  <c r="H12" i="4"/>
  <c r="N11" i="4"/>
  <c r="L11" i="4"/>
  <c r="K11" i="4"/>
  <c r="M11" i="4" s="1"/>
  <c r="J11" i="4"/>
  <c r="H11" i="4"/>
  <c r="I11" i="4" s="1"/>
  <c r="M10" i="4"/>
  <c r="L10" i="4"/>
  <c r="N10" i="4" s="1"/>
  <c r="H10" i="4"/>
  <c r="J10" i="4" s="1"/>
  <c r="K9" i="4"/>
  <c r="I9" i="4"/>
  <c r="H9" i="4"/>
  <c r="J9" i="4" s="1"/>
  <c r="N8" i="4"/>
  <c r="L8" i="4"/>
  <c r="K8" i="4"/>
  <c r="M8" i="4" s="1"/>
  <c r="J8" i="4"/>
  <c r="H8" i="4"/>
  <c r="I8" i="4" s="1"/>
  <c r="K7" i="4"/>
  <c r="L7" i="4" s="1"/>
  <c r="M7" i="4" s="1"/>
  <c r="I7" i="4"/>
  <c r="H7" i="4"/>
  <c r="J7" i="4" s="1"/>
  <c r="L6" i="4"/>
  <c r="N6" i="4" s="1"/>
  <c r="I6" i="4"/>
  <c r="H6" i="4"/>
  <c r="J6" i="4" s="1"/>
  <c r="N5" i="4"/>
  <c r="L5" i="4"/>
  <c r="K5" i="4"/>
  <c r="M5" i="4" s="1"/>
  <c r="J5" i="4"/>
  <c r="H5" i="4"/>
  <c r="I5" i="4" s="1"/>
  <c r="K4" i="4"/>
  <c r="L4" i="4" s="1"/>
  <c r="M4" i="4" s="1"/>
  <c r="I4" i="4"/>
  <c r="H4" i="4"/>
  <c r="J4" i="4" s="1"/>
  <c r="L3" i="4"/>
  <c r="N3" i="4" s="1"/>
  <c r="K3" i="4"/>
  <c r="M3" i="4" s="1"/>
  <c r="H3" i="4"/>
  <c r="J3" i="4" s="1"/>
  <c r="M2" i="4"/>
  <c r="L2" i="4"/>
  <c r="N2" i="4" s="1"/>
  <c r="J2" i="4"/>
  <c r="H2" i="4"/>
  <c r="I2" i="4" s="1"/>
  <c r="S48" i="3"/>
  <c r="G48" i="3"/>
  <c r="S47" i="3"/>
  <c r="G47" i="3"/>
  <c r="S50" i="3" s="1"/>
  <c r="B26" i="3"/>
  <c r="B23" i="3"/>
  <c r="M96" i="3" s="1"/>
  <c r="AX250" i="2"/>
  <c r="AW250" i="2"/>
  <c r="AV250" i="2"/>
  <c r="AU250" i="2"/>
  <c r="AT250" i="2"/>
  <c r="AS250" i="2"/>
  <c r="AR250" i="2"/>
  <c r="AX249" i="2"/>
  <c r="AW249" i="2"/>
  <c r="AV249" i="2"/>
  <c r="AU249" i="2"/>
  <c r="AT249" i="2"/>
  <c r="AS249" i="2"/>
  <c r="AR249" i="2"/>
  <c r="AX248" i="2"/>
  <c r="AW248" i="2"/>
  <c r="AV248" i="2"/>
  <c r="AU248" i="2"/>
  <c r="AT248" i="2"/>
  <c r="AS248" i="2"/>
  <c r="AR248" i="2"/>
  <c r="AX247" i="2"/>
  <c r="AW247" i="2"/>
  <c r="AV247" i="2"/>
  <c r="AU247" i="2"/>
  <c r="AT247" i="2"/>
  <c r="AS247" i="2"/>
  <c r="AR247" i="2"/>
  <c r="AX246" i="2"/>
  <c r="AW246" i="2"/>
  <c r="AV246" i="2"/>
  <c r="AU246" i="2"/>
  <c r="AT246" i="2"/>
  <c r="AS246" i="2"/>
  <c r="AR246" i="2"/>
  <c r="AX245" i="2"/>
  <c r="AW245" i="2"/>
  <c r="AV245" i="2"/>
  <c r="AU245" i="2"/>
  <c r="AT245" i="2"/>
  <c r="AS245" i="2"/>
  <c r="AR245" i="2"/>
  <c r="AX244" i="2"/>
  <c r="AW244" i="2"/>
  <c r="AV244" i="2"/>
  <c r="AU244" i="2"/>
  <c r="AT244" i="2"/>
  <c r="AS244" i="2"/>
  <c r="AR244" i="2"/>
  <c r="AX243" i="2"/>
  <c r="AW243" i="2"/>
  <c r="AV243" i="2"/>
  <c r="AU243" i="2"/>
  <c r="AT243" i="2"/>
  <c r="AS243" i="2"/>
  <c r="AR243" i="2"/>
  <c r="AX242" i="2"/>
  <c r="AW242" i="2"/>
  <c r="AV242" i="2"/>
  <c r="AU242" i="2"/>
  <c r="AT242" i="2"/>
  <c r="AS242" i="2"/>
  <c r="AR242" i="2"/>
  <c r="AX241" i="2"/>
  <c r="AW241" i="2"/>
  <c r="AV241" i="2"/>
  <c r="AU241" i="2"/>
  <c r="AT241" i="2"/>
  <c r="AS241" i="2"/>
  <c r="AR241" i="2"/>
  <c r="AX240" i="2"/>
  <c r="AW240" i="2"/>
  <c r="AV240" i="2"/>
  <c r="AU240" i="2"/>
  <c r="AT240" i="2"/>
  <c r="AS240" i="2"/>
  <c r="AR240" i="2"/>
  <c r="AX239" i="2"/>
  <c r="AW239" i="2"/>
  <c r="AV239" i="2"/>
  <c r="AU239" i="2"/>
  <c r="AT239" i="2"/>
  <c r="AS239" i="2"/>
  <c r="AR239" i="2"/>
  <c r="AX238" i="2"/>
  <c r="AW238" i="2"/>
  <c r="AV238" i="2"/>
  <c r="AU238" i="2"/>
  <c r="AT238" i="2"/>
  <c r="AS238" i="2"/>
  <c r="AR238" i="2"/>
  <c r="AX237" i="2"/>
  <c r="AW237" i="2"/>
  <c r="AV237" i="2"/>
  <c r="AU237" i="2"/>
  <c r="AT237" i="2"/>
  <c r="AS237" i="2"/>
  <c r="AR237" i="2"/>
  <c r="AX236" i="2"/>
  <c r="AW236" i="2"/>
  <c r="AV236" i="2"/>
  <c r="AU236" i="2"/>
  <c r="AT236" i="2"/>
  <c r="AS236" i="2"/>
  <c r="AR236" i="2"/>
  <c r="AX235" i="2"/>
  <c r="AW235" i="2"/>
  <c r="AV235" i="2"/>
  <c r="AU235" i="2"/>
  <c r="AT235" i="2"/>
  <c r="AS235" i="2"/>
  <c r="AR235" i="2"/>
  <c r="AX234" i="2"/>
  <c r="AW234" i="2"/>
  <c r="AV234" i="2"/>
  <c r="AU234" i="2"/>
  <c r="AT234" i="2"/>
  <c r="AS234" i="2"/>
  <c r="AR234" i="2"/>
  <c r="AX233" i="2"/>
  <c r="AW233" i="2"/>
  <c r="AV233" i="2"/>
  <c r="AU233" i="2"/>
  <c r="AT233" i="2"/>
  <c r="AS233" i="2"/>
  <c r="AR233" i="2"/>
  <c r="AX232" i="2"/>
  <c r="AW232" i="2"/>
  <c r="AV232" i="2"/>
  <c r="AU232" i="2"/>
  <c r="AT232" i="2"/>
  <c r="AS232" i="2"/>
  <c r="AR232" i="2"/>
  <c r="AX231" i="2"/>
  <c r="AW231" i="2"/>
  <c r="AV231" i="2"/>
  <c r="AU231" i="2"/>
  <c r="AT231" i="2"/>
  <c r="AS231" i="2"/>
  <c r="AR231" i="2"/>
  <c r="AX230" i="2"/>
  <c r="AW230" i="2"/>
  <c r="AV230" i="2"/>
  <c r="AU230" i="2"/>
  <c r="AT230" i="2"/>
  <c r="AS230" i="2"/>
  <c r="AR230" i="2"/>
  <c r="AX229" i="2"/>
  <c r="AW229" i="2"/>
  <c r="AV229" i="2"/>
  <c r="AU229" i="2"/>
  <c r="AT229" i="2"/>
  <c r="AS229" i="2"/>
  <c r="AR229" i="2"/>
  <c r="AX228" i="2"/>
  <c r="AW228" i="2"/>
  <c r="AV228" i="2"/>
  <c r="AU228" i="2"/>
  <c r="AT228" i="2"/>
  <c r="AS228" i="2"/>
  <c r="AR228" i="2"/>
  <c r="AX227" i="2"/>
  <c r="AW227" i="2"/>
  <c r="AV227" i="2"/>
  <c r="AU227" i="2"/>
  <c r="AT227" i="2"/>
  <c r="AS227" i="2"/>
  <c r="AR227" i="2"/>
  <c r="AX226" i="2"/>
  <c r="AW226" i="2"/>
  <c r="AV226" i="2"/>
  <c r="AU226" i="2"/>
  <c r="AT226" i="2"/>
  <c r="AS226" i="2"/>
  <c r="AR226" i="2"/>
  <c r="AX225" i="2"/>
  <c r="AW225" i="2"/>
  <c r="AV225" i="2"/>
  <c r="AU225" i="2"/>
  <c r="AT225" i="2"/>
  <c r="AS225" i="2"/>
  <c r="AR225" i="2"/>
  <c r="AX224" i="2"/>
  <c r="AW224" i="2"/>
  <c r="AV224" i="2"/>
  <c r="AU224" i="2"/>
  <c r="AT224" i="2"/>
  <c r="AS224" i="2"/>
  <c r="AR224" i="2"/>
  <c r="AX223" i="2"/>
  <c r="AW223" i="2"/>
  <c r="AV223" i="2"/>
  <c r="AU223" i="2"/>
  <c r="AT223" i="2"/>
  <c r="AS223" i="2"/>
  <c r="AR223" i="2"/>
  <c r="AX222" i="2"/>
  <c r="AW222" i="2"/>
  <c r="AV222" i="2"/>
  <c r="AU222" i="2"/>
  <c r="AT222" i="2"/>
  <c r="AS222" i="2"/>
  <c r="AR222" i="2"/>
  <c r="AX221" i="2"/>
  <c r="AW221" i="2"/>
  <c r="AV221" i="2"/>
  <c r="AU221" i="2"/>
  <c r="AT221" i="2"/>
  <c r="AS221" i="2"/>
  <c r="AR221" i="2"/>
  <c r="AX220" i="2"/>
  <c r="AW220" i="2"/>
  <c r="AV220" i="2"/>
  <c r="AU220" i="2"/>
  <c r="AT220" i="2"/>
  <c r="AS220" i="2"/>
  <c r="AR220" i="2"/>
  <c r="AX219" i="2"/>
  <c r="AW219" i="2"/>
  <c r="AV219" i="2"/>
  <c r="AU219" i="2"/>
  <c r="AT219" i="2"/>
  <c r="AS219" i="2"/>
  <c r="AR219" i="2"/>
  <c r="AX218" i="2"/>
  <c r="AW218" i="2"/>
  <c r="AV218" i="2"/>
  <c r="AU218" i="2"/>
  <c r="AT218" i="2"/>
  <c r="AS218" i="2"/>
  <c r="AR218" i="2"/>
  <c r="AX217" i="2"/>
  <c r="AW217" i="2"/>
  <c r="AV217" i="2"/>
  <c r="AU217" i="2"/>
  <c r="AT217" i="2"/>
  <c r="AS217" i="2"/>
  <c r="AR217" i="2"/>
  <c r="AX216" i="2"/>
  <c r="AW216" i="2"/>
  <c r="AV216" i="2"/>
  <c r="AU216" i="2"/>
  <c r="AT216" i="2"/>
  <c r="AS216" i="2"/>
  <c r="AR216" i="2"/>
  <c r="AX215" i="2"/>
  <c r="AW215" i="2"/>
  <c r="AV215" i="2"/>
  <c r="AU215" i="2"/>
  <c r="AT215" i="2"/>
  <c r="AS215" i="2"/>
  <c r="AR215" i="2"/>
  <c r="AX214" i="2"/>
  <c r="AW214" i="2"/>
  <c r="AV214" i="2"/>
  <c r="AU214" i="2"/>
  <c r="AT214" i="2"/>
  <c r="AS214" i="2"/>
  <c r="AR214" i="2"/>
  <c r="AX213" i="2"/>
  <c r="AW213" i="2"/>
  <c r="AV213" i="2"/>
  <c r="AU213" i="2"/>
  <c r="AT213" i="2"/>
  <c r="AS213" i="2"/>
  <c r="AR213" i="2"/>
  <c r="AX212" i="2"/>
  <c r="AW212" i="2"/>
  <c r="AV212" i="2"/>
  <c r="AU212" i="2"/>
  <c r="AT212" i="2"/>
  <c r="AS212" i="2"/>
  <c r="AR212" i="2"/>
  <c r="AX211" i="2"/>
  <c r="AW211" i="2"/>
  <c r="AV211" i="2"/>
  <c r="AU211" i="2"/>
  <c r="AT211" i="2"/>
  <c r="AS211" i="2"/>
  <c r="AR211" i="2"/>
  <c r="AX210" i="2"/>
  <c r="AW210" i="2"/>
  <c r="AV210" i="2"/>
  <c r="AU210" i="2"/>
  <c r="AT210" i="2"/>
  <c r="AS210" i="2"/>
  <c r="AR210" i="2"/>
  <c r="AX209" i="2"/>
  <c r="AW209" i="2"/>
  <c r="AV209" i="2"/>
  <c r="AU209" i="2"/>
  <c r="AT209" i="2"/>
  <c r="AS209" i="2"/>
  <c r="AR209" i="2"/>
  <c r="AX208" i="2"/>
  <c r="AW208" i="2"/>
  <c r="AV208" i="2"/>
  <c r="AU208" i="2"/>
  <c r="AT208" i="2"/>
  <c r="AS208" i="2"/>
  <c r="AR208" i="2"/>
  <c r="AX207" i="2"/>
  <c r="AW207" i="2"/>
  <c r="AV207" i="2"/>
  <c r="AU207" i="2"/>
  <c r="AT207" i="2"/>
  <c r="AS207" i="2"/>
  <c r="AR207" i="2"/>
  <c r="AX206" i="2"/>
  <c r="AW206" i="2"/>
  <c r="AV206" i="2"/>
  <c r="AU206" i="2"/>
  <c r="AT206" i="2"/>
  <c r="AS206" i="2"/>
  <c r="AR206" i="2"/>
  <c r="AX205" i="2"/>
  <c r="AW205" i="2"/>
  <c r="AV205" i="2"/>
  <c r="AU205" i="2"/>
  <c r="AT205" i="2"/>
  <c r="AS205" i="2"/>
  <c r="AR205" i="2"/>
  <c r="AX204" i="2"/>
  <c r="AW204" i="2"/>
  <c r="AV204" i="2"/>
  <c r="AU204" i="2"/>
  <c r="AT204" i="2"/>
  <c r="AS204" i="2"/>
  <c r="AR204" i="2"/>
  <c r="AX203" i="2"/>
  <c r="AW203" i="2"/>
  <c r="AV203" i="2"/>
  <c r="AU203" i="2"/>
  <c r="AT203" i="2"/>
  <c r="AS203" i="2"/>
  <c r="AR203" i="2"/>
  <c r="AX202" i="2"/>
  <c r="AW202" i="2"/>
  <c r="AV202" i="2"/>
  <c r="AU202" i="2"/>
  <c r="AT202" i="2"/>
  <c r="AS202" i="2"/>
  <c r="AR202" i="2"/>
  <c r="AX201" i="2"/>
  <c r="AW201" i="2"/>
  <c r="AV201" i="2"/>
  <c r="AU201" i="2"/>
  <c r="AT201" i="2"/>
  <c r="AS201" i="2"/>
  <c r="AR201" i="2"/>
  <c r="AX200" i="2"/>
  <c r="AW200" i="2"/>
  <c r="AV200" i="2"/>
  <c r="AU200" i="2"/>
  <c r="AT200" i="2"/>
  <c r="AS200" i="2"/>
  <c r="AR200" i="2"/>
  <c r="AX199" i="2"/>
  <c r="AW199" i="2"/>
  <c r="AV199" i="2"/>
  <c r="AU199" i="2"/>
  <c r="AT199" i="2"/>
  <c r="AS199" i="2"/>
  <c r="AR199" i="2"/>
  <c r="AX198" i="2"/>
  <c r="AW198" i="2"/>
  <c r="AV198" i="2"/>
  <c r="AU198" i="2"/>
  <c r="AT198" i="2"/>
  <c r="AS198" i="2"/>
  <c r="AR198" i="2"/>
  <c r="AX197" i="2"/>
  <c r="AW197" i="2"/>
  <c r="AV197" i="2"/>
  <c r="AU197" i="2"/>
  <c r="AT197" i="2"/>
  <c r="AS197" i="2"/>
  <c r="AR197" i="2"/>
  <c r="AX196" i="2"/>
  <c r="AW196" i="2"/>
  <c r="AV196" i="2"/>
  <c r="AU196" i="2"/>
  <c r="AT196" i="2"/>
  <c r="AS196" i="2"/>
  <c r="AR196" i="2"/>
  <c r="AX195" i="2"/>
  <c r="AW195" i="2"/>
  <c r="AV195" i="2"/>
  <c r="AU195" i="2"/>
  <c r="AT195" i="2"/>
  <c r="AS195" i="2"/>
  <c r="AR195" i="2"/>
  <c r="AX194" i="2"/>
  <c r="AW194" i="2"/>
  <c r="AV194" i="2"/>
  <c r="AU194" i="2"/>
  <c r="AT194" i="2"/>
  <c r="AS194" i="2"/>
  <c r="AR194" i="2"/>
  <c r="AX193" i="2"/>
  <c r="AW193" i="2"/>
  <c r="AV193" i="2"/>
  <c r="AU193" i="2"/>
  <c r="AT193" i="2"/>
  <c r="AS193" i="2"/>
  <c r="AR193" i="2"/>
  <c r="AX192" i="2"/>
  <c r="AW192" i="2"/>
  <c r="AV192" i="2"/>
  <c r="AU192" i="2"/>
  <c r="AT192" i="2"/>
  <c r="AS192" i="2"/>
  <c r="AR192" i="2"/>
  <c r="AX191" i="2"/>
  <c r="AW191" i="2"/>
  <c r="AV191" i="2"/>
  <c r="AU191" i="2"/>
  <c r="AT191" i="2"/>
  <c r="AS191" i="2"/>
  <c r="AR191" i="2"/>
  <c r="AX190" i="2"/>
  <c r="AW190" i="2"/>
  <c r="AV190" i="2"/>
  <c r="AU190" i="2"/>
  <c r="AT190" i="2"/>
  <c r="AS190" i="2"/>
  <c r="AR190" i="2"/>
  <c r="AX189" i="2"/>
  <c r="AW189" i="2"/>
  <c r="AV189" i="2"/>
  <c r="AU189" i="2"/>
  <c r="AT189" i="2"/>
  <c r="AS189" i="2"/>
  <c r="AR189" i="2"/>
  <c r="AX188" i="2"/>
  <c r="AW188" i="2"/>
  <c r="AV188" i="2"/>
  <c r="AU188" i="2"/>
  <c r="AT188" i="2"/>
  <c r="AS188" i="2"/>
  <c r="AR188" i="2"/>
  <c r="AX187" i="2"/>
  <c r="AW187" i="2"/>
  <c r="AV187" i="2"/>
  <c r="AU187" i="2"/>
  <c r="AT187" i="2"/>
  <c r="AS187" i="2"/>
  <c r="AR187" i="2"/>
  <c r="AX186" i="2"/>
  <c r="AW186" i="2"/>
  <c r="AV186" i="2"/>
  <c r="AU186" i="2"/>
  <c r="AT186" i="2"/>
  <c r="AS186" i="2"/>
  <c r="AR186" i="2"/>
  <c r="AX185" i="2"/>
  <c r="AW185" i="2"/>
  <c r="AV185" i="2"/>
  <c r="AU185" i="2"/>
  <c r="AT185" i="2"/>
  <c r="AS185" i="2"/>
  <c r="AR185" i="2"/>
  <c r="AX184" i="2"/>
  <c r="AW184" i="2"/>
  <c r="AV184" i="2"/>
  <c r="AU184" i="2"/>
  <c r="AT184" i="2"/>
  <c r="AS184" i="2"/>
  <c r="AR184" i="2"/>
  <c r="AX183" i="2"/>
  <c r="AW183" i="2"/>
  <c r="AV183" i="2"/>
  <c r="AU183" i="2"/>
  <c r="AT183" i="2"/>
  <c r="AS183" i="2"/>
  <c r="AR183" i="2"/>
  <c r="AX182" i="2"/>
  <c r="AW182" i="2"/>
  <c r="AV182" i="2"/>
  <c r="AU182" i="2"/>
  <c r="AT182" i="2"/>
  <c r="AS182" i="2"/>
  <c r="AR182" i="2"/>
  <c r="AX181" i="2"/>
  <c r="AW181" i="2"/>
  <c r="AV181" i="2"/>
  <c r="AU181" i="2"/>
  <c r="AT181" i="2"/>
  <c r="AS181" i="2"/>
  <c r="AR181" i="2"/>
  <c r="AX180" i="2"/>
  <c r="AW180" i="2"/>
  <c r="AV180" i="2"/>
  <c r="AU180" i="2"/>
  <c r="AT180" i="2"/>
  <c r="AS180" i="2"/>
  <c r="AR180" i="2"/>
  <c r="AX179" i="2"/>
  <c r="AW179" i="2"/>
  <c r="AV179" i="2"/>
  <c r="AU179" i="2"/>
  <c r="AT179" i="2"/>
  <c r="AS179" i="2"/>
  <c r="AR179" i="2"/>
  <c r="S49" i="2"/>
  <c r="G49" i="2"/>
  <c r="S48" i="2"/>
  <c r="S51" i="2" s="1"/>
  <c r="G48" i="2"/>
  <c r="S57" i="2" s="1"/>
  <c r="B27" i="2"/>
  <c r="B24" i="2"/>
  <c r="AX246" i="1"/>
  <c r="AW246" i="1"/>
  <c r="AV246" i="1"/>
  <c r="AU246" i="1"/>
  <c r="AT246" i="1"/>
  <c r="AS246" i="1"/>
  <c r="AR246" i="1"/>
  <c r="AX245" i="1"/>
  <c r="AW245" i="1"/>
  <c r="AV245" i="1"/>
  <c r="AU245" i="1"/>
  <c r="AT245" i="1"/>
  <c r="AS245" i="1"/>
  <c r="AR245" i="1"/>
  <c r="AX244" i="1"/>
  <c r="AW244" i="1"/>
  <c r="AV244" i="1"/>
  <c r="AU244" i="1"/>
  <c r="AT244" i="1"/>
  <c r="AS244" i="1"/>
  <c r="AR244" i="1"/>
  <c r="AX243" i="1"/>
  <c r="AW243" i="1"/>
  <c r="AV243" i="1"/>
  <c r="AU243" i="1"/>
  <c r="AT243" i="1"/>
  <c r="AS243" i="1"/>
  <c r="AR243" i="1"/>
  <c r="AX242" i="1"/>
  <c r="AW242" i="1"/>
  <c r="AV242" i="1"/>
  <c r="AU242" i="1"/>
  <c r="AT242" i="1"/>
  <c r="AS242" i="1"/>
  <c r="AR242" i="1"/>
  <c r="AX241" i="1"/>
  <c r="AW241" i="1"/>
  <c r="AV241" i="1"/>
  <c r="AU241" i="1"/>
  <c r="AT241" i="1"/>
  <c r="AS241" i="1"/>
  <c r="AR241" i="1"/>
  <c r="AX240" i="1"/>
  <c r="AW240" i="1"/>
  <c r="AV240" i="1"/>
  <c r="AU240" i="1"/>
  <c r="AT240" i="1"/>
  <c r="AS240" i="1"/>
  <c r="AR240" i="1"/>
  <c r="AX239" i="1"/>
  <c r="AW239" i="1"/>
  <c r="AV239" i="1"/>
  <c r="AU239" i="1"/>
  <c r="AT239" i="1"/>
  <c r="AS239" i="1"/>
  <c r="AR239" i="1"/>
  <c r="AX238" i="1"/>
  <c r="AW238" i="1"/>
  <c r="AV238" i="1"/>
  <c r="AU238" i="1"/>
  <c r="AT238" i="1"/>
  <c r="AS238" i="1"/>
  <c r="AR238" i="1"/>
  <c r="AX237" i="1"/>
  <c r="AW237" i="1"/>
  <c r="AV237" i="1"/>
  <c r="AU237" i="1"/>
  <c r="AT237" i="1"/>
  <c r="AS237" i="1"/>
  <c r="AR237" i="1"/>
  <c r="AX236" i="1"/>
  <c r="AW236" i="1"/>
  <c r="AV236" i="1"/>
  <c r="AU236" i="1"/>
  <c r="AT236" i="1"/>
  <c r="AS236" i="1"/>
  <c r="AR236" i="1"/>
  <c r="AX235" i="1"/>
  <c r="AW235" i="1"/>
  <c r="AV235" i="1"/>
  <c r="AU235" i="1"/>
  <c r="AT235" i="1"/>
  <c r="AS235" i="1"/>
  <c r="AR235" i="1"/>
  <c r="AX234" i="1"/>
  <c r="AW234" i="1"/>
  <c r="AV234" i="1"/>
  <c r="AU234" i="1"/>
  <c r="AT234" i="1"/>
  <c r="AS234" i="1"/>
  <c r="AR234" i="1"/>
  <c r="AX233" i="1"/>
  <c r="AW233" i="1"/>
  <c r="AV233" i="1"/>
  <c r="AU233" i="1"/>
  <c r="AT233" i="1"/>
  <c r="AS233" i="1"/>
  <c r="AR233" i="1"/>
  <c r="AX232" i="1"/>
  <c r="AW232" i="1"/>
  <c r="AV232" i="1"/>
  <c r="AU232" i="1"/>
  <c r="AT232" i="1"/>
  <c r="AS232" i="1"/>
  <c r="AR232" i="1"/>
  <c r="AX231" i="1"/>
  <c r="AW231" i="1"/>
  <c r="AV231" i="1"/>
  <c r="AU231" i="1"/>
  <c r="AT231" i="1"/>
  <c r="AS231" i="1"/>
  <c r="AR231" i="1"/>
  <c r="AX230" i="1"/>
  <c r="AW230" i="1"/>
  <c r="AV230" i="1"/>
  <c r="AU230" i="1"/>
  <c r="AT230" i="1"/>
  <c r="AS230" i="1"/>
  <c r="AR230" i="1"/>
  <c r="AX229" i="1"/>
  <c r="AW229" i="1"/>
  <c r="AV229" i="1"/>
  <c r="AU229" i="1"/>
  <c r="AT229" i="1"/>
  <c r="AS229" i="1"/>
  <c r="AR229" i="1"/>
  <c r="AX228" i="1"/>
  <c r="AW228" i="1"/>
  <c r="AV228" i="1"/>
  <c r="AU228" i="1"/>
  <c r="AT228" i="1"/>
  <c r="AS228" i="1"/>
  <c r="AR228" i="1"/>
  <c r="AX227" i="1"/>
  <c r="AW227" i="1"/>
  <c r="AV227" i="1"/>
  <c r="AU227" i="1"/>
  <c r="AT227" i="1"/>
  <c r="AS227" i="1"/>
  <c r="AR227" i="1"/>
  <c r="AX226" i="1"/>
  <c r="AW226" i="1"/>
  <c r="AV226" i="1"/>
  <c r="AU226" i="1"/>
  <c r="AT226" i="1"/>
  <c r="AS226" i="1"/>
  <c r="AR226" i="1"/>
  <c r="AX225" i="1"/>
  <c r="AW225" i="1"/>
  <c r="AV225" i="1"/>
  <c r="AU225" i="1"/>
  <c r="AT225" i="1"/>
  <c r="AS225" i="1"/>
  <c r="AR225" i="1"/>
  <c r="AX224" i="1"/>
  <c r="AW224" i="1"/>
  <c r="AV224" i="1"/>
  <c r="AU224" i="1"/>
  <c r="AT224" i="1"/>
  <c r="AS224" i="1"/>
  <c r="AR224" i="1"/>
  <c r="AX223" i="1"/>
  <c r="AW223" i="1"/>
  <c r="AV223" i="1"/>
  <c r="AU223" i="1"/>
  <c r="AT223" i="1"/>
  <c r="AS223" i="1"/>
  <c r="AR223" i="1"/>
  <c r="AX222" i="1"/>
  <c r="AW222" i="1"/>
  <c r="AV222" i="1"/>
  <c r="AU222" i="1"/>
  <c r="AT222" i="1"/>
  <c r="AS222" i="1"/>
  <c r="AR222" i="1"/>
  <c r="AX221" i="1"/>
  <c r="AW221" i="1"/>
  <c r="AV221" i="1"/>
  <c r="AU221" i="1"/>
  <c r="AT221" i="1"/>
  <c r="AS221" i="1"/>
  <c r="AR221" i="1"/>
  <c r="AX220" i="1"/>
  <c r="AW220" i="1"/>
  <c r="AV220" i="1"/>
  <c r="AU220" i="1"/>
  <c r="AT220" i="1"/>
  <c r="AS220" i="1"/>
  <c r="AR220" i="1"/>
  <c r="AX219" i="1"/>
  <c r="AW219" i="1"/>
  <c r="AV219" i="1"/>
  <c r="AU219" i="1"/>
  <c r="AT219" i="1"/>
  <c r="AS219" i="1"/>
  <c r="AR219" i="1"/>
  <c r="AX218" i="1"/>
  <c r="AW218" i="1"/>
  <c r="AV218" i="1"/>
  <c r="AU218" i="1"/>
  <c r="AT218" i="1"/>
  <c r="AS218" i="1"/>
  <c r="AR218" i="1"/>
  <c r="AX217" i="1"/>
  <c r="AW217" i="1"/>
  <c r="AV217" i="1"/>
  <c r="AU217" i="1"/>
  <c r="AT217" i="1"/>
  <c r="AS217" i="1"/>
  <c r="AR217" i="1"/>
  <c r="AX216" i="1"/>
  <c r="AW216" i="1"/>
  <c r="AV216" i="1"/>
  <c r="AU216" i="1"/>
  <c r="AT216" i="1"/>
  <c r="AS216" i="1"/>
  <c r="AR216" i="1"/>
  <c r="AX215" i="1"/>
  <c r="AW215" i="1"/>
  <c r="AV215" i="1"/>
  <c r="AU215" i="1"/>
  <c r="AT215" i="1"/>
  <c r="AS215" i="1"/>
  <c r="AR215" i="1"/>
  <c r="AX214" i="1"/>
  <c r="AW214" i="1"/>
  <c r="AV214" i="1"/>
  <c r="AU214" i="1"/>
  <c r="AT214" i="1"/>
  <c r="AS214" i="1"/>
  <c r="AR214" i="1"/>
  <c r="AX213" i="1"/>
  <c r="AW213" i="1"/>
  <c r="AV213" i="1"/>
  <c r="AU213" i="1"/>
  <c r="AT213" i="1"/>
  <c r="AS213" i="1"/>
  <c r="AR213" i="1"/>
  <c r="AX212" i="1"/>
  <c r="AW212" i="1"/>
  <c r="AV212" i="1"/>
  <c r="AU212" i="1"/>
  <c r="AT212" i="1"/>
  <c r="AS212" i="1"/>
  <c r="AR212" i="1"/>
  <c r="AX211" i="1"/>
  <c r="AW211" i="1"/>
  <c r="AV211" i="1"/>
  <c r="AU211" i="1"/>
  <c r="AT211" i="1"/>
  <c r="AS211" i="1"/>
  <c r="AR211" i="1"/>
  <c r="AX210" i="1"/>
  <c r="AW210" i="1"/>
  <c r="AV210" i="1"/>
  <c r="AU210" i="1"/>
  <c r="AT210" i="1"/>
  <c r="AS210" i="1"/>
  <c r="AR210" i="1"/>
  <c r="AX209" i="1"/>
  <c r="AW209" i="1"/>
  <c r="AV209" i="1"/>
  <c r="AU209" i="1"/>
  <c r="AT209" i="1"/>
  <c r="AS209" i="1"/>
  <c r="AR209" i="1"/>
  <c r="AX208" i="1"/>
  <c r="AW208" i="1"/>
  <c r="AV208" i="1"/>
  <c r="AU208" i="1"/>
  <c r="AT208" i="1"/>
  <c r="AS208" i="1"/>
  <c r="AR208" i="1"/>
  <c r="AX207" i="1"/>
  <c r="AW207" i="1"/>
  <c r="AV207" i="1"/>
  <c r="AU207" i="1"/>
  <c r="AT207" i="1"/>
  <c r="AS207" i="1"/>
  <c r="AR207" i="1"/>
  <c r="AX206" i="1"/>
  <c r="AW206" i="1"/>
  <c r="AV206" i="1"/>
  <c r="AU206" i="1"/>
  <c r="AT206" i="1"/>
  <c r="AS206" i="1"/>
  <c r="AR206" i="1"/>
  <c r="AX205" i="1"/>
  <c r="AW205" i="1"/>
  <c r="AV205" i="1"/>
  <c r="AU205" i="1"/>
  <c r="AT205" i="1"/>
  <c r="AS205" i="1"/>
  <c r="AR205" i="1"/>
  <c r="AX204" i="1"/>
  <c r="AW204" i="1"/>
  <c r="AV204" i="1"/>
  <c r="AU204" i="1"/>
  <c r="AT204" i="1"/>
  <c r="AS204" i="1"/>
  <c r="AR204" i="1"/>
  <c r="AX203" i="1"/>
  <c r="AW203" i="1"/>
  <c r="AV203" i="1"/>
  <c r="AU203" i="1"/>
  <c r="AT203" i="1"/>
  <c r="AS203" i="1"/>
  <c r="AR203" i="1"/>
  <c r="AX202" i="1"/>
  <c r="AW202" i="1"/>
  <c r="AV202" i="1"/>
  <c r="AU202" i="1"/>
  <c r="AT202" i="1"/>
  <c r="AS202" i="1"/>
  <c r="AR202" i="1"/>
  <c r="AX201" i="1"/>
  <c r="AW201" i="1"/>
  <c r="AV201" i="1"/>
  <c r="AU201" i="1"/>
  <c r="AT201" i="1"/>
  <c r="AS201" i="1"/>
  <c r="AR201" i="1"/>
  <c r="AX200" i="1"/>
  <c r="AW200" i="1"/>
  <c r="AV200" i="1"/>
  <c r="AU200" i="1"/>
  <c r="AT200" i="1"/>
  <c r="AS200" i="1"/>
  <c r="AR200" i="1"/>
  <c r="AX199" i="1"/>
  <c r="AW199" i="1"/>
  <c r="AV199" i="1"/>
  <c r="AU199" i="1"/>
  <c r="AT199" i="1"/>
  <c r="AS199" i="1"/>
  <c r="AR199" i="1"/>
  <c r="AX198" i="1"/>
  <c r="AW198" i="1"/>
  <c r="AV198" i="1"/>
  <c r="AU198" i="1"/>
  <c r="AT198" i="1"/>
  <c r="AS198" i="1"/>
  <c r="AR198" i="1"/>
  <c r="AX197" i="1"/>
  <c r="AW197" i="1"/>
  <c r="AV197" i="1"/>
  <c r="AU197" i="1"/>
  <c r="AT197" i="1"/>
  <c r="AS197" i="1"/>
  <c r="AR197" i="1"/>
  <c r="AX196" i="1"/>
  <c r="AW196" i="1"/>
  <c r="AV196" i="1"/>
  <c r="AU196" i="1"/>
  <c r="AT196" i="1"/>
  <c r="AS196" i="1"/>
  <c r="AR196" i="1"/>
  <c r="AX195" i="1"/>
  <c r="AW195" i="1"/>
  <c r="AV195" i="1"/>
  <c r="AU195" i="1"/>
  <c r="AT195" i="1"/>
  <c r="AS195" i="1"/>
  <c r="AR195" i="1"/>
  <c r="AX194" i="1"/>
  <c r="AW194" i="1"/>
  <c r="AV194" i="1"/>
  <c r="AU194" i="1"/>
  <c r="AT194" i="1"/>
  <c r="AS194" i="1"/>
  <c r="AR194" i="1"/>
  <c r="AX193" i="1"/>
  <c r="AW193" i="1"/>
  <c r="AV193" i="1"/>
  <c r="AU193" i="1"/>
  <c r="AT193" i="1"/>
  <c r="AS193" i="1"/>
  <c r="AR193" i="1"/>
  <c r="AX192" i="1"/>
  <c r="AW192" i="1"/>
  <c r="AV192" i="1"/>
  <c r="AU192" i="1"/>
  <c r="AT192" i="1"/>
  <c r="AS192" i="1"/>
  <c r="AR192" i="1"/>
  <c r="AX191" i="1"/>
  <c r="AW191" i="1"/>
  <c r="AV191" i="1"/>
  <c r="AU191" i="1"/>
  <c r="AT191" i="1"/>
  <c r="AS191" i="1"/>
  <c r="AR191" i="1"/>
  <c r="AX190" i="1"/>
  <c r="AW190" i="1"/>
  <c r="AV190" i="1"/>
  <c r="AU190" i="1"/>
  <c r="AT190" i="1"/>
  <c r="AS190" i="1"/>
  <c r="AR190" i="1"/>
  <c r="AX189" i="1"/>
  <c r="AW189" i="1"/>
  <c r="AV189" i="1"/>
  <c r="AU189" i="1"/>
  <c r="AT189" i="1"/>
  <c r="AS189" i="1"/>
  <c r="AR189" i="1"/>
  <c r="AX188" i="1"/>
  <c r="AW188" i="1"/>
  <c r="AV188" i="1"/>
  <c r="AU188" i="1"/>
  <c r="AT188" i="1"/>
  <c r="AS188" i="1"/>
  <c r="AR188" i="1"/>
  <c r="AX187" i="1"/>
  <c r="AW187" i="1"/>
  <c r="AV187" i="1"/>
  <c r="AU187" i="1"/>
  <c r="AT187" i="1"/>
  <c r="AS187" i="1"/>
  <c r="AR187" i="1"/>
  <c r="AX186" i="1"/>
  <c r="AW186" i="1"/>
  <c r="AV186" i="1"/>
  <c r="AU186" i="1"/>
  <c r="AT186" i="1"/>
  <c r="AS186" i="1"/>
  <c r="AR186" i="1"/>
  <c r="AX185" i="1"/>
  <c r="AW185" i="1"/>
  <c r="AV185" i="1"/>
  <c r="AU185" i="1"/>
  <c r="AT185" i="1"/>
  <c r="AS185" i="1"/>
  <c r="AR185" i="1"/>
  <c r="AX184" i="1"/>
  <c r="AW184" i="1"/>
  <c r="AV184" i="1"/>
  <c r="AU184" i="1"/>
  <c r="AT184" i="1"/>
  <c r="AS184" i="1"/>
  <c r="AR184" i="1"/>
  <c r="AX183" i="1"/>
  <c r="AW183" i="1"/>
  <c r="AV183" i="1"/>
  <c r="AU183" i="1"/>
  <c r="AT183" i="1"/>
  <c r="AS183" i="1"/>
  <c r="AR183" i="1"/>
  <c r="AX182" i="1"/>
  <c r="AW182" i="1"/>
  <c r="AV182" i="1"/>
  <c r="AU182" i="1"/>
  <c r="AT182" i="1"/>
  <c r="AS182" i="1"/>
  <c r="AR182" i="1"/>
  <c r="AX181" i="1"/>
  <c r="AW181" i="1"/>
  <c r="AV181" i="1"/>
  <c r="AU181" i="1"/>
  <c r="AT181" i="1"/>
  <c r="AS181" i="1"/>
  <c r="AR181" i="1"/>
  <c r="AX180" i="1"/>
  <c r="AW180" i="1"/>
  <c r="AV180" i="1"/>
  <c r="AU180" i="1"/>
  <c r="AT180" i="1"/>
  <c r="AS180" i="1"/>
  <c r="AR180" i="1"/>
  <c r="AX179" i="1"/>
  <c r="AW179" i="1"/>
  <c r="AV179" i="1"/>
  <c r="AU179" i="1"/>
  <c r="AT179" i="1"/>
  <c r="AS179" i="1"/>
  <c r="AR179" i="1"/>
  <c r="AX178" i="1"/>
  <c r="AW178" i="1"/>
  <c r="AV178" i="1"/>
  <c r="AU178" i="1"/>
  <c r="AT178" i="1"/>
  <c r="AS178" i="1"/>
  <c r="AR178" i="1"/>
  <c r="AX177" i="1"/>
  <c r="AW177" i="1"/>
  <c r="AV177" i="1"/>
  <c r="AU177" i="1"/>
  <c r="AT177" i="1"/>
  <c r="AS177" i="1"/>
  <c r="AR177" i="1"/>
  <c r="AX176" i="1"/>
  <c r="AW176" i="1"/>
  <c r="AV176" i="1"/>
  <c r="AU176" i="1"/>
  <c r="AT176" i="1"/>
  <c r="AS176" i="1"/>
  <c r="AR176" i="1"/>
  <c r="AX175" i="1"/>
  <c r="AW175" i="1"/>
  <c r="AV175" i="1"/>
  <c r="AU175" i="1"/>
  <c r="AT175" i="1"/>
  <c r="AS175" i="1"/>
  <c r="AR175" i="1"/>
  <c r="AX168" i="1"/>
  <c r="AW168" i="1"/>
  <c r="AV168" i="1"/>
  <c r="AU168" i="1"/>
  <c r="AT168" i="1"/>
  <c r="AS168" i="1"/>
  <c r="AR168" i="1"/>
  <c r="AX167" i="1"/>
  <c r="AW167" i="1"/>
  <c r="AV167" i="1"/>
  <c r="AU167" i="1"/>
  <c r="AT167" i="1"/>
  <c r="AS167" i="1"/>
  <c r="AR167" i="1"/>
  <c r="AX166" i="1"/>
  <c r="AW166" i="1"/>
  <c r="AV166" i="1"/>
  <c r="AU166" i="1"/>
  <c r="AT166" i="1"/>
  <c r="AS166" i="1"/>
  <c r="AR166" i="1"/>
  <c r="AX165" i="1"/>
  <c r="AW165" i="1"/>
  <c r="AV165" i="1"/>
  <c r="AU165" i="1"/>
  <c r="AT165" i="1"/>
  <c r="AS165" i="1"/>
  <c r="AR165" i="1"/>
  <c r="AX164" i="1"/>
  <c r="AW164" i="1"/>
  <c r="AV164" i="1"/>
  <c r="AU164" i="1"/>
  <c r="AT164" i="1"/>
  <c r="AS164" i="1"/>
  <c r="AR164" i="1"/>
  <c r="AX163" i="1"/>
  <c r="AW163" i="1"/>
  <c r="AV163" i="1"/>
  <c r="AU163" i="1"/>
  <c r="AT163" i="1"/>
  <c r="AS163" i="1"/>
  <c r="AR163" i="1"/>
  <c r="AX162" i="1"/>
  <c r="AW162" i="1"/>
  <c r="AV162" i="1"/>
  <c r="AU162" i="1"/>
  <c r="AT162" i="1"/>
  <c r="AS162" i="1"/>
  <c r="AR162" i="1"/>
  <c r="AX161" i="1"/>
  <c r="AW161" i="1"/>
  <c r="AV161" i="1"/>
  <c r="AU161" i="1"/>
  <c r="AT161" i="1"/>
  <c r="AS161" i="1"/>
  <c r="AR161" i="1"/>
  <c r="AX160" i="1"/>
  <c r="AW160" i="1"/>
  <c r="AV160" i="1"/>
  <c r="AU160" i="1"/>
  <c r="AT160" i="1"/>
  <c r="AS160" i="1"/>
  <c r="AR160" i="1"/>
  <c r="AX159" i="1"/>
  <c r="AW159" i="1"/>
  <c r="AV159" i="1"/>
  <c r="AU159" i="1"/>
  <c r="AT159" i="1"/>
  <c r="AS159" i="1"/>
  <c r="AR159" i="1"/>
  <c r="AX158" i="1"/>
  <c r="AW158" i="1"/>
  <c r="AV158" i="1"/>
  <c r="AU158" i="1"/>
  <c r="AT158" i="1"/>
  <c r="AS158" i="1"/>
  <c r="AR158" i="1"/>
  <c r="AX157" i="1"/>
  <c r="AW157" i="1"/>
  <c r="AV157" i="1"/>
  <c r="AU157" i="1"/>
  <c r="AT157" i="1"/>
  <c r="AS157" i="1"/>
  <c r="AR157" i="1"/>
  <c r="AX156" i="1"/>
  <c r="AW156" i="1"/>
  <c r="AV156" i="1"/>
  <c r="AU156" i="1"/>
  <c r="AT156" i="1"/>
  <c r="AS156" i="1"/>
  <c r="AR156" i="1"/>
  <c r="AX155" i="1"/>
  <c r="AW155" i="1"/>
  <c r="AV155" i="1"/>
  <c r="AU155" i="1"/>
  <c r="AT155" i="1"/>
  <c r="AS155" i="1"/>
  <c r="AR155" i="1"/>
  <c r="AX154" i="1"/>
  <c r="AW154" i="1"/>
  <c r="AV154" i="1"/>
  <c r="AU154" i="1"/>
  <c r="AT154" i="1"/>
  <c r="AS154" i="1"/>
  <c r="AR154" i="1"/>
  <c r="AX153" i="1"/>
  <c r="AW153" i="1"/>
  <c r="AV153" i="1"/>
  <c r="AU153" i="1"/>
  <c r="AT153" i="1"/>
  <c r="AS153" i="1"/>
  <c r="AR153" i="1"/>
  <c r="AX152" i="1"/>
  <c r="AW152" i="1"/>
  <c r="AV152" i="1"/>
  <c r="AU152" i="1"/>
  <c r="AT152" i="1"/>
  <c r="AS152" i="1"/>
  <c r="AR152" i="1"/>
  <c r="AX151" i="1"/>
  <c r="AW151" i="1"/>
  <c r="AV151" i="1"/>
  <c r="AU151" i="1"/>
  <c r="AT151" i="1"/>
  <c r="AS151" i="1"/>
  <c r="AR151" i="1"/>
  <c r="AX150" i="1"/>
  <c r="AW150" i="1"/>
  <c r="AV150" i="1"/>
  <c r="AU150" i="1"/>
  <c r="AT150" i="1"/>
  <c r="AS150" i="1"/>
  <c r="AR150" i="1"/>
  <c r="AX149" i="1"/>
  <c r="AW149" i="1"/>
  <c r="AV149" i="1"/>
  <c r="AU149" i="1"/>
  <c r="AT149" i="1"/>
  <c r="AS149" i="1"/>
  <c r="AR149" i="1"/>
  <c r="AX148" i="1"/>
  <c r="AW148" i="1"/>
  <c r="AV148" i="1"/>
  <c r="AU148" i="1"/>
  <c r="AT148" i="1"/>
  <c r="AS148" i="1"/>
  <c r="AR148" i="1"/>
  <c r="AX147" i="1"/>
  <c r="AW147" i="1"/>
  <c r="AV147" i="1"/>
  <c r="AU147" i="1"/>
  <c r="AT147" i="1"/>
  <c r="AS147" i="1"/>
  <c r="AR147" i="1"/>
  <c r="AX146" i="1"/>
  <c r="AW146" i="1"/>
  <c r="AV146" i="1"/>
  <c r="AU146" i="1"/>
  <c r="AT146" i="1"/>
  <c r="AS146" i="1"/>
  <c r="AR146" i="1"/>
  <c r="AX145" i="1"/>
  <c r="AW145" i="1"/>
  <c r="AV145" i="1"/>
  <c r="AU145" i="1"/>
  <c r="AT145" i="1"/>
  <c r="AS145" i="1"/>
  <c r="AR145" i="1"/>
  <c r="AX144" i="1"/>
  <c r="AW144" i="1"/>
  <c r="AV144" i="1"/>
  <c r="AU144" i="1"/>
  <c r="AT144" i="1"/>
  <c r="AS144" i="1"/>
  <c r="AR144" i="1"/>
  <c r="AX143" i="1"/>
  <c r="AW143" i="1"/>
  <c r="AV143" i="1"/>
  <c r="AU143" i="1"/>
  <c r="AT143" i="1"/>
  <c r="AS143" i="1"/>
  <c r="AR143" i="1"/>
  <c r="AX142" i="1"/>
  <c r="AW142" i="1"/>
  <c r="AV142" i="1"/>
  <c r="AU142" i="1"/>
  <c r="AT142" i="1"/>
  <c r="AS142" i="1"/>
  <c r="AR142" i="1"/>
  <c r="AX141" i="1"/>
  <c r="AW141" i="1"/>
  <c r="AV141" i="1"/>
  <c r="AU141" i="1"/>
  <c r="AT141" i="1"/>
  <c r="AS141" i="1"/>
  <c r="AR141" i="1"/>
  <c r="AX140" i="1"/>
  <c r="AW140" i="1"/>
  <c r="AV140" i="1"/>
  <c r="AU140" i="1"/>
  <c r="AT140" i="1"/>
  <c r="AS140" i="1"/>
  <c r="AR140" i="1"/>
  <c r="AX139" i="1"/>
  <c r="AW139" i="1"/>
  <c r="AV139" i="1"/>
  <c r="AU139" i="1"/>
  <c r="AT139" i="1"/>
  <c r="AS139" i="1"/>
  <c r="AR139" i="1"/>
  <c r="AX138" i="1"/>
  <c r="AW138" i="1"/>
  <c r="AV138" i="1"/>
  <c r="AU138" i="1"/>
  <c r="AT138" i="1"/>
  <c r="AS138" i="1"/>
  <c r="AR138" i="1"/>
  <c r="AX137" i="1"/>
  <c r="AW137" i="1"/>
  <c r="AV137" i="1"/>
  <c r="AU137" i="1"/>
  <c r="AT137" i="1"/>
  <c r="AS137" i="1"/>
  <c r="AR137" i="1"/>
  <c r="AX136" i="1"/>
  <c r="AW136" i="1"/>
  <c r="AV136" i="1"/>
  <c r="AU136" i="1"/>
  <c r="AT136" i="1"/>
  <c r="AS136" i="1"/>
  <c r="AR136" i="1"/>
  <c r="AX135" i="1"/>
  <c r="AW135" i="1"/>
  <c r="AV135" i="1"/>
  <c r="AU135" i="1"/>
  <c r="AT135" i="1"/>
  <c r="AS135" i="1"/>
  <c r="AR135" i="1"/>
  <c r="AX134" i="1"/>
  <c r="AW134" i="1"/>
  <c r="AV134" i="1"/>
  <c r="AU134" i="1"/>
  <c r="AT134" i="1"/>
  <c r="AS134" i="1"/>
  <c r="AR134" i="1"/>
  <c r="AX133" i="1"/>
  <c r="AW133" i="1"/>
  <c r="AV133" i="1"/>
  <c r="AU133" i="1"/>
  <c r="AT133" i="1"/>
  <c r="AS133" i="1"/>
  <c r="AR133" i="1"/>
  <c r="AX132" i="1"/>
  <c r="AW132" i="1"/>
  <c r="AV132" i="1"/>
  <c r="AU132" i="1"/>
  <c r="AT132" i="1"/>
  <c r="AS132" i="1"/>
  <c r="AR132" i="1"/>
  <c r="AX131" i="1"/>
  <c r="AW131" i="1"/>
  <c r="AV131" i="1"/>
  <c r="AU131" i="1"/>
  <c r="AT131" i="1"/>
  <c r="AS131" i="1"/>
  <c r="AR131" i="1"/>
  <c r="AX130" i="1"/>
  <c r="AW130" i="1"/>
  <c r="AV130" i="1"/>
  <c r="AU130" i="1"/>
  <c r="AT130" i="1"/>
  <c r="AS130" i="1"/>
  <c r="AR130" i="1"/>
  <c r="AX129" i="1"/>
  <c r="AW129" i="1"/>
  <c r="AV129" i="1"/>
  <c r="AU129" i="1"/>
  <c r="AT129" i="1"/>
  <c r="AS129" i="1"/>
  <c r="AR129" i="1"/>
  <c r="AX128" i="1"/>
  <c r="AW128" i="1"/>
  <c r="AV128" i="1"/>
  <c r="AU128" i="1"/>
  <c r="AT128" i="1"/>
  <c r="AS128" i="1"/>
  <c r="AR128" i="1"/>
  <c r="AX127" i="1"/>
  <c r="AW127" i="1"/>
  <c r="AV127" i="1"/>
  <c r="AU127" i="1"/>
  <c r="AT127" i="1"/>
  <c r="AS127" i="1"/>
  <c r="AR127" i="1"/>
  <c r="AX126" i="1"/>
  <c r="AW126" i="1"/>
  <c r="AV126" i="1"/>
  <c r="AU126" i="1"/>
  <c r="AT126" i="1"/>
  <c r="AS126" i="1"/>
  <c r="AR126" i="1"/>
  <c r="AX125" i="1"/>
  <c r="AW125" i="1"/>
  <c r="AV125" i="1"/>
  <c r="AU125" i="1"/>
  <c r="AT125" i="1"/>
  <c r="AS125" i="1"/>
  <c r="AR125" i="1"/>
  <c r="AX124" i="1"/>
  <c r="AW124" i="1"/>
  <c r="AV124" i="1"/>
  <c r="AU124" i="1"/>
  <c r="AT124" i="1"/>
  <c r="AS124" i="1"/>
  <c r="AR124" i="1"/>
  <c r="AX123" i="1"/>
  <c r="AW123" i="1"/>
  <c r="AV123" i="1"/>
  <c r="AU123" i="1"/>
  <c r="AT123" i="1"/>
  <c r="AS123" i="1"/>
  <c r="AR123" i="1"/>
  <c r="AX122" i="1"/>
  <c r="AW122" i="1"/>
  <c r="AV122" i="1"/>
  <c r="AU122" i="1"/>
  <c r="AT122" i="1"/>
  <c r="AS122" i="1"/>
  <c r="AR122" i="1"/>
  <c r="AX121" i="1"/>
  <c r="AW121" i="1"/>
  <c r="AV121" i="1"/>
  <c r="AU121" i="1"/>
  <c r="AT121" i="1"/>
  <c r="AS121" i="1"/>
  <c r="AR121" i="1"/>
  <c r="AX120" i="1"/>
  <c r="AW120" i="1"/>
  <c r="AV120" i="1"/>
  <c r="AU120" i="1"/>
  <c r="AT120" i="1"/>
  <c r="AS120" i="1"/>
  <c r="AR120" i="1"/>
  <c r="AX119" i="1"/>
  <c r="AW119" i="1"/>
  <c r="AV119" i="1"/>
  <c r="AU119" i="1"/>
  <c r="AT119" i="1"/>
  <c r="AS119" i="1"/>
  <c r="AR119" i="1"/>
  <c r="AX118" i="1"/>
  <c r="AW118" i="1"/>
  <c r="AV118" i="1"/>
  <c r="AU118" i="1"/>
  <c r="AT118" i="1"/>
  <c r="AS118" i="1"/>
  <c r="AR118" i="1"/>
  <c r="AX117" i="1"/>
  <c r="AW117" i="1"/>
  <c r="AV117" i="1"/>
  <c r="AU117" i="1"/>
  <c r="AT117" i="1"/>
  <c r="AS117" i="1"/>
  <c r="AR117" i="1"/>
  <c r="AX116" i="1"/>
  <c r="AW116" i="1"/>
  <c r="AV116" i="1"/>
  <c r="AU116" i="1"/>
  <c r="AT116" i="1"/>
  <c r="AS116" i="1"/>
  <c r="AR116" i="1"/>
  <c r="AX115" i="1"/>
  <c r="AW115" i="1"/>
  <c r="AV115" i="1"/>
  <c r="AU115" i="1"/>
  <c r="AT115" i="1"/>
  <c r="AS115" i="1"/>
  <c r="AR115" i="1"/>
  <c r="AX114" i="1"/>
  <c r="AW114" i="1"/>
  <c r="AV114" i="1"/>
  <c r="AU114" i="1"/>
  <c r="AT114" i="1"/>
  <c r="AS114" i="1"/>
  <c r="AR114" i="1"/>
  <c r="AX113" i="1"/>
  <c r="AW113" i="1"/>
  <c r="AV113" i="1"/>
  <c r="AU113" i="1"/>
  <c r="AT113" i="1"/>
  <c r="AS113" i="1"/>
  <c r="AR113" i="1"/>
  <c r="AX112" i="1"/>
  <c r="AW112" i="1"/>
  <c r="AV112" i="1"/>
  <c r="AU112" i="1"/>
  <c r="AT112" i="1"/>
  <c r="AS112" i="1"/>
  <c r="AR112" i="1"/>
  <c r="AX111" i="1"/>
  <c r="AW111" i="1"/>
  <c r="AV111" i="1"/>
  <c r="AU111" i="1"/>
  <c r="AT111" i="1"/>
  <c r="AS111" i="1"/>
  <c r="AR111" i="1"/>
  <c r="AX110" i="1"/>
  <c r="AW110" i="1"/>
  <c r="AV110" i="1"/>
  <c r="AU110" i="1"/>
  <c r="AT110" i="1"/>
  <c r="AS110" i="1"/>
  <c r="AR110" i="1"/>
  <c r="AX109" i="1"/>
  <c r="AW109" i="1"/>
  <c r="AV109" i="1"/>
  <c r="AU109" i="1"/>
  <c r="AT109" i="1"/>
  <c r="AS109" i="1"/>
  <c r="AR109" i="1"/>
  <c r="AX108" i="1"/>
  <c r="AW108" i="1"/>
  <c r="AV108" i="1"/>
  <c r="AU108" i="1"/>
  <c r="AT108" i="1"/>
  <c r="AS108" i="1"/>
  <c r="AR108" i="1"/>
  <c r="AX107" i="1"/>
  <c r="AW107" i="1"/>
  <c r="AV107" i="1"/>
  <c r="AU107" i="1"/>
  <c r="AT107" i="1"/>
  <c r="AS107" i="1"/>
  <c r="AR107" i="1"/>
  <c r="AX106" i="1"/>
  <c r="AW106" i="1"/>
  <c r="AV106" i="1"/>
  <c r="AU106" i="1"/>
  <c r="AT106" i="1"/>
  <c r="AS106" i="1"/>
  <c r="AR106" i="1"/>
  <c r="AX105" i="1"/>
  <c r="AW105" i="1"/>
  <c r="AV105" i="1"/>
  <c r="AU105" i="1"/>
  <c r="AT105" i="1"/>
  <c r="AS105" i="1"/>
  <c r="AR105" i="1"/>
  <c r="AX104" i="1"/>
  <c r="AW104" i="1"/>
  <c r="AV104" i="1"/>
  <c r="AU104" i="1"/>
  <c r="AT104" i="1"/>
  <c r="AS104" i="1"/>
  <c r="AR104" i="1"/>
  <c r="AX103" i="1"/>
  <c r="AW103" i="1"/>
  <c r="AV103" i="1"/>
  <c r="AU103" i="1"/>
  <c r="AT103" i="1"/>
  <c r="AS103" i="1"/>
  <c r="AR103" i="1"/>
  <c r="AX102" i="1"/>
  <c r="AW102" i="1"/>
  <c r="AV102" i="1"/>
  <c r="AU102" i="1"/>
  <c r="AT102" i="1"/>
  <c r="AS102" i="1"/>
  <c r="AR102" i="1"/>
  <c r="AX101" i="1"/>
  <c r="AW101" i="1"/>
  <c r="AV101" i="1"/>
  <c r="AU101" i="1"/>
  <c r="AT101" i="1"/>
  <c r="AS101" i="1"/>
  <c r="AR101" i="1"/>
  <c r="AX100" i="1"/>
  <c r="AW100" i="1"/>
  <c r="AV100" i="1"/>
  <c r="AU100" i="1"/>
  <c r="AT100" i="1"/>
  <c r="AS100" i="1"/>
  <c r="AR100" i="1"/>
  <c r="AX99" i="1"/>
  <c r="AW99" i="1"/>
  <c r="AV99" i="1"/>
  <c r="AU99" i="1"/>
  <c r="AT99" i="1"/>
  <c r="AS99" i="1"/>
  <c r="AR99" i="1"/>
  <c r="AX98" i="1"/>
  <c r="AW98" i="1"/>
  <c r="AV98" i="1"/>
  <c r="AU98" i="1"/>
  <c r="AT98" i="1"/>
  <c r="AS98" i="1"/>
  <c r="AR98" i="1"/>
  <c r="AX97" i="1"/>
  <c r="AW97" i="1"/>
  <c r="AV97" i="1"/>
  <c r="AU97" i="1"/>
  <c r="AT97" i="1"/>
  <c r="AS97" i="1"/>
  <c r="AR97" i="1"/>
  <c r="W64" i="1"/>
  <c r="X36" i="1" s="1"/>
  <c r="S64" i="1"/>
  <c r="T36" i="1" s="1"/>
  <c r="L64" i="1"/>
  <c r="M36" i="1" s="1"/>
  <c r="H64" i="1"/>
  <c r="I36" i="1" s="1"/>
  <c r="U63" i="1"/>
  <c r="V35" i="1" s="1"/>
  <c r="Q63" i="1"/>
  <c r="R35" i="1" s="1"/>
  <c r="J63" i="1"/>
  <c r="K35" i="1" s="1"/>
  <c r="Q61" i="1"/>
  <c r="G61" i="1"/>
  <c r="U59" i="1"/>
  <c r="V40" i="1" s="1"/>
  <c r="Q59" i="1"/>
  <c r="R40" i="1" s="1"/>
  <c r="J59" i="1"/>
  <c r="K40" i="1" s="1"/>
  <c r="W58" i="1"/>
  <c r="X39" i="1" s="1"/>
  <c r="S58" i="1"/>
  <c r="T39" i="1" s="1"/>
  <c r="L58" i="1"/>
  <c r="M39" i="1" s="1"/>
  <c r="H58" i="1"/>
  <c r="I39" i="1" s="1"/>
  <c r="Q56" i="1"/>
  <c r="G56" i="1"/>
  <c r="W54" i="1"/>
  <c r="X32" i="1" s="1"/>
  <c r="S54" i="1"/>
  <c r="T32" i="1" s="1"/>
  <c r="L54" i="1"/>
  <c r="M32" i="1" s="1"/>
  <c r="H54" i="1"/>
  <c r="I32" i="1" s="1"/>
  <c r="U53" i="1"/>
  <c r="V31" i="1" s="1"/>
  <c r="Q53" i="1"/>
  <c r="R31" i="1" s="1"/>
  <c r="J53" i="1"/>
  <c r="K31" i="1" s="1"/>
  <c r="G50" i="1"/>
  <c r="G51" i="1" s="1"/>
  <c r="G49" i="1"/>
  <c r="G48" i="1"/>
  <c r="P51" i="1" s="1"/>
  <c r="B30" i="1"/>
  <c r="B27" i="1"/>
  <c r="B24" i="1"/>
  <c r="V64" i="1" s="1"/>
  <c r="W36" i="1" s="1"/>
  <c r="N41" i="4" l="1"/>
  <c r="N105" i="4"/>
  <c r="N153" i="4"/>
  <c r="N47" i="4"/>
  <c r="N111" i="4"/>
  <c r="N12" i="4"/>
  <c r="N143" i="4"/>
  <c r="N267" i="4"/>
  <c r="L267" i="4"/>
  <c r="J313" i="4"/>
  <c r="I313" i="4"/>
  <c r="J329" i="4"/>
  <c r="I329" i="4"/>
  <c r="L388" i="4"/>
  <c r="N388" i="4" s="1"/>
  <c r="N394" i="4"/>
  <c r="M394" i="4"/>
  <c r="J402" i="4"/>
  <c r="I402" i="4"/>
  <c r="J414" i="4"/>
  <c r="I414" i="4"/>
  <c r="J574" i="4"/>
  <c r="I574" i="4"/>
  <c r="J720" i="4"/>
  <c r="I720" i="4"/>
  <c r="M732" i="4"/>
  <c r="L732" i="4"/>
  <c r="N732" i="4" s="1"/>
  <c r="J736" i="4"/>
  <c r="I736" i="4"/>
  <c r="M741" i="4"/>
  <c r="N741" i="4"/>
  <c r="N758" i="4"/>
  <c r="M758" i="4"/>
  <c r="M779" i="4"/>
  <c r="N779" i="4"/>
  <c r="L796" i="4"/>
  <c r="N796" i="4" s="1"/>
  <c r="J800" i="4"/>
  <c r="I800" i="4"/>
  <c r="M805" i="4"/>
  <c r="N805" i="4"/>
  <c r="N822" i="4"/>
  <c r="M822" i="4"/>
  <c r="N874" i="4"/>
  <c r="M874" i="4"/>
  <c r="N882" i="4"/>
  <c r="M882" i="4"/>
  <c r="N900" i="4"/>
  <c r="M900" i="4"/>
  <c r="J986" i="4"/>
  <c r="I986" i="4"/>
  <c r="J1002" i="4"/>
  <c r="I1002" i="4"/>
  <c r="I3" i="4"/>
  <c r="N4" i="4"/>
  <c r="M6" i="4"/>
  <c r="N7" i="4"/>
  <c r="L9" i="4"/>
  <c r="N9" i="4" s="1"/>
  <c r="I10" i="4"/>
  <c r="L12" i="4"/>
  <c r="I13" i="4"/>
  <c r="L15" i="4"/>
  <c r="N15" i="4" s="1"/>
  <c r="I16" i="4"/>
  <c r="N17" i="4"/>
  <c r="I19" i="4"/>
  <c r="N20" i="4"/>
  <c r="M22" i="4"/>
  <c r="N23" i="4"/>
  <c r="L25" i="4"/>
  <c r="M25" i="4" s="1"/>
  <c r="I26" i="4"/>
  <c r="L28" i="4"/>
  <c r="N28" i="4" s="1"/>
  <c r="I29" i="4"/>
  <c r="L31" i="4"/>
  <c r="N31" i="4" s="1"/>
  <c r="I32" i="4"/>
  <c r="N33" i="4"/>
  <c r="I35" i="4"/>
  <c r="N36" i="4"/>
  <c r="M38" i="4"/>
  <c r="N39" i="4"/>
  <c r="L41" i="4"/>
  <c r="I42" i="4"/>
  <c r="L44" i="4"/>
  <c r="N44" i="4" s="1"/>
  <c r="I45" i="4"/>
  <c r="L47" i="4"/>
  <c r="I48" i="4"/>
  <c r="N49" i="4"/>
  <c r="I51" i="4"/>
  <c r="N52" i="4"/>
  <c r="M54" i="4"/>
  <c r="N55" i="4"/>
  <c r="L57" i="4"/>
  <c r="N57" i="4" s="1"/>
  <c r="I58" i="4"/>
  <c r="L60" i="4"/>
  <c r="N60" i="4" s="1"/>
  <c r="I61" i="4"/>
  <c r="L63" i="4"/>
  <c r="N63" i="4" s="1"/>
  <c r="I64" i="4"/>
  <c r="N65" i="4"/>
  <c r="I67" i="4"/>
  <c r="N68" i="4"/>
  <c r="M70" i="4"/>
  <c r="N71" i="4"/>
  <c r="L73" i="4"/>
  <c r="N73" i="4" s="1"/>
  <c r="I74" i="4"/>
  <c r="L76" i="4"/>
  <c r="N76" i="4" s="1"/>
  <c r="I77" i="4"/>
  <c r="L79" i="4"/>
  <c r="N79" i="4" s="1"/>
  <c r="I80" i="4"/>
  <c r="N81" i="4"/>
  <c r="I83" i="4"/>
  <c r="N84" i="4"/>
  <c r="M86" i="4"/>
  <c r="N87" i="4"/>
  <c r="L89" i="4"/>
  <c r="M89" i="4" s="1"/>
  <c r="I90" i="4"/>
  <c r="L92" i="4"/>
  <c r="N92" i="4" s="1"/>
  <c r="I93" i="4"/>
  <c r="L95" i="4"/>
  <c r="N95" i="4" s="1"/>
  <c r="I96" i="4"/>
  <c r="N97" i="4"/>
  <c r="I99" i="4"/>
  <c r="N100" i="4"/>
  <c r="M102" i="4"/>
  <c r="N103" i="4"/>
  <c r="L105" i="4"/>
  <c r="I106" i="4"/>
  <c r="L108" i="4"/>
  <c r="N108" i="4" s="1"/>
  <c r="I109" i="4"/>
  <c r="L111" i="4"/>
  <c r="I112" i="4"/>
  <c r="N113" i="4"/>
  <c r="I115" i="4"/>
  <c r="N116" i="4"/>
  <c r="M118" i="4"/>
  <c r="N119" i="4"/>
  <c r="L121" i="4"/>
  <c r="N121" i="4" s="1"/>
  <c r="I122" i="4"/>
  <c r="L124" i="4"/>
  <c r="N124" i="4" s="1"/>
  <c r="I125" i="4"/>
  <c r="L127" i="4"/>
  <c r="N127" i="4" s="1"/>
  <c r="I128" i="4"/>
  <c r="M128" i="4"/>
  <c r="N129" i="4"/>
  <c r="I131" i="4"/>
  <c r="M131" i="4"/>
  <c r="N132" i="4"/>
  <c r="M134" i="4"/>
  <c r="N135" i="4"/>
  <c r="L137" i="4"/>
  <c r="N137" i="4" s="1"/>
  <c r="I138" i="4"/>
  <c r="L140" i="4"/>
  <c r="N140" i="4" s="1"/>
  <c r="I141" i="4"/>
  <c r="L143" i="4"/>
  <c r="I144" i="4"/>
  <c r="N145" i="4"/>
  <c r="I147" i="4"/>
  <c r="M147" i="4"/>
  <c r="N148" i="4"/>
  <c r="M150" i="4"/>
  <c r="N151" i="4"/>
  <c r="L153" i="4"/>
  <c r="I154" i="4"/>
  <c r="L156" i="4"/>
  <c r="N156" i="4" s="1"/>
  <c r="I157" i="4"/>
  <c r="L159" i="4"/>
  <c r="N159" i="4" s="1"/>
  <c r="I160" i="4"/>
  <c r="N161" i="4"/>
  <c r="I163" i="4"/>
  <c r="N164" i="4"/>
  <c r="M166" i="4"/>
  <c r="N167" i="4"/>
  <c r="L169" i="4"/>
  <c r="N169" i="4" s="1"/>
  <c r="I170" i="4"/>
  <c r="L172" i="4"/>
  <c r="M172" i="4" s="1"/>
  <c r="I173" i="4"/>
  <c r="L175" i="4"/>
  <c r="N175" i="4" s="1"/>
  <c r="I176" i="4"/>
  <c r="N177" i="4"/>
  <c r="I179" i="4"/>
  <c r="N180" i="4"/>
  <c r="M182" i="4"/>
  <c r="N183" i="4"/>
  <c r="L185" i="4"/>
  <c r="N185" i="4" s="1"/>
  <c r="I186" i="4"/>
  <c r="L188" i="4"/>
  <c r="N188" i="4" s="1"/>
  <c r="I189" i="4"/>
  <c r="L191" i="4"/>
  <c r="N191" i="4" s="1"/>
  <c r="I192" i="4"/>
  <c r="N193" i="4"/>
  <c r="I195" i="4"/>
  <c r="N196" i="4"/>
  <c r="M198" i="4"/>
  <c r="N199" i="4"/>
  <c r="L201" i="4"/>
  <c r="N201" i="4" s="1"/>
  <c r="I202" i="4"/>
  <c r="L204" i="4"/>
  <c r="N204" i="4" s="1"/>
  <c r="I205" i="4"/>
  <c r="L207" i="4"/>
  <c r="N207" i="4" s="1"/>
  <c r="I208" i="4"/>
  <c r="N209" i="4"/>
  <c r="I211" i="4"/>
  <c r="N212" i="4"/>
  <c r="M214" i="4"/>
  <c r="N215" i="4"/>
  <c r="L217" i="4"/>
  <c r="N217" i="4" s="1"/>
  <c r="I218" i="4"/>
  <c r="M219" i="4"/>
  <c r="M220" i="4"/>
  <c r="I221" i="4"/>
  <c r="M223" i="4"/>
  <c r="I224" i="4"/>
  <c r="M229" i="4"/>
  <c r="J236" i="4"/>
  <c r="L240" i="4"/>
  <c r="M240" i="4" s="1"/>
  <c r="N244" i="4"/>
  <c r="L245" i="4"/>
  <c r="M245" i="4" s="1"/>
  <c r="N250" i="4"/>
  <c r="N251" i="4"/>
  <c r="L251" i="4"/>
  <c r="M251" i="4" s="1"/>
  <c r="M252" i="4"/>
  <c r="J254" i="4"/>
  <c r="J260" i="4"/>
  <c r="J265" i="4"/>
  <c r="M267" i="4"/>
  <c r="L269" i="4"/>
  <c r="M269" i="4" s="1"/>
  <c r="N269" i="4"/>
  <c r="J271" i="4"/>
  <c r="N273" i="4"/>
  <c r="L275" i="4"/>
  <c r="M275" i="4" s="1"/>
  <c r="N275" i="4"/>
  <c r="M281" i="4"/>
  <c r="M297" i="4"/>
  <c r="M313" i="4"/>
  <c r="M329" i="4"/>
  <c r="N362" i="4"/>
  <c r="M362" i="4"/>
  <c r="N363" i="4"/>
  <c r="M363" i="4"/>
  <c r="J370" i="4"/>
  <c r="I370" i="4"/>
  <c r="N408" i="4"/>
  <c r="M408" i="4"/>
  <c r="L232" i="4"/>
  <c r="N232" i="4" s="1"/>
  <c r="L256" i="4"/>
  <c r="M256" i="4" s="1"/>
  <c r="N256" i="4"/>
  <c r="L261" i="4"/>
  <c r="M261" i="4" s="1"/>
  <c r="J278" i="4"/>
  <c r="I278" i="4"/>
  <c r="J297" i="4"/>
  <c r="I297" i="4"/>
  <c r="J310" i="4"/>
  <c r="I310" i="4"/>
  <c r="J326" i="4"/>
  <c r="I326" i="4"/>
  <c r="J446" i="4"/>
  <c r="I446" i="4"/>
  <c r="J542" i="4"/>
  <c r="I542" i="4"/>
  <c r="M707" i="4"/>
  <c r="L707" i="4"/>
  <c r="N707" i="4" s="1"/>
  <c r="M9" i="4"/>
  <c r="M28" i="4"/>
  <c r="M41" i="4"/>
  <c r="M44" i="4"/>
  <c r="M47" i="4"/>
  <c r="M57" i="4"/>
  <c r="M60" i="4"/>
  <c r="M63" i="4"/>
  <c r="M73" i="4"/>
  <c r="M76" i="4"/>
  <c r="M79" i="4"/>
  <c r="M92" i="4"/>
  <c r="M105" i="4"/>
  <c r="M108" i="4"/>
  <c r="M111" i="4"/>
  <c r="M121" i="4"/>
  <c r="M124" i="4"/>
  <c r="M127" i="4"/>
  <c r="M137" i="4"/>
  <c r="M140" i="4"/>
  <c r="M143" i="4"/>
  <c r="M153" i="4"/>
  <c r="M156" i="4"/>
  <c r="M159" i="4"/>
  <c r="M169" i="4"/>
  <c r="M175" i="4"/>
  <c r="M185" i="4"/>
  <c r="M188" i="4"/>
  <c r="M191" i="4"/>
  <c r="M204" i="4"/>
  <c r="M207" i="4"/>
  <c r="M217" i="4"/>
  <c r="N219" i="4"/>
  <c r="N224" i="4"/>
  <c r="N229" i="4"/>
  <c r="N235" i="4"/>
  <c r="L235" i="4"/>
  <c r="L253" i="4"/>
  <c r="N253" i="4" s="1"/>
  <c r="L259" i="4"/>
  <c r="N259" i="4" s="1"/>
  <c r="N264" i="4"/>
  <c r="L264" i="4"/>
  <c r="L283" i="4"/>
  <c r="N283" i="4" s="1"/>
  <c r="N290" i="4"/>
  <c r="M290" i="4"/>
  <c r="M299" i="4"/>
  <c r="L299" i="4"/>
  <c r="N299" i="4" s="1"/>
  <c r="N306" i="4"/>
  <c r="M306" i="4"/>
  <c r="N315" i="4"/>
  <c r="L315" i="4"/>
  <c r="M315" i="4" s="1"/>
  <c r="N322" i="4"/>
  <c r="M322" i="4"/>
  <c r="M331" i="4"/>
  <c r="L331" i="4"/>
  <c r="N331" i="4" s="1"/>
  <c r="N338" i="4"/>
  <c r="M338" i="4"/>
  <c r="L345" i="4"/>
  <c r="N345" i="4" s="1"/>
  <c r="M345" i="4"/>
  <c r="I349" i="4"/>
  <c r="J349" i="4"/>
  <c r="N376" i="4"/>
  <c r="M376" i="4"/>
  <c r="N383" i="4"/>
  <c r="M383" i="4"/>
  <c r="J391" i="4"/>
  <c r="I391" i="4"/>
  <c r="J398" i="4"/>
  <c r="I398" i="4"/>
  <c r="J405" i="4"/>
  <c r="I405" i="4"/>
  <c r="J430" i="4"/>
  <c r="I430" i="4"/>
  <c r="J462" i="4"/>
  <c r="I462" i="4"/>
  <c r="J494" i="4"/>
  <c r="I494" i="4"/>
  <c r="J526" i="4"/>
  <c r="I526" i="4"/>
  <c r="J558" i="4"/>
  <c r="I558" i="4"/>
  <c r="L591" i="4"/>
  <c r="M591" i="4" s="1"/>
  <c r="N591" i="4"/>
  <c r="J593" i="4"/>
  <c r="I593" i="4"/>
  <c r="J596" i="4"/>
  <c r="I596" i="4"/>
  <c r="J619" i="4"/>
  <c r="I619" i="4"/>
  <c r="J638" i="4"/>
  <c r="I638" i="4"/>
  <c r="L643" i="4"/>
  <c r="N643" i="4" s="1"/>
  <c r="J281" i="4"/>
  <c r="I281" i="4"/>
  <c r="J294" i="4"/>
  <c r="I294" i="4"/>
  <c r="N395" i="4"/>
  <c r="M395" i="4"/>
  <c r="J478" i="4"/>
  <c r="I478" i="4"/>
  <c r="J510" i="4"/>
  <c r="I510" i="4"/>
  <c r="M12" i="4"/>
  <c r="M15" i="4"/>
  <c r="L221" i="4"/>
  <c r="M221" i="4" s="1"/>
  <c r="L224" i="4"/>
  <c r="M224" i="4" s="1"/>
  <c r="N227" i="4"/>
  <c r="J233" i="4"/>
  <c r="M235" i="4"/>
  <c r="L237" i="4"/>
  <c r="M237" i="4" s="1"/>
  <c r="J239" i="4"/>
  <c r="N241" i="4"/>
  <c r="L243" i="4"/>
  <c r="M243" i="4" s="1"/>
  <c r="N247" i="4"/>
  <c r="L248" i="4"/>
  <c r="M248" i="4" s="1"/>
  <c r="M249" i="4"/>
  <c r="M253" i="4"/>
  <c r="M255" i="4"/>
  <c r="J257" i="4"/>
  <c r="N258" i="4"/>
  <c r="M259" i="4"/>
  <c r="J262" i="4"/>
  <c r="J263" i="4"/>
  <c r="M264" i="4"/>
  <c r="J268" i="4"/>
  <c r="L272" i="4"/>
  <c r="M272" i="4" s="1"/>
  <c r="N272" i="4"/>
  <c r="M277" i="4"/>
  <c r="L277" i="4"/>
  <c r="N277" i="4" s="1"/>
  <c r="L280" i="4"/>
  <c r="N280" i="4" s="1"/>
  <c r="J284" i="4"/>
  <c r="I284" i="4"/>
  <c r="J287" i="4"/>
  <c r="I287" i="4"/>
  <c r="N293" i="4"/>
  <c r="M293" i="4"/>
  <c r="L293" i="4"/>
  <c r="N296" i="4"/>
  <c r="L296" i="4"/>
  <c r="M296" i="4" s="1"/>
  <c r="J300" i="4"/>
  <c r="I300" i="4"/>
  <c r="J303" i="4"/>
  <c r="I303" i="4"/>
  <c r="M309" i="4"/>
  <c r="L309" i="4"/>
  <c r="N309" i="4" s="1"/>
  <c r="L312" i="4"/>
  <c r="N312" i="4" s="1"/>
  <c r="J316" i="4"/>
  <c r="I316" i="4"/>
  <c r="J319" i="4"/>
  <c r="I319" i="4"/>
  <c r="N325" i="4"/>
  <c r="M325" i="4"/>
  <c r="L325" i="4"/>
  <c r="N328" i="4"/>
  <c r="L328" i="4"/>
  <c r="M328" i="4" s="1"/>
  <c r="J332" i="4"/>
  <c r="I332" i="4"/>
  <c r="J335" i="4"/>
  <c r="I335" i="4"/>
  <c r="J340" i="4"/>
  <c r="I340" i="4"/>
  <c r="I352" i="4"/>
  <c r="J352" i="4"/>
  <c r="I355" i="4"/>
  <c r="J355" i="4"/>
  <c r="J359" i="4"/>
  <c r="I359" i="4"/>
  <c r="J366" i="4"/>
  <c r="I366" i="4"/>
  <c r="J373" i="4"/>
  <c r="I373" i="4"/>
  <c r="L381" i="4"/>
  <c r="N381" i="4" s="1"/>
  <c r="L385" i="4"/>
  <c r="N385" i="4" s="1"/>
  <c r="N285" i="4"/>
  <c r="N288" i="4"/>
  <c r="N291" i="4"/>
  <c r="N301" i="4"/>
  <c r="N304" i="4"/>
  <c r="N307" i="4"/>
  <c r="N317" i="4"/>
  <c r="N320" i="4"/>
  <c r="N323" i="4"/>
  <c r="N333" i="4"/>
  <c r="N336" i="4"/>
  <c r="M339" i="4"/>
  <c r="N359" i="4"/>
  <c r="M359" i="4"/>
  <c r="J369" i="4"/>
  <c r="I369" i="4"/>
  <c r="J372" i="4"/>
  <c r="I372" i="4"/>
  <c r="L384" i="4"/>
  <c r="N384" i="4" s="1"/>
  <c r="L387" i="4"/>
  <c r="N387" i="4" s="1"/>
  <c r="N391" i="4"/>
  <c r="M391" i="4"/>
  <c r="J401" i="4"/>
  <c r="I401" i="4"/>
  <c r="J404" i="4"/>
  <c r="I404" i="4"/>
  <c r="M419" i="4"/>
  <c r="L419" i="4"/>
  <c r="N419" i="4" s="1"/>
  <c r="N435" i="4"/>
  <c r="L435" i="4"/>
  <c r="M435" i="4" s="1"/>
  <c r="M451" i="4"/>
  <c r="L451" i="4"/>
  <c r="N451" i="4" s="1"/>
  <c r="L467" i="4"/>
  <c r="N467" i="4" s="1"/>
  <c r="M483" i="4"/>
  <c r="L483" i="4"/>
  <c r="N483" i="4" s="1"/>
  <c r="N499" i="4"/>
  <c r="L499" i="4"/>
  <c r="M499" i="4" s="1"/>
  <c r="M515" i="4"/>
  <c r="L515" i="4"/>
  <c r="N515" i="4" s="1"/>
  <c r="L531" i="4"/>
  <c r="N531" i="4" s="1"/>
  <c r="M547" i="4"/>
  <c r="L547" i="4"/>
  <c r="N547" i="4" s="1"/>
  <c r="N563" i="4"/>
  <c r="L563" i="4"/>
  <c r="M563" i="4" s="1"/>
  <c r="M579" i="4"/>
  <c r="L579" i="4"/>
  <c r="N579" i="4" s="1"/>
  <c r="L588" i="4"/>
  <c r="N588" i="4" s="1"/>
  <c r="M588" i="4"/>
  <c r="J590" i="4"/>
  <c r="I590" i="4"/>
  <c r="I605" i="4"/>
  <c r="J605" i="4"/>
  <c r="I608" i="4"/>
  <c r="J608" i="4"/>
  <c r="I618" i="4"/>
  <c r="J618" i="4"/>
  <c r="L627" i="4"/>
  <c r="M627" i="4" s="1"/>
  <c r="J689" i="4"/>
  <c r="I689" i="4"/>
  <c r="M352" i="4"/>
  <c r="M365" i="4"/>
  <c r="L365" i="4"/>
  <c r="N369" i="4"/>
  <c r="N372" i="4"/>
  <c r="J375" i="4"/>
  <c r="I375" i="4"/>
  <c r="N378" i="4"/>
  <c r="M378" i="4"/>
  <c r="J382" i="4"/>
  <c r="I382" i="4"/>
  <c r="M397" i="4"/>
  <c r="L397" i="4"/>
  <c r="N401" i="4"/>
  <c r="J407" i="4"/>
  <c r="I407" i="4"/>
  <c r="N410" i="4"/>
  <c r="M410" i="4"/>
  <c r="N416" i="4"/>
  <c r="L416" i="4"/>
  <c r="M416" i="4" s="1"/>
  <c r="J420" i="4"/>
  <c r="I420" i="4"/>
  <c r="N426" i="4"/>
  <c r="M426" i="4"/>
  <c r="M432" i="4"/>
  <c r="L432" i="4"/>
  <c r="N432" i="4" s="1"/>
  <c r="J436" i="4"/>
  <c r="I436" i="4"/>
  <c r="N442" i="4"/>
  <c r="M442" i="4"/>
  <c r="L448" i="4"/>
  <c r="N448" i="4" s="1"/>
  <c r="J452" i="4"/>
  <c r="I452" i="4"/>
  <c r="N458" i="4"/>
  <c r="M458" i="4"/>
  <c r="M464" i="4"/>
  <c r="L464" i="4"/>
  <c r="N464" i="4" s="1"/>
  <c r="J468" i="4"/>
  <c r="I468" i="4"/>
  <c r="N474" i="4"/>
  <c r="M474" i="4"/>
  <c r="N480" i="4"/>
  <c r="L480" i="4"/>
  <c r="M480" i="4" s="1"/>
  <c r="J484" i="4"/>
  <c r="I484" i="4"/>
  <c r="N490" i="4"/>
  <c r="M490" i="4"/>
  <c r="M496" i="4"/>
  <c r="L496" i="4"/>
  <c r="N496" i="4" s="1"/>
  <c r="J500" i="4"/>
  <c r="I500" i="4"/>
  <c r="N506" i="4"/>
  <c r="M506" i="4"/>
  <c r="L512" i="4"/>
  <c r="N512" i="4" s="1"/>
  <c r="J516" i="4"/>
  <c r="I516" i="4"/>
  <c r="N522" i="4"/>
  <c r="M522" i="4"/>
  <c r="M528" i="4"/>
  <c r="L528" i="4"/>
  <c r="N528" i="4" s="1"/>
  <c r="J532" i="4"/>
  <c r="I532" i="4"/>
  <c r="N538" i="4"/>
  <c r="M538" i="4"/>
  <c r="N544" i="4"/>
  <c r="L544" i="4"/>
  <c r="M544" i="4" s="1"/>
  <c r="J548" i="4"/>
  <c r="I548" i="4"/>
  <c r="N554" i="4"/>
  <c r="M554" i="4"/>
  <c r="M560" i="4"/>
  <c r="L560" i="4"/>
  <c r="N560" i="4" s="1"/>
  <c r="J564" i="4"/>
  <c r="I564" i="4"/>
  <c r="N570" i="4"/>
  <c r="M570" i="4"/>
  <c r="L576" i="4"/>
  <c r="N576" i="4" s="1"/>
  <c r="J580" i="4"/>
  <c r="I580" i="4"/>
  <c r="N586" i="4"/>
  <c r="M586" i="4"/>
  <c r="I611" i="4"/>
  <c r="J611" i="4"/>
  <c r="M615" i="4"/>
  <c r="L615" i="4"/>
  <c r="N615" i="4" s="1"/>
  <c r="N619" i="4"/>
  <c r="M619" i="4"/>
  <c r="N622" i="4"/>
  <c r="M622" i="4"/>
  <c r="L659" i="4"/>
  <c r="N659" i="4" s="1"/>
  <c r="L685" i="4"/>
  <c r="N685" i="4" s="1"/>
  <c r="L340" i="4"/>
  <c r="M340" i="4" s="1"/>
  <c r="N343" i="4"/>
  <c r="L349" i="4"/>
  <c r="N349" i="4" s="1"/>
  <c r="L352" i="4"/>
  <c r="N352" i="4" s="1"/>
  <c r="N353" i="4"/>
  <c r="L355" i="4"/>
  <c r="N355" i="4" s="1"/>
  <c r="N356" i="4"/>
  <c r="I357" i="4"/>
  <c r="M360" i="4"/>
  <c r="N365" i="4"/>
  <c r="M368" i="4"/>
  <c r="L368" i="4"/>
  <c r="N368" i="4" s="1"/>
  <c r="L369" i="4"/>
  <c r="M369" i="4" s="1"/>
  <c r="L371" i="4"/>
  <c r="N371" i="4" s="1"/>
  <c r="L372" i="4"/>
  <c r="M372" i="4" s="1"/>
  <c r="N375" i="4"/>
  <c r="M375" i="4"/>
  <c r="M379" i="4"/>
  <c r="J385" i="4"/>
  <c r="I385" i="4"/>
  <c r="I386" i="4"/>
  <c r="J388" i="4"/>
  <c r="I388" i="4"/>
  <c r="I389" i="4"/>
  <c r="M392" i="4"/>
  <c r="N397" i="4"/>
  <c r="L400" i="4"/>
  <c r="N400" i="4" s="1"/>
  <c r="L401" i="4"/>
  <c r="M401" i="4" s="1"/>
  <c r="M403" i="4"/>
  <c r="L403" i="4"/>
  <c r="N403" i="4" s="1"/>
  <c r="L404" i="4"/>
  <c r="N404" i="4" s="1"/>
  <c r="N407" i="4"/>
  <c r="M407" i="4"/>
  <c r="N413" i="4"/>
  <c r="M413" i="4"/>
  <c r="L413" i="4"/>
  <c r="N415" i="4"/>
  <c r="J417" i="4"/>
  <c r="I417" i="4"/>
  <c r="N420" i="4"/>
  <c r="J423" i="4"/>
  <c r="I423" i="4"/>
  <c r="N425" i="4"/>
  <c r="M429" i="4"/>
  <c r="L429" i="4"/>
  <c r="N429" i="4" s="1"/>
  <c r="N431" i="4"/>
  <c r="J433" i="4"/>
  <c r="I433" i="4"/>
  <c r="N436" i="4"/>
  <c r="J439" i="4"/>
  <c r="I439" i="4"/>
  <c r="N441" i="4"/>
  <c r="N445" i="4"/>
  <c r="M445" i="4"/>
  <c r="L445" i="4"/>
  <c r="N447" i="4"/>
  <c r="J449" i="4"/>
  <c r="I449" i="4"/>
  <c r="N452" i="4"/>
  <c r="J455" i="4"/>
  <c r="I455" i="4"/>
  <c r="N457" i="4"/>
  <c r="M461" i="4"/>
  <c r="L461" i="4"/>
  <c r="N461" i="4" s="1"/>
  <c r="N463" i="4"/>
  <c r="J465" i="4"/>
  <c r="I465" i="4"/>
  <c r="N468" i="4"/>
  <c r="J471" i="4"/>
  <c r="I471" i="4"/>
  <c r="N473" i="4"/>
  <c r="N477" i="4"/>
  <c r="M477" i="4"/>
  <c r="L477" i="4"/>
  <c r="N479" i="4"/>
  <c r="J481" i="4"/>
  <c r="I481" i="4"/>
  <c r="N484" i="4"/>
  <c r="J487" i="4"/>
  <c r="I487" i="4"/>
  <c r="N489" i="4"/>
  <c r="M493" i="4"/>
  <c r="L493" i="4"/>
  <c r="N493" i="4" s="1"/>
  <c r="N495" i="4"/>
  <c r="J497" i="4"/>
  <c r="I497" i="4"/>
  <c r="N500" i="4"/>
  <c r="J503" i="4"/>
  <c r="I503" i="4"/>
  <c r="N505" i="4"/>
  <c r="N509" i="4"/>
  <c r="M509" i="4"/>
  <c r="L509" i="4"/>
  <c r="N511" i="4"/>
  <c r="J513" i="4"/>
  <c r="I513" i="4"/>
  <c r="N516" i="4"/>
  <c r="J519" i="4"/>
  <c r="I519" i="4"/>
  <c r="N521" i="4"/>
  <c r="M525" i="4"/>
  <c r="L525" i="4"/>
  <c r="N525" i="4" s="1"/>
  <c r="N527" i="4"/>
  <c r="J529" i="4"/>
  <c r="I529" i="4"/>
  <c r="N532" i="4"/>
  <c r="J535" i="4"/>
  <c r="I535" i="4"/>
  <c r="N537" i="4"/>
  <c r="N541" i="4"/>
  <c r="M541" i="4"/>
  <c r="L541" i="4"/>
  <c r="N543" i="4"/>
  <c r="J545" i="4"/>
  <c r="I545" i="4"/>
  <c r="N548" i="4"/>
  <c r="J551" i="4"/>
  <c r="I551" i="4"/>
  <c r="N553" i="4"/>
  <c r="M557" i="4"/>
  <c r="L557" i="4"/>
  <c r="N557" i="4" s="1"/>
  <c r="N559" i="4"/>
  <c r="J561" i="4"/>
  <c r="I561" i="4"/>
  <c r="N564" i="4"/>
  <c r="J567" i="4"/>
  <c r="I567" i="4"/>
  <c r="N569" i="4"/>
  <c r="N573" i="4"/>
  <c r="M573" i="4"/>
  <c r="L573" i="4"/>
  <c r="N575" i="4"/>
  <c r="J577" i="4"/>
  <c r="I577" i="4"/>
  <c r="N580" i="4"/>
  <c r="J583" i="4"/>
  <c r="I583" i="4"/>
  <c r="N585" i="4"/>
  <c r="M599" i="4"/>
  <c r="L601" i="4"/>
  <c r="N601" i="4" s="1"/>
  <c r="M612" i="4"/>
  <c r="M614" i="4"/>
  <c r="N614" i="4"/>
  <c r="N650" i="4"/>
  <c r="M650" i="4"/>
  <c r="N672" i="4"/>
  <c r="L672" i="4"/>
  <c r="M672" i="4" s="1"/>
  <c r="J676" i="4"/>
  <c r="I676" i="4"/>
  <c r="M417" i="4"/>
  <c r="M420" i="4"/>
  <c r="M423" i="4"/>
  <c r="M433" i="4"/>
  <c r="M436" i="4"/>
  <c r="M439" i="4"/>
  <c r="M449" i="4"/>
  <c r="M452" i="4"/>
  <c r="M455" i="4"/>
  <c r="M465" i="4"/>
  <c r="M468" i="4"/>
  <c r="M471" i="4"/>
  <c r="M481" i="4"/>
  <c r="M484" i="4"/>
  <c r="M487" i="4"/>
  <c r="M497" i="4"/>
  <c r="M500" i="4"/>
  <c r="M503" i="4"/>
  <c r="M513" i="4"/>
  <c r="M516" i="4"/>
  <c r="M519" i="4"/>
  <c r="M529" i="4"/>
  <c r="M532" i="4"/>
  <c r="M535" i="4"/>
  <c r="M545" i="4"/>
  <c r="M548" i="4"/>
  <c r="M551" i="4"/>
  <c r="M561" i="4"/>
  <c r="M564" i="4"/>
  <c r="M567" i="4"/>
  <c r="M577" i="4"/>
  <c r="M580" i="4"/>
  <c r="M583" i="4"/>
  <c r="M589" i="4"/>
  <c r="M595" i="4"/>
  <c r="J644" i="4"/>
  <c r="I644" i="4"/>
  <c r="J647" i="4"/>
  <c r="I647" i="4"/>
  <c r="L656" i="4"/>
  <c r="N656" i="4" s="1"/>
  <c r="J660" i="4"/>
  <c r="I660" i="4"/>
  <c r="M669" i="4"/>
  <c r="L669" i="4"/>
  <c r="N669" i="4" s="1"/>
  <c r="J673" i="4"/>
  <c r="I673" i="4"/>
  <c r="J686" i="4"/>
  <c r="I686" i="4"/>
  <c r="J695" i="4"/>
  <c r="I695" i="4"/>
  <c r="N698" i="4"/>
  <c r="M698" i="4"/>
  <c r="J701" i="4"/>
  <c r="I701" i="4"/>
  <c r="N705" i="4"/>
  <c r="M705" i="4"/>
  <c r="N712" i="4"/>
  <c r="M712" i="4"/>
  <c r="M731" i="4"/>
  <c r="N731" i="4"/>
  <c r="N748" i="4"/>
  <c r="L748" i="4"/>
  <c r="M748" i="4" s="1"/>
  <c r="J752" i="4"/>
  <c r="I752" i="4"/>
  <c r="M757" i="4"/>
  <c r="N757" i="4"/>
  <c r="N774" i="4"/>
  <c r="M774" i="4"/>
  <c r="M795" i="4"/>
  <c r="N795" i="4"/>
  <c r="M812" i="4"/>
  <c r="L812" i="4"/>
  <c r="N812" i="4" s="1"/>
  <c r="J816" i="4"/>
  <c r="I816" i="4"/>
  <c r="M821" i="4"/>
  <c r="N821" i="4"/>
  <c r="L589" i="4"/>
  <c r="N589" i="4" s="1"/>
  <c r="L592" i="4"/>
  <c r="N592" i="4" s="1"/>
  <c r="N593" i="4"/>
  <c r="L595" i="4"/>
  <c r="N595" i="4" s="1"/>
  <c r="N596" i="4"/>
  <c r="I599" i="4"/>
  <c r="M602" i="4"/>
  <c r="M604" i="4"/>
  <c r="M605" i="4"/>
  <c r="I606" i="4"/>
  <c r="M607" i="4"/>
  <c r="M608" i="4"/>
  <c r="I609" i="4"/>
  <c r="M611" i="4"/>
  <c r="I612" i="4"/>
  <c r="M617" i="4"/>
  <c r="J621" i="4"/>
  <c r="J624" i="4"/>
  <c r="J625" i="4"/>
  <c r="I625" i="4"/>
  <c r="I626" i="4"/>
  <c r="J628" i="4"/>
  <c r="I628" i="4"/>
  <c r="N634" i="4"/>
  <c r="M634" i="4"/>
  <c r="N640" i="4"/>
  <c r="L640" i="4"/>
  <c r="M640" i="4" s="1"/>
  <c r="N644" i="4"/>
  <c r="N647" i="4"/>
  <c r="M653" i="4"/>
  <c r="L653" i="4"/>
  <c r="N653" i="4" s="1"/>
  <c r="J657" i="4"/>
  <c r="I657" i="4"/>
  <c r="N660" i="4"/>
  <c r="M668" i="4"/>
  <c r="J670" i="4"/>
  <c r="I670" i="4"/>
  <c r="N673" i="4"/>
  <c r="J679" i="4"/>
  <c r="I679" i="4"/>
  <c r="N682" i="4"/>
  <c r="M682" i="4"/>
  <c r="N691" i="4"/>
  <c r="L691" i="4"/>
  <c r="M691" i="4" s="1"/>
  <c r="N695" i="4"/>
  <c r="J711" i="4"/>
  <c r="I711" i="4"/>
  <c r="N714" i="4"/>
  <c r="M714" i="4"/>
  <c r="J717" i="4"/>
  <c r="I717" i="4"/>
  <c r="N726" i="4"/>
  <c r="M726" i="4"/>
  <c r="M747" i="4"/>
  <c r="N747" i="4"/>
  <c r="M764" i="4"/>
  <c r="L764" i="4"/>
  <c r="N764" i="4" s="1"/>
  <c r="J768" i="4"/>
  <c r="I768" i="4"/>
  <c r="M773" i="4"/>
  <c r="N773" i="4"/>
  <c r="N790" i="4"/>
  <c r="M790" i="4"/>
  <c r="M811" i="4"/>
  <c r="N811" i="4"/>
  <c r="L828" i="4"/>
  <c r="N828" i="4" s="1"/>
  <c r="J839" i="4"/>
  <c r="I839" i="4"/>
  <c r="N599" i="4"/>
  <c r="N609" i="4"/>
  <c r="N612" i="4"/>
  <c r="M621" i="4"/>
  <c r="M624" i="4"/>
  <c r="N625" i="4"/>
  <c r="M625" i="4"/>
  <c r="N628" i="4"/>
  <c r="M628" i="4"/>
  <c r="J631" i="4"/>
  <c r="I631" i="4"/>
  <c r="L637" i="4"/>
  <c r="N637" i="4" s="1"/>
  <c r="J641" i="4"/>
  <c r="I641" i="4"/>
  <c r="J654" i="4"/>
  <c r="I654" i="4"/>
  <c r="N657" i="4"/>
  <c r="J663" i="4"/>
  <c r="I663" i="4"/>
  <c r="N666" i="4"/>
  <c r="M666" i="4"/>
  <c r="M675" i="4"/>
  <c r="L675" i="4"/>
  <c r="N675" i="4" s="1"/>
  <c r="N679" i="4"/>
  <c r="N688" i="4"/>
  <c r="L688" i="4"/>
  <c r="M688" i="4" s="1"/>
  <c r="J692" i="4"/>
  <c r="I692" i="4"/>
  <c r="L703" i="4"/>
  <c r="M703" i="4" s="1"/>
  <c r="M725" i="4"/>
  <c r="N725" i="4"/>
  <c r="N742" i="4"/>
  <c r="M742" i="4"/>
  <c r="M763" i="4"/>
  <c r="N763" i="4"/>
  <c r="L780" i="4"/>
  <c r="N780" i="4" s="1"/>
  <c r="J784" i="4"/>
  <c r="I784" i="4"/>
  <c r="M789" i="4"/>
  <c r="N789" i="4"/>
  <c r="N806" i="4"/>
  <c r="M806" i="4"/>
  <c r="M827" i="4"/>
  <c r="N827" i="4"/>
  <c r="M631" i="4"/>
  <c r="M641" i="4"/>
  <c r="M644" i="4"/>
  <c r="M647" i="4"/>
  <c r="M713" i="4"/>
  <c r="L713" i="4"/>
  <c r="N717" i="4"/>
  <c r="J723" i="4"/>
  <c r="I723" i="4"/>
  <c r="L729" i="4"/>
  <c r="N729" i="4" s="1"/>
  <c r="J733" i="4"/>
  <c r="I733" i="4"/>
  <c r="J739" i="4"/>
  <c r="I739" i="4"/>
  <c r="M745" i="4"/>
  <c r="L745" i="4"/>
  <c r="N745" i="4" s="1"/>
  <c r="J749" i="4"/>
  <c r="I749" i="4"/>
  <c r="J755" i="4"/>
  <c r="I755" i="4"/>
  <c r="N761" i="4"/>
  <c r="L761" i="4"/>
  <c r="M761" i="4" s="1"/>
  <c r="J765" i="4"/>
  <c r="I765" i="4"/>
  <c r="J771" i="4"/>
  <c r="I771" i="4"/>
  <c r="M777" i="4"/>
  <c r="L777" i="4"/>
  <c r="N777" i="4" s="1"/>
  <c r="J781" i="4"/>
  <c r="I781" i="4"/>
  <c r="J787" i="4"/>
  <c r="I787" i="4"/>
  <c r="L793" i="4"/>
  <c r="N793" i="4" s="1"/>
  <c r="J797" i="4"/>
  <c r="I797" i="4"/>
  <c r="J803" i="4"/>
  <c r="I803" i="4"/>
  <c r="M809" i="4"/>
  <c r="L809" i="4"/>
  <c r="N809" i="4" s="1"/>
  <c r="J813" i="4"/>
  <c r="I813" i="4"/>
  <c r="J819" i="4"/>
  <c r="I819" i="4"/>
  <c r="N825" i="4"/>
  <c r="L825" i="4"/>
  <c r="M825" i="4" s="1"/>
  <c r="J829" i="4"/>
  <c r="I829" i="4"/>
  <c r="J836" i="4"/>
  <c r="I836" i="4"/>
  <c r="J849" i="4"/>
  <c r="I849" i="4"/>
  <c r="L888" i="4"/>
  <c r="N888" i="4"/>
  <c r="M888" i="4"/>
  <c r="J890" i="4"/>
  <c r="I890" i="4"/>
  <c r="I643" i="4"/>
  <c r="M646" i="4"/>
  <c r="L649" i="4"/>
  <c r="N649" i="4" s="1"/>
  <c r="I650" i="4"/>
  <c r="L652" i="4"/>
  <c r="N652" i="4" s="1"/>
  <c r="I653" i="4"/>
  <c r="L655" i="4"/>
  <c r="N655" i="4" s="1"/>
  <c r="I656" i="4"/>
  <c r="I659" i="4"/>
  <c r="M662" i="4"/>
  <c r="L665" i="4"/>
  <c r="N665" i="4" s="1"/>
  <c r="I666" i="4"/>
  <c r="L668" i="4"/>
  <c r="N668" i="4" s="1"/>
  <c r="I669" i="4"/>
  <c r="L671" i="4"/>
  <c r="N671" i="4" s="1"/>
  <c r="I672" i="4"/>
  <c r="I675" i="4"/>
  <c r="M678" i="4"/>
  <c r="L681" i="4"/>
  <c r="N681" i="4" s="1"/>
  <c r="I682" i="4"/>
  <c r="L684" i="4"/>
  <c r="N684" i="4" s="1"/>
  <c r="I685" i="4"/>
  <c r="L687" i="4"/>
  <c r="N687" i="4" s="1"/>
  <c r="I688" i="4"/>
  <c r="I691" i="4"/>
  <c r="M694" i="4"/>
  <c r="L697" i="4"/>
  <c r="N697" i="4" s="1"/>
  <c r="I698" i="4"/>
  <c r="L700" i="4"/>
  <c r="M700" i="4" s="1"/>
  <c r="N701" i="4"/>
  <c r="I702" i="4"/>
  <c r="J704" i="4"/>
  <c r="I704" i="4"/>
  <c r="I705" i="4"/>
  <c r="M708" i="4"/>
  <c r="N713" i="4"/>
  <c r="M715" i="4"/>
  <c r="L716" i="4"/>
  <c r="N716" i="4" s="1"/>
  <c r="L717" i="4"/>
  <c r="M717" i="4" s="1"/>
  <c r="M719" i="4"/>
  <c r="L719" i="4"/>
  <c r="N719" i="4" s="1"/>
  <c r="L720" i="4"/>
  <c r="N720" i="4" s="1"/>
  <c r="N723" i="4"/>
  <c r="M723" i="4"/>
  <c r="N728" i="4"/>
  <c r="J730" i="4"/>
  <c r="I730" i="4"/>
  <c r="N733" i="4"/>
  <c r="N739" i="4"/>
  <c r="N744" i="4"/>
  <c r="J746" i="4"/>
  <c r="I746" i="4"/>
  <c r="N749" i="4"/>
  <c r="N755" i="4"/>
  <c r="N760" i="4"/>
  <c r="J762" i="4"/>
  <c r="I762" i="4"/>
  <c r="N765" i="4"/>
  <c r="N771" i="4"/>
  <c r="N776" i="4"/>
  <c r="J778" i="4"/>
  <c r="I778" i="4"/>
  <c r="N781" i="4"/>
  <c r="N787" i="4"/>
  <c r="N792" i="4"/>
  <c r="J794" i="4"/>
  <c r="I794" i="4"/>
  <c r="N797" i="4"/>
  <c r="N803" i="4"/>
  <c r="N808" i="4"/>
  <c r="J810" i="4"/>
  <c r="I810" i="4"/>
  <c r="N813" i="4"/>
  <c r="N819" i="4"/>
  <c r="N824" i="4"/>
  <c r="J826" i="4"/>
  <c r="I826" i="4"/>
  <c r="N829" i="4"/>
  <c r="L831" i="4"/>
  <c r="N831" i="4"/>
  <c r="M831" i="4"/>
  <c r="J833" i="4"/>
  <c r="I833" i="4"/>
  <c r="L845" i="4"/>
  <c r="N845" i="4" s="1"/>
  <c r="J869" i="4"/>
  <c r="I869" i="4"/>
  <c r="J877" i="4"/>
  <c r="I877" i="4"/>
  <c r="J885" i="4"/>
  <c r="I885" i="4"/>
  <c r="N700" i="4"/>
  <c r="N704" i="4"/>
  <c r="M704" i="4"/>
  <c r="J707" i="4"/>
  <c r="I707" i="4"/>
  <c r="N710" i="4"/>
  <c r="M710" i="4"/>
  <c r="J714" i="4"/>
  <c r="I714" i="4"/>
  <c r="M735" i="4"/>
  <c r="L735" i="4"/>
  <c r="N735" i="4" s="1"/>
  <c r="N751" i="4"/>
  <c r="L751" i="4"/>
  <c r="M751" i="4" s="1"/>
  <c r="M767" i="4"/>
  <c r="L767" i="4"/>
  <c r="N767" i="4" s="1"/>
  <c r="L783" i="4"/>
  <c r="N783" i="4" s="1"/>
  <c r="M799" i="4"/>
  <c r="L799" i="4"/>
  <c r="N799" i="4" s="1"/>
  <c r="N815" i="4"/>
  <c r="L815" i="4"/>
  <c r="M815" i="4" s="1"/>
  <c r="J862" i="4"/>
  <c r="I862" i="4"/>
  <c r="M875" i="4"/>
  <c r="M733" i="4"/>
  <c r="M736" i="4"/>
  <c r="M739" i="4"/>
  <c r="M749" i="4"/>
  <c r="M752" i="4"/>
  <c r="M755" i="4"/>
  <c r="M765" i="4"/>
  <c r="M768" i="4"/>
  <c r="M771" i="4"/>
  <c r="M781" i="4"/>
  <c r="M784" i="4"/>
  <c r="M787" i="4"/>
  <c r="M797" i="4"/>
  <c r="M800" i="4"/>
  <c r="M803" i="4"/>
  <c r="M813" i="4"/>
  <c r="M816" i="4"/>
  <c r="M819" i="4"/>
  <c r="M829" i="4"/>
  <c r="M835" i="4"/>
  <c r="J842" i="4"/>
  <c r="I842" i="4"/>
  <c r="J846" i="4"/>
  <c r="I846" i="4"/>
  <c r="J855" i="4"/>
  <c r="I855" i="4"/>
  <c r="N858" i="4"/>
  <c r="M858" i="4"/>
  <c r="L872" i="4"/>
  <c r="N872" i="4" s="1"/>
  <c r="M880" i="4"/>
  <c r="L880" i="4"/>
  <c r="N880" i="4" s="1"/>
  <c r="N892" i="4"/>
  <c r="M892" i="4"/>
  <c r="J899" i="4"/>
  <c r="I899" i="4"/>
  <c r="I946" i="4"/>
  <c r="J946" i="4"/>
  <c r="I831" i="4"/>
  <c r="L832" i="4"/>
  <c r="M832" i="4" s="1"/>
  <c r="N833" i="4"/>
  <c r="I834" i="4"/>
  <c r="L835" i="4"/>
  <c r="N836" i="4"/>
  <c r="N839" i="4"/>
  <c r="N842" i="4"/>
  <c r="M842" i="4"/>
  <c r="M851" i="4"/>
  <c r="L851" i="4"/>
  <c r="N851" i="4" s="1"/>
  <c r="M857" i="4"/>
  <c r="M864" i="4"/>
  <c r="L864" i="4"/>
  <c r="N864" i="4" s="1"/>
  <c r="M871" i="4"/>
  <c r="J873" i="4"/>
  <c r="I873" i="4"/>
  <c r="J881" i="4"/>
  <c r="I881" i="4"/>
  <c r="N885" i="4"/>
  <c r="M885" i="4"/>
  <c r="J891" i="4"/>
  <c r="I891" i="4"/>
  <c r="N894" i="4"/>
  <c r="L894" i="4"/>
  <c r="M894" i="4" s="1"/>
  <c r="N832" i="4"/>
  <c r="N835" i="4"/>
  <c r="N838" i="4"/>
  <c r="M838" i="4"/>
  <c r="L841" i="4"/>
  <c r="N841" i="4" s="1"/>
  <c r="M848" i="4"/>
  <c r="L848" i="4"/>
  <c r="N848" i="4" s="1"/>
  <c r="J852" i="4"/>
  <c r="I852" i="4"/>
  <c r="L861" i="4"/>
  <c r="N861" i="4" s="1"/>
  <c r="J865" i="4"/>
  <c r="I865" i="4"/>
  <c r="N868" i="4"/>
  <c r="L868" i="4"/>
  <c r="M868" i="4" s="1"/>
  <c r="M870" i="4"/>
  <c r="N873" i="4"/>
  <c r="M876" i="4"/>
  <c r="L876" i="4"/>
  <c r="N876" i="4" s="1"/>
  <c r="M878" i="4"/>
  <c r="N881" i="4"/>
  <c r="L884" i="4"/>
  <c r="N884" i="4" s="1"/>
  <c r="M886" i="4"/>
  <c r="M889" i="4"/>
  <c r="L893" i="4"/>
  <c r="M893" i="4" s="1"/>
  <c r="J898" i="4"/>
  <c r="I898" i="4"/>
  <c r="M901" i="4"/>
  <c r="L901" i="4"/>
  <c r="N901" i="4" s="1"/>
  <c r="L905" i="4"/>
  <c r="N905" i="4" s="1"/>
  <c r="M909" i="4"/>
  <c r="L909" i="4"/>
  <c r="N909" i="4" s="1"/>
  <c r="N913" i="4"/>
  <c r="L913" i="4"/>
  <c r="M913" i="4" s="1"/>
  <c r="M917" i="4"/>
  <c r="L917" i="4"/>
  <c r="N917" i="4" s="1"/>
  <c r="L921" i="4"/>
  <c r="N921" i="4" s="1"/>
  <c r="M925" i="4"/>
  <c r="L925" i="4"/>
  <c r="N925" i="4" s="1"/>
  <c r="N929" i="4"/>
  <c r="L929" i="4"/>
  <c r="M929" i="4" s="1"/>
  <c r="M933" i="4"/>
  <c r="L933" i="4"/>
  <c r="N933" i="4" s="1"/>
  <c r="L937" i="4"/>
  <c r="N937" i="4" s="1"/>
  <c r="M941" i="4"/>
  <c r="L941" i="4"/>
  <c r="N941" i="4" s="1"/>
  <c r="J954" i="4"/>
  <c r="I954" i="4"/>
  <c r="L981" i="4"/>
  <c r="N981" i="4" s="1"/>
  <c r="L844" i="4"/>
  <c r="N844" i="4" s="1"/>
  <c r="I845" i="4"/>
  <c r="L847" i="4"/>
  <c r="N847" i="4" s="1"/>
  <c r="I848" i="4"/>
  <c r="I851" i="4"/>
  <c r="M854" i="4"/>
  <c r="L857" i="4"/>
  <c r="N857" i="4" s="1"/>
  <c r="I858" i="4"/>
  <c r="L860" i="4"/>
  <c r="N860" i="4" s="1"/>
  <c r="I861" i="4"/>
  <c r="L863" i="4"/>
  <c r="N863" i="4" s="1"/>
  <c r="I864" i="4"/>
  <c r="L867" i="4"/>
  <c r="N867" i="4" s="1"/>
  <c r="I868" i="4"/>
  <c r="L871" i="4"/>
  <c r="N871" i="4" s="1"/>
  <c r="I872" i="4"/>
  <c r="L875" i="4"/>
  <c r="N875" i="4" s="1"/>
  <c r="I876" i="4"/>
  <c r="L879" i="4"/>
  <c r="N879" i="4" s="1"/>
  <c r="I880" i="4"/>
  <c r="L883" i="4"/>
  <c r="N883" i="4" s="1"/>
  <c r="I884" i="4"/>
  <c r="L889" i="4"/>
  <c r="N890" i="4"/>
  <c r="N893" i="4"/>
  <c r="M895" i="4"/>
  <c r="N898" i="4"/>
  <c r="J902" i="4"/>
  <c r="I902" i="4"/>
  <c r="N904" i="4"/>
  <c r="J906" i="4"/>
  <c r="I906" i="4"/>
  <c r="N908" i="4"/>
  <c r="J910" i="4"/>
  <c r="I910" i="4"/>
  <c r="N912" i="4"/>
  <c r="J914" i="4"/>
  <c r="I914" i="4"/>
  <c r="N916" i="4"/>
  <c r="J918" i="4"/>
  <c r="I918" i="4"/>
  <c r="N920" i="4"/>
  <c r="J922" i="4"/>
  <c r="I922" i="4"/>
  <c r="J926" i="4"/>
  <c r="I926" i="4"/>
  <c r="J930" i="4"/>
  <c r="I930" i="4"/>
  <c r="J934" i="4"/>
  <c r="I934" i="4"/>
  <c r="J938" i="4"/>
  <c r="I938" i="4"/>
  <c r="J942" i="4"/>
  <c r="I942" i="4"/>
  <c r="L949" i="4"/>
  <c r="M949" i="4" s="1"/>
  <c r="J970" i="4"/>
  <c r="I970" i="4"/>
  <c r="N998" i="4"/>
  <c r="M998" i="4"/>
  <c r="N1006" i="4"/>
  <c r="M1006" i="4"/>
  <c r="N889" i="4"/>
  <c r="L890" i="4"/>
  <c r="M890" i="4" s="1"/>
  <c r="J894" i="4"/>
  <c r="I894" i="4"/>
  <c r="I895" i="4"/>
  <c r="L897" i="4"/>
  <c r="N897" i="4" s="1"/>
  <c r="L898" i="4"/>
  <c r="M898" i="4" s="1"/>
  <c r="N902" i="4"/>
  <c r="N906" i="4"/>
  <c r="N910" i="4"/>
  <c r="N914" i="4"/>
  <c r="N918" i="4"/>
  <c r="N922" i="4"/>
  <c r="N926" i="4"/>
  <c r="N930" i="4"/>
  <c r="N934" i="4"/>
  <c r="N938" i="4"/>
  <c r="N942" i="4"/>
  <c r="M965" i="4"/>
  <c r="L965" i="4"/>
  <c r="N965" i="4" s="1"/>
  <c r="N994" i="4"/>
  <c r="M994" i="4"/>
  <c r="M902" i="4"/>
  <c r="M906" i="4"/>
  <c r="M910" i="4"/>
  <c r="M914" i="4"/>
  <c r="M918" i="4"/>
  <c r="M922" i="4"/>
  <c r="M926" i="4"/>
  <c r="M930" i="4"/>
  <c r="M934" i="4"/>
  <c r="M938" i="4"/>
  <c r="M942" i="4"/>
  <c r="L943" i="4"/>
  <c r="N943" i="4"/>
  <c r="M944" i="4"/>
  <c r="L951" i="4"/>
  <c r="N951" i="4" s="1"/>
  <c r="M952" i="4"/>
  <c r="M954" i="4"/>
  <c r="L961" i="4"/>
  <c r="N961" i="4" s="1"/>
  <c r="J966" i="4"/>
  <c r="I966" i="4"/>
  <c r="M970" i="4"/>
  <c r="N977" i="4"/>
  <c r="L977" i="4"/>
  <c r="M977" i="4" s="1"/>
  <c r="J982" i="4"/>
  <c r="I982" i="4"/>
  <c r="M986" i="4"/>
  <c r="L993" i="4"/>
  <c r="N993" i="4" s="1"/>
  <c r="M997" i="4"/>
  <c r="L997" i="4"/>
  <c r="N997" i="4" s="1"/>
  <c r="N1005" i="4"/>
  <c r="L1005" i="4"/>
  <c r="M1005" i="4" s="1"/>
  <c r="M943" i="4"/>
  <c r="N945" i="4"/>
  <c r="L945" i="4"/>
  <c r="M945" i="4" s="1"/>
  <c r="M946" i="4"/>
  <c r="N953" i="4"/>
  <c r="L953" i="4"/>
  <c r="L957" i="4"/>
  <c r="N957" i="4" s="1"/>
  <c r="J962" i="4"/>
  <c r="I962" i="4"/>
  <c r="M973" i="4"/>
  <c r="L973" i="4"/>
  <c r="N973" i="4" s="1"/>
  <c r="J978" i="4"/>
  <c r="I978" i="4"/>
  <c r="N989" i="4"/>
  <c r="L989" i="4"/>
  <c r="M989" i="4" s="1"/>
  <c r="J994" i="4"/>
  <c r="I994" i="4"/>
  <c r="J998" i="4"/>
  <c r="I998" i="4"/>
  <c r="N1002" i="4"/>
  <c r="M1002" i="4"/>
  <c r="J1006" i="4"/>
  <c r="I1006" i="4"/>
  <c r="L947" i="4"/>
  <c r="M947" i="4" s="1"/>
  <c r="M948" i="4"/>
  <c r="M953" i="4"/>
  <c r="J958" i="4"/>
  <c r="I958" i="4"/>
  <c r="M962" i="4"/>
  <c r="M969" i="4"/>
  <c r="L969" i="4"/>
  <c r="N969" i="4" s="1"/>
  <c r="J974" i="4"/>
  <c r="I974" i="4"/>
  <c r="M978" i="4"/>
  <c r="M985" i="4"/>
  <c r="L985" i="4"/>
  <c r="N985" i="4" s="1"/>
  <c r="J990" i="4"/>
  <c r="I990" i="4"/>
  <c r="L1001" i="4"/>
  <c r="N1001" i="4" s="1"/>
  <c r="M1009" i="4"/>
  <c r="L1009" i="4"/>
  <c r="N1009" i="4" s="1"/>
  <c r="N955" i="4"/>
  <c r="N959" i="4"/>
  <c r="N963" i="4"/>
  <c r="N967" i="4"/>
  <c r="N971" i="4"/>
  <c r="N975" i="4"/>
  <c r="N979" i="4"/>
  <c r="N983" i="4"/>
  <c r="N987" i="4"/>
  <c r="N991" i="4"/>
  <c r="N995" i="4"/>
  <c r="N999" i="4"/>
  <c r="N1003" i="4"/>
  <c r="N1007" i="4"/>
  <c r="L1000" i="4"/>
  <c r="N1000" i="4" s="1"/>
  <c r="I1001" i="4"/>
  <c r="L1004" i="4"/>
  <c r="N1004" i="4" s="1"/>
  <c r="I1005" i="4"/>
  <c r="L1008" i="4"/>
  <c r="N1008" i="4" s="1"/>
  <c r="I1009" i="4"/>
  <c r="I95" i="3"/>
  <c r="I87" i="3"/>
  <c r="G83" i="3"/>
  <c r="L75" i="3"/>
  <c r="Y57" i="3" s="1"/>
  <c r="O39" i="3" s="1"/>
  <c r="G74" i="3"/>
  <c r="L61" i="3"/>
  <c r="J60" i="3"/>
  <c r="M95" i="3"/>
  <c r="L92" i="3"/>
  <c r="K91" i="3"/>
  <c r="J88" i="3"/>
  <c r="L84" i="3"/>
  <c r="K83" i="3"/>
  <c r="M78" i="3"/>
  <c r="I78" i="3"/>
  <c r="K74" i="3"/>
  <c r="X56" i="3" s="1"/>
  <c r="N38" i="3" s="1"/>
  <c r="J62" i="3"/>
  <c r="I59" i="3"/>
  <c r="J55" i="3"/>
  <c r="I54" i="3"/>
  <c r="K53" i="3"/>
  <c r="M52" i="3"/>
  <c r="J96" i="3"/>
  <c r="H92" i="3"/>
  <c r="G91" i="3"/>
  <c r="M87" i="3"/>
  <c r="H84" i="3"/>
  <c r="J79" i="3"/>
  <c r="H75" i="3"/>
  <c r="H61" i="3"/>
  <c r="M59" i="3"/>
  <c r="M54" i="3"/>
  <c r="G53" i="3"/>
  <c r="G66" i="3" s="1"/>
  <c r="I52" i="3"/>
  <c r="I65" i="3" s="1"/>
  <c r="J52" i="3"/>
  <c r="H53" i="3"/>
  <c r="H66" i="3" s="1"/>
  <c r="L53" i="3"/>
  <c r="J54" i="3"/>
  <c r="G55" i="3"/>
  <c r="K55" i="3"/>
  <c r="K68" i="3" s="1"/>
  <c r="J59" i="3"/>
  <c r="G60" i="3"/>
  <c r="K60" i="3"/>
  <c r="I61" i="3"/>
  <c r="V53" i="3" s="1"/>
  <c r="M61" i="3"/>
  <c r="G62" i="3"/>
  <c r="K62" i="3"/>
  <c r="H74" i="3"/>
  <c r="U56" i="3" s="1"/>
  <c r="K38" i="3" s="1"/>
  <c r="L74" i="3"/>
  <c r="Y56" i="3" s="1"/>
  <c r="O38" i="3" s="1"/>
  <c r="I75" i="3"/>
  <c r="M75" i="3"/>
  <c r="J78" i="3"/>
  <c r="G79" i="3"/>
  <c r="K79" i="3"/>
  <c r="H83" i="3"/>
  <c r="L83" i="3"/>
  <c r="I84" i="3"/>
  <c r="M84" i="3"/>
  <c r="J87" i="3"/>
  <c r="G88" i="3"/>
  <c r="K88" i="3"/>
  <c r="H91" i="3"/>
  <c r="L91" i="3"/>
  <c r="I92" i="3"/>
  <c r="M92" i="3"/>
  <c r="J95" i="3"/>
  <c r="G96" i="3"/>
  <c r="K96" i="3"/>
  <c r="G52" i="3"/>
  <c r="K52" i="3"/>
  <c r="I53" i="3"/>
  <c r="M53" i="3"/>
  <c r="M66" i="3" s="1"/>
  <c r="G54" i="3"/>
  <c r="K54" i="3"/>
  <c r="H55" i="3"/>
  <c r="L55" i="3"/>
  <c r="L68" i="3" s="1"/>
  <c r="G59" i="3"/>
  <c r="K59" i="3"/>
  <c r="H60" i="3"/>
  <c r="L60" i="3"/>
  <c r="J61" i="3"/>
  <c r="W53" i="3" s="1"/>
  <c r="H62" i="3"/>
  <c r="L62" i="3"/>
  <c r="I74" i="3"/>
  <c r="V56" i="3" s="1"/>
  <c r="L38" i="3" s="1"/>
  <c r="M74" i="3"/>
  <c r="Z56" i="3" s="1"/>
  <c r="J75" i="3"/>
  <c r="G78" i="3"/>
  <c r="K78" i="3"/>
  <c r="H79" i="3"/>
  <c r="L79" i="3"/>
  <c r="I83" i="3"/>
  <c r="M83" i="3"/>
  <c r="J84" i="3"/>
  <c r="G87" i="3"/>
  <c r="K87" i="3"/>
  <c r="H88" i="3"/>
  <c r="L88" i="3"/>
  <c r="I91" i="3"/>
  <c r="M91" i="3"/>
  <c r="J92" i="3"/>
  <c r="G95" i="3"/>
  <c r="K95" i="3"/>
  <c r="H96" i="3"/>
  <c r="L96" i="3"/>
  <c r="H52" i="3"/>
  <c r="L52" i="3"/>
  <c r="J53" i="3"/>
  <c r="J66" i="3" s="1"/>
  <c r="H54" i="3"/>
  <c r="L54" i="3"/>
  <c r="I55" i="3"/>
  <c r="M55" i="3"/>
  <c r="H59" i="3"/>
  <c r="L59" i="3"/>
  <c r="I60" i="3"/>
  <c r="M60" i="3"/>
  <c r="G61" i="3"/>
  <c r="T53" i="3" s="1"/>
  <c r="K61" i="3"/>
  <c r="X53" i="3" s="1"/>
  <c r="I62" i="3"/>
  <c r="M62" i="3"/>
  <c r="J74" i="3"/>
  <c r="W56" i="3" s="1"/>
  <c r="M38" i="3" s="1"/>
  <c r="G75" i="3"/>
  <c r="T57" i="3" s="1"/>
  <c r="J39" i="3" s="1"/>
  <c r="K75" i="3"/>
  <c r="H78" i="3"/>
  <c r="L78" i="3"/>
  <c r="I79" i="3"/>
  <c r="M79" i="3"/>
  <c r="J83" i="3"/>
  <c r="G84" i="3"/>
  <c r="K84" i="3"/>
  <c r="H87" i="3"/>
  <c r="L87" i="3"/>
  <c r="I88" i="3"/>
  <c r="M88" i="3"/>
  <c r="J91" i="3"/>
  <c r="G92" i="3"/>
  <c r="K92" i="3"/>
  <c r="H95" i="3"/>
  <c r="L95" i="3"/>
  <c r="I96" i="3"/>
  <c r="AB79" i="2"/>
  <c r="N36" i="2" s="1"/>
  <c r="X79" i="2"/>
  <c r="J36" i="2" s="1"/>
  <c r="AA78" i="2"/>
  <c r="M35" i="2" s="1"/>
  <c r="W78" i="2"/>
  <c r="I35" i="2" s="1"/>
  <c r="Z75" i="2"/>
  <c r="L40" i="2" s="1"/>
  <c r="V75" i="2"/>
  <c r="H40" i="2" s="1"/>
  <c r="Y74" i="2"/>
  <c r="K39" i="2" s="1"/>
  <c r="AB70" i="2"/>
  <c r="X36" i="2" s="1"/>
  <c r="X70" i="2"/>
  <c r="T36" i="2" s="1"/>
  <c r="AA69" i="2"/>
  <c r="W35" i="2" s="1"/>
  <c r="W69" i="2"/>
  <c r="S35" i="2" s="1"/>
  <c r="AA66" i="2"/>
  <c r="W40" i="2" s="1"/>
  <c r="W66" i="2"/>
  <c r="S40" i="2" s="1"/>
  <c r="Y65" i="2"/>
  <c r="U39" i="2" s="1"/>
  <c r="M63" i="2"/>
  <c r="I63" i="2"/>
  <c r="L62" i="2"/>
  <c r="H62" i="2"/>
  <c r="K61" i="2"/>
  <c r="G61" i="2"/>
  <c r="M60" i="2"/>
  <c r="I60" i="2"/>
  <c r="L56" i="2"/>
  <c r="L69" i="2" s="1"/>
  <c r="H56" i="2"/>
  <c r="H69" i="2" s="1"/>
  <c r="K55" i="2"/>
  <c r="G55" i="2"/>
  <c r="M54" i="2"/>
  <c r="I54" i="2"/>
  <c r="K53" i="2"/>
  <c r="G53" i="2"/>
  <c r="Y79" i="2"/>
  <c r="K36" i="2" s="1"/>
  <c r="X78" i="2"/>
  <c r="J35" i="2" s="1"/>
  <c r="W75" i="2"/>
  <c r="I40" i="2" s="1"/>
  <c r="Y70" i="2"/>
  <c r="U36" i="2" s="1"/>
  <c r="X69" i="2"/>
  <c r="T35" i="2" s="1"/>
  <c r="V65" i="2"/>
  <c r="R39" i="2" s="1"/>
  <c r="M62" i="2"/>
  <c r="H61" i="2"/>
  <c r="J60" i="2"/>
  <c r="M56" i="2"/>
  <c r="M69" i="2" s="1"/>
  <c r="J54" i="2"/>
  <c r="L53" i="2"/>
  <c r="AA79" i="2"/>
  <c r="M36" i="2" s="1"/>
  <c r="W79" i="2"/>
  <c r="I36" i="2" s="1"/>
  <c r="Z78" i="2"/>
  <c r="L35" i="2" s="1"/>
  <c r="V78" i="2"/>
  <c r="H35" i="2" s="1"/>
  <c r="Y75" i="2"/>
  <c r="K40" i="2" s="1"/>
  <c r="AB74" i="2"/>
  <c r="X74" i="2"/>
  <c r="J39" i="2" s="1"/>
  <c r="AA70" i="2"/>
  <c r="W36" i="2" s="1"/>
  <c r="W70" i="2"/>
  <c r="S36" i="2" s="1"/>
  <c r="Z69" i="2"/>
  <c r="V35" i="2" s="1"/>
  <c r="V69" i="2"/>
  <c r="R35" i="2" s="1"/>
  <c r="Z66" i="2"/>
  <c r="V40" i="2" s="1"/>
  <c r="V66" i="2"/>
  <c r="R40" i="2" s="1"/>
  <c r="AB65" i="2"/>
  <c r="X65" i="2"/>
  <c r="T39" i="2" s="1"/>
  <c r="L63" i="2"/>
  <c r="H63" i="2"/>
  <c r="K62" i="2"/>
  <c r="G62" i="2"/>
  <c r="J61" i="2"/>
  <c r="L60" i="2"/>
  <c r="H60" i="2"/>
  <c r="K56" i="2"/>
  <c r="G56" i="2"/>
  <c r="J55" i="2"/>
  <c r="L54" i="2"/>
  <c r="H54" i="2"/>
  <c r="J53" i="2"/>
  <c r="AB78" i="2"/>
  <c r="N35" i="2" s="1"/>
  <c r="Z74" i="2"/>
  <c r="L39" i="2" s="1"/>
  <c r="X66" i="2"/>
  <c r="T40" i="2" s="1"/>
  <c r="J63" i="2"/>
  <c r="L61" i="2"/>
  <c r="L55" i="2"/>
  <c r="L68" i="2" s="1"/>
  <c r="Z79" i="2"/>
  <c r="L36" i="2" s="1"/>
  <c r="V79" i="2"/>
  <c r="H36" i="2" s="1"/>
  <c r="Y78" i="2"/>
  <c r="K35" i="2" s="1"/>
  <c r="AB75" i="2"/>
  <c r="X75" i="2"/>
  <c r="J40" i="2" s="1"/>
  <c r="AA74" i="2"/>
  <c r="M39" i="2" s="1"/>
  <c r="W74" i="2"/>
  <c r="I39" i="2" s="1"/>
  <c r="Z70" i="2"/>
  <c r="V36" i="2" s="1"/>
  <c r="V70" i="2"/>
  <c r="R36" i="2" s="1"/>
  <c r="Y69" i="2"/>
  <c r="U35" i="2" s="1"/>
  <c r="Y66" i="2"/>
  <c r="U40" i="2" s="1"/>
  <c r="AA65" i="2"/>
  <c r="W39" i="2" s="1"/>
  <c r="W65" i="2"/>
  <c r="S39" i="2" s="1"/>
  <c r="K63" i="2"/>
  <c r="G63" i="2"/>
  <c r="J62" i="2"/>
  <c r="M61" i="2"/>
  <c r="I61" i="2"/>
  <c r="K60" i="2"/>
  <c r="G60" i="2"/>
  <c r="J56" i="2"/>
  <c r="J69" i="2" s="1"/>
  <c r="M55" i="2"/>
  <c r="M68" i="2" s="1"/>
  <c r="I55" i="2"/>
  <c r="I68" i="2" s="1"/>
  <c r="K54" i="2"/>
  <c r="G54" i="2"/>
  <c r="M53" i="2"/>
  <c r="I53" i="2"/>
  <c r="AA75" i="2"/>
  <c r="M40" i="2" s="1"/>
  <c r="V74" i="2"/>
  <c r="H39" i="2" s="1"/>
  <c r="AB69" i="2"/>
  <c r="X35" i="2" s="1"/>
  <c r="AB66" i="2"/>
  <c r="Z65" i="2"/>
  <c r="V39" i="2" s="1"/>
  <c r="I62" i="2"/>
  <c r="I56" i="2"/>
  <c r="H55" i="2"/>
  <c r="H68" i="2" s="1"/>
  <c r="H53" i="2"/>
  <c r="G53" i="1"/>
  <c r="K53" i="1"/>
  <c r="L31" i="1" s="1"/>
  <c r="R53" i="1"/>
  <c r="S31" i="1" s="1"/>
  <c r="V53" i="1"/>
  <c r="I54" i="1"/>
  <c r="J32" i="1" s="1"/>
  <c r="M54" i="1"/>
  <c r="T54" i="1"/>
  <c r="U32" i="1" s="1"/>
  <c r="I58" i="1"/>
  <c r="J39" i="1" s="1"/>
  <c r="M58" i="1"/>
  <c r="N39" i="1" s="1"/>
  <c r="T58" i="1"/>
  <c r="U39" i="1" s="1"/>
  <c r="G59" i="1"/>
  <c r="H40" i="1" s="1"/>
  <c r="K59" i="1"/>
  <c r="L40" i="1" s="1"/>
  <c r="R59" i="1"/>
  <c r="S40" i="1" s="1"/>
  <c r="V59" i="1"/>
  <c r="W40" i="1" s="1"/>
  <c r="G63" i="1"/>
  <c r="H35" i="1" s="1"/>
  <c r="K63" i="1"/>
  <c r="L35" i="1" s="1"/>
  <c r="R63" i="1"/>
  <c r="S35" i="1" s="1"/>
  <c r="V63" i="1"/>
  <c r="W35" i="1" s="1"/>
  <c r="I64" i="1"/>
  <c r="J36" i="1" s="1"/>
  <c r="M64" i="1"/>
  <c r="N36" i="1" s="1"/>
  <c r="T64" i="1"/>
  <c r="U36" i="1" s="1"/>
  <c r="Q68" i="1"/>
  <c r="H53" i="1"/>
  <c r="I31" i="1" s="1"/>
  <c r="L53" i="1"/>
  <c r="M31" i="1" s="1"/>
  <c r="S53" i="1"/>
  <c r="T31" i="1" s="1"/>
  <c r="W53" i="1"/>
  <c r="X31" i="1" s="1"/>
  <c r="J54" i="1"/>
  <c r="K32" i="1" s="1"/>
  <c r="Q54" i="1"/>
  <c r="U54" i="1"/>
  <c r="V32" i="1" s="1"/>
  <c r="J58" i="1"/>
  <c r="K39" i="1" s="1"/>
  <c r="Q58" i="1"/>
  <c r="R39" i="1" s="1"/>
  <c r="U58" i="1"/>
  <c r="V39" i="1" s="1"/>
  <c r="H59" i="1"/>
  <c r="I40" i="1" s="1"/>
  <c r="L59" i="1"/>
  <c r="M40" i="1" s="1"/>
  <c r="S59" i="1"/>
  <c r="T40" i="1" s="1"/>
  <c r="W59" i="1"/>
  <c r="X40" i="1" s="1"/>
  <c r="H63" i="1"/>
  <c r="I35" i="1" s="1"/>
  <c r="L63" i="1"/>
  <c r="M35" i="1" s="1"/>
  <c r="S63" i="1"/>
  <c r="T35" i="1" s="1"/>
  <c r="W63" i="1"/>
  <c r="X35" i="1" s="1"/>
  <c r="J64" i="1"/>
  <c r="K36" i="1" s="1"/>
  <c r="Q64" i="1"/>
  <c r="R36" i="1" s="1"/>
  <c r="U64" i="1"/>
  <c r="V36" i="1" s="1"/>
  <c r="I53" i="1"/>
  <c r="J31" i="1" s="1"/>
  <c r="M53" i="1"/>
  <c r="T53" i="1"/>
  <c r="U31" i="1" s="1"/>
  <c r="G54" i="1"/>
  <c r="K54" i="1"/>
  <c r="L32" i="1" s="1"/>
  <c r="R54" i="1"/>
  <c r="S32" i="1" s="1"/>
  <c r="V54" i="1"/>
  <c r="G58" i="1"/>
  <c r="K58" i="1"/>
  <c r="L39" i="1" s="1"/>
  <c r="R58" i="1"/>
  <c r="S39" i="1" s="1"/>
  <c r="V58" i="1"/>
  <c r="W39" i="1" s="1"/>
  <c r="I59" i="1"/>
  <c r="J40" i="1" s="1"/>
  <c r="M59" i="1"/>
  <c r="N40" i="1" s="1"/>
  <c r="T59" i="1"/>
  <c r="U40" i="1" s="1"/>
  <c r="I63" i="1"/>
  <c r="J35" i="1" s="1"/>
  <c r="M63" i="1"/>
  <c r="N35" i="1" s="1"/>
  <c r="T63" i="1"/>
  <c r="U35" i="1" s="1"/>
  <c r="G64" i="1"/>
  <c r="H36" i="1" s="1"/>
  <c r="K64" i="1"/>
  <c r="L36" i="1" s="1"/>
  <c r="R64" i="1"/>
  <c r="S36" i="1" s="1"/>
  <c r="M655" i="4" l="1"/>
  <c r="M232" i="4"/>
  <c r="M1001" i="4"/>
  <c r="M957" i="4"/>
  <c r="M951" i="4"/>
  <c r="M993" i="4"/>
  <c r="M961" i="4"/>
  <c r="N949" i="4"/>
  <c r="M981" i="4"/>
  <c r="M937" i="4"/>
  <c r="M921" i="4"/>
  <c r="M905" i="4"/>
  <c r="M884" i="4"/>
  <c r="M861" i="4"/>
  <c r="M841" i="4"/>
  <c r="M872" i="4"/>
  <c r="M844" i="4"/>
  <c r="M883" i="4"/>
  <c r="M783" i="4"/>
  <c r="M845" i="4"/>
  <c r="M716" i="4"/>
  <c r="M793" i="4"/>
  <c r="M729" i="4"/>
  <c r="M720" i="4"/>
  <c r="M780" i="4"/>
  <c r="N703" i="4"/>
  <c r="M681" i="4"/>
  <c r="M652" i="4"/>
  <c r="M637" i="4"/>
  <c r="M828" i="4"/>
  <c r="M656" i="4"/>
  <c r="M592" i="4"/>
  <c r="M371" i="4"/>
  <c r="M685" i="4"/>
  <c r="M659" i="4"/>
  <c r="M576" i="4"/>
  <c r="M512" i="4"/>
  <c r="M448" i="4"/>
  <c r="M404" i="4"/>
  <c r="M349" i="4"/>
  <c r="N627" i="4"/>
  <c r="M531" i="4"/>
  <c r="M467" i="4"/>
  <c r="M384" i="4"/>
  <c r="M385" i="4"/>
  <c r="M381" i="4"/>
  <c r="M312" i="4"/>
  <c r="M280" i="4"/>
  <c r="N243" i="4"/>
  <c r="N237" i="4"/>
  <c r="M643" i="4"/>
  <c r="M283" i="4"/>
  <c r="N221" i="4"/>
  <c r="M95" i="4"/>
  <c r="M31" i="4"/>
  <c r="N261" i="4"/>
  <c r="N245" i="4"/>
  <c r="M796" i="4"/>
  <c r="M388" i="4"/>
  <c r="N89" i="4"/>
  <c r="N25" i="4"/>
  <c r="M697" i="4"/>
  <c r="M1008" i="4"/>
  <c r="M860" i="4"/>
  <c r="M671" i="4"/>
  <c r="M601" i="4"/>
  <c r="N340" i="4"/>
  <c r="M201" i="4"/>
  <c r="N172" i="4"/>
  <c r="N947" i="4"/>
  <c r="M1004" i="4"/>
  <c r="M897" i="4"/>
  <c r="M1000" i="4"/>
  <c r="M863" i="4"/>
  <c r="M879" i="4"/>
  <c r="M867" i="4"/>
  <c r="M847" i="4"/>
  <c r="M684" i="4"/>
  <c r="M649" i="4"/>
  <c r="M400" i="4"/>
  <c r="M687" i="4"/>
  <c r="M665" i="4"/>
  <c r="M355" i="4"/>
  <c r="M387" i="4"/>
  <c r="N248" i="4"/>
  <c r="N240" i="4"/>
  <c r="T61" i="3"/>
  <c r="J35" i="3" s="1"/>
  <c r="J31" i="3"/>
  <c r="Z52" i="3"/>
  <c r="M67" i="3"/>
  <c r="M68" i="3"/>
  <c r="H68" i="3"/>
  <c r="I66" i="3"/>
  <c r="Z57" i="3"/>
  <c r="G68" i="3"/>
  <c r="J65" i="3"/>
  <c r="J68" i="3"/>
  <c r="H67" i="3"/>
  <c r="U52" i="3"/>
  <c r="L31" i="3"/>
  <c r="V52" i="3"/>
  <c r="I67" i="3"/>
  <c r="X57" i="3"/>
  <c r="N39" i="3" s="1"/>
  <c r="I68" i="3"/>
  <c r="L65" i="3"/>
  <c r="W57" i="3"/>
  <c r="M39" i="3" s="1"/>
  <c r="K67" i="3"/>
  <c r="X52" i="3"/>
  <c r="K65" i="3"/>
  <c r="V57" i="3"/>
  <c r="L39" i="3" s="1"/>
  <c r="W52" i="3"/>
  <c r="J67" i="3"/>
  <c r="U53" i="3"/>
  <c r="M65" i="3"/>
  <c r="Y53" i="3"/>
  <c r="N31" i="3"/>
  <c r="L67" i="3"/>
  <c r="Y52" i="3"/>
  <c r="H65" i="3"/>
  <c r="M31" i="3"/>
  <c r="W61" i="3"/>
  <c r="M35" i="3" s="1"/>
  <c r="G67" i="3"/>
  <c r="T52" i="3"/>
  <c r="G65" i="3"/>
  <c r="Z53" i="3"/>
  <c r="L66" i="3"/>
  <c r="U57" i="3"/>
  <c r="K39" i="3" s="1"/>
  <c r="K66" i="3"/>
  <c r="T56" i="3"/>
  <c r="J38" i="3" s="1"/>
  <c r="I31" i="2"/>
  <c r="H66" i="2"/>
  <c r="W59" i="2" s="1"/>
  <c r="H32" i="2"/>
  <c r="R32" i="2"/>
  <c r="X59" i="2"/>
  <c r="I66" i="2"/>
  <c r="J31" i="2"/>
  <c r="L32" i="2"/>
  <c r="M32" i="2"/>
  <c r="Y60" i="2"/>
  <c r="K32" i="2"/>
  <c r="M67" i="2"/>
  <c r="X31" i="2"/>
  <c r="AB53" i="2"/>
  <c r="AA53" i="2"/>
  <c r="L67" i="2"/>
  <c r="W31" i="2"/>
  <c r="I67" i="2"/>
  <c r="X53" i="2" s="1"/>
  <c r="T31" i="2"/>
  <c r="AA54" i="2"/>
  <c r="W32" i="2"/>
  <c r="J68" i="2"/>
  <c r="V32" i="2"/>
  <c r="I69" i="2"/>
  <c r="M66" i="2"/>
  <c r="AB59" i="2" s="1"/>
  <c r="N31" i="2"/>
  <c r="X54" i="2"/>
  <c r="T32" i="2"/>
  <c r="J66" i="2"/>
  <c r="Y59" i="2" s="1"/>
  <c r="K31" i="2"/>
  <c r="G69" i="2"/>
  <c r="U32" i="2"/>
  <c r="AA59" i="2"/>
  <c r="M31" i="2"/>
  <c r="L66" i="2"/>
  <c r="AA60" i="2" s="1"/>
  <c r="S32" i="2"/>
  <c r="G66" i="2"/>
  <c r="V59" i="2" s="1"/>
  <c r="H31" i="2"/>
  <c r="G68" i="2"/>
  <c r="X60" i="2"/>
  <c r="J32" i="2"/>
  <c r="K67" i="2"/>
  <c r="Z54" i="2" s="1"/>
  <c r="V31" i="2"/>
  <c r="W60" i="2"/>
  <c r="I32" i="2"/>
  <c r="G67" i="2"/>
  <c r="V54" i="2" s="1"/>
  <c r="R31" i="2"/>
  <c r="AB54" i="2"/>
  <c r="X32" i="2"/>
  <c r="W53" i="2"/>
  <c r="H67" i="2"/>
  <c r="W54" i="2" s="1"/>
  <c r="S31" i="2"/>
  <c r="K69" i="2"/>
  <c r="J67" i="2"/>
  <c r="Y54" i="2" s="1"/>
  <c r="U31" i="2"/>
  <c r="K66" i="2"/>
  <c r="Z60" i="2" s="1"/>
  <c r="Z59" i="2"/>
  <c r="L31" i="2"/>
  <c r="K68" i="2"/>
  <c r="N32" i="2"/>
  <c r="Q69" i="1"/>
  <c r="R32" i="1"/>
  <c r="R68" i="1"/>
  <c r="S68" i="1" s="1"/>
  <c r="W31" i="1"/>
  <c r="G69" i="1"/>
  <c r="K69" i="1" s="1"/>
  <c r="H32" i="1"/>
  <c r="R69" i="1"/>
  <c r="S69" i="1" s="1"/>
  <c r="W32" i="1"/>
  <c r="H69" i="1"/>
  <c r="I69" i="1" s="1"/>
  <c r="N32" i="1"/>
  <c r="H68" i="1"/>
  <c r="N31" i="1"/>
  <c r="H31" i="1"/>
  <c r="G68" i="1"/>
  <c r="U68" i="1" l="1"/>
  <c r="I68" i="1"/>
  <c r="U61" i="3"/>
  <c r="K35" i="3" s="1"/>
  <c r="K31" i="3"/>
  <c r="L30" i="3"/>
  <c r="V60" i="3"/>
  <c r="L34" i="3" s="1"/>
  <c r="T60" i="3"/>
  <c r="J34" i="3" s="1"/>
  <c r="J30" i="3"/>
  <c r="X61" i="3"/>
  <c r="N35" i="3" s="1"/>
  <c r="X60" i="3"/>
  <c r="N34" i="3" s="1"/>
  <c r="N30" i="3"/>
  <c r="V61" i="3"/>
  <c r="L35" i="3" s="1"/>
  <c r="P30" i="3"/>
  <c r="Z60" i="3"/>
  <c r="P34" i="3" s="1"/>
  <c r="O30" i="3"/>
  <c r="Y60" i="3"/>
  <c r="O34" i="3" s="1"/>
  <c r="Y61" i="3"/>
  <c r="O35" i="3" s="1"/>
  <c r="O31" i="3"/>
  <c r="W60" i="3"/>
  <c r="M34" i="3" s="1"/>
  <c r="M30" i="3"/>
  <c r="P31" i="3"/>
  <c r="Z61" i="3"/>
  <c r="P35" i="3" s="1"/>
  <c r="K30" i="3"/>
  <c r="U60" i="3"/>
  <c r="K34" i="3" s="1"/>
  <c r="V60" i="2"/>
  <c r="AB60" i="2"/>
  <c r="V53" i="2"/>
  <c r="Z53" i="2"/>
  <c r="Y53" i="2"/>
  <c r="K68" i="1"/>
  <c r="T69" i="1"/>
  <c r="T68" i="1"/>
  <c r="V68" i="1"/>
  <c r="W68" i="1" s="1"/>
  <c r="J69" i="1"/>
  <c r="L69" i="1"/>
  <c r="M69" i="1" s="1"/>
  <c r="L68" i="1"/>
  <c r="M68" i="1" s="1"/>
  <c r="J68" i="1"/>
  <c r="U69" i="1"/>
  <c r="V69" i="1" s="1"/>
  <c r="W69" i="1" s="1"/>
</calcChain>
</file>

<file path=xl/sharedStrings.xml><?xml version="1.0" encoding="utf-8"?>
<sst xmlns="http://schemas.openxmlformats.org/spreadsheetml/2006/main" count="8904" uniqueCount="107">
  <si>
    <t>Both men and women</t>
  </si>
  <si>
    <t>Men</t>
  </si>
  <si>
    <t>Smoking Status of Immigrant and Non-immigrant Canadians</t>
  </si>
  <si>
    <t>Women</t>
  </si>
  <si>
    <t>12 to 19</t>
  </si>
  <si>
    <t>Based on derived variables, SDCAFIMM, SDCCFIMM, SDCEFIMM, SDCFIMM; SMKDSTY, SMKADSTY, SMKCDST, SMKEDSTY</t>
  </si>
  <si>
    <t>20 to 29</t>
  </si>
  <si>
    <t>30 to 44</t>
  </si>
  <si>
    <t>45 to 64</t>
  </si>
  <si>
    <t>65 plus</t>
  </si>
  <si>
    <t>all ages</t>
  </si>
  <si>
    <t>Total Population in age group</t>
  </si>
  <si>
    <t>Current Smoker</t>
  </si>
  <si>
    <t>Former smoker</t>
  </si>
  <si>
    <t>Never Smoked</t>
  </si>
  <si>
    <t>sex</t>
  </si>
  <si>
    <t>age</t>
  </si>
  <si>
    <t>behaviour2</t>
  </si>
  <si>
    <t>Number of people</t>
  </si>
  <si>
    <t>Cycle 1</t>
  </si>
  <si>
    <t>Cycle 2</t>
  </si>
  <si>
    <t>Cycle 3</t>
  </si>
  <si>
    <t>Cycle 4</t>
  </si>
  <si>
    <t>Cycle 5</t>
  </si>
  <si>
    <t>Cycle 6</t>
  </si>
  <si>
    <t>Cycle 7</t>
  </si>
  <si>
    <t>Prevalence of SB</t>
  </si>
  <si>
    <t>Non Immigrant</t>
  </si>
  <si>
    <t>Immigrant</t>
  </si>
  <si>
    <t>95% CI</t>
  </si>
  <si>
    <t>Quality flag</t>
  </si>
  <si>
    <t>Calculations ("unhide" to view)</t>
  </si>
  <si>
    <t xml:space="preserve">, </t>
  </si>
  <si>
    <t>Age</t>
  </si>
  <si>
    <t>Behavoiur</t>
  </si>
  <si>
    <t>Prevalence</t>
  </si>
  <si>
    <t>Prevalence (%)</t>
  </si>
  <si>
    <t>Non immigrant</t>
  </si>
  <si>
    <t>Coefficient of variation</t>
  </si>
  <si>
    <t>95% interval</t>
  </si>
  <si>
    <t>Difference Cycle 1 to Cycle 7</t>
  </si>
  <si>
    <t>∆ Number</t>
  </si>
  <si>
    <t>Percentage difference</t>
  </si>
  <si>
    <t>SE of difference</t>
  </si>
  <si>
    <t>Z-test score*</t>
  </si>
  <si>
    <t>Significant</t>
  </si>
  <si>
    <t>∆ Percentage</t>
  </si>
  <si>
    <t>Number of missing cases</t>
  </si>
  <si>
    <t>Total Survey Population with answers for all variables</t>
  </si>
  <si>
    <t>Numbers not included ("not stated) - from Data dictionary</t>
  </si>
  <si>
    <t>Type of smoker</t>
  </si>
  <si>
    <t>Immigrant status SDCAFIMM)</t>
  </si>
  <si>
    <t>DATA</t>
  </si>
  <si>
    <t>Range 1: Non Immigrant</t>
  </si>
  <si>
    <t>number of people</t>
  </si>
  <si>
    <t>95% Confidence interval (number)</t>
  </si>
  <si>
    <t>Percentage of population with smoking status</t>
  </si>
  <si>
    <t>95% Confidence Interval (percentage). Using CoV for population, which overstates confidence interval</t>
  </si>
  <si>
    <t>Row Labels</t>
  </si>
  <si>
    <t>All people</t>
  </si>
  <si>
    <t>women</t>
  </si>
  <si>
    <t>65 +</t>
  </si>
  <si>
    <t xml:space="preserve"> Immigrant</t>
  </si>
  <si>
    <t>Grand Total</t>
  </si>
  <si>
    <t>F</t>
  </si>
  <si>
    <t>r</t>
  </si>
  <si>
    <t>Share of population and smoking burden</t>
  </si>
  <si>
    <t>Calculations</t>
  </si>
  <si>
    <t>Proportion of Population</t>
  </si>
  <si>
    <t>Proportion of Current Smokers</t>
  </si>
  <si>
    <t>current smoker</t>
  </si>
  <si>
    <t xml:space="preserve">share of population </t>
  </si>
  <si>
    <t>Total population</t>
  </si>
  <si>
    <t>Colour code</t>
  </si>
  <si>
    <t>Current Smoking</t>
  </si>
  <si>
    <t>Interpret with caution</t>
  </si>
  <si>
    <t xml:space="preserve">Total population </t>
  </si>
  <si>
    <t>Unreliable</t>
  </si>
  <si>
    <t xml:space="preserve">Population </t>
  </si>
  <si>
    <t>Note: Coefficient of variation used in this table for prevalence ws the same as for number of people</t>
  </si>
  <si>
    <t>Quit Ratio</t>
  </si>
  <si>
    <t>Quit ratio (former smoking to current smoking)</t>
  </si>
  <si>
    <t xml:space="preserve">Share of population </t>
  </si>
  <si>
    <t>Coefficient of variation of Quit Ratio</t>
  </si>
  <si>
    <t>(Calculated using Rule#4 in HES201gid_v2)</t>
  </si>
  <si>
    <t>95% confidence interval of Quit ratio</t>
  </si>
  <si>
    <t>Former smoking</t>
  </si>
  <si>
    <t>f</t>
  </si>
  <si>
    <t xml:space="preserve">Cycle </t>
  </si>
  <si>
    <t>immigrant status</t>
  </si>
  <si>
    <t>Sex</t>
  </si>
  <si>
    <t>Smoking Sttus</t>
  </si>
  <si>
    <t xml:space="preserve">Number </t>
  </si>
  <si>
    <t>Coefficient of Variation</t>
  </si>
  <si>
    <t xml:space="preserve">lower CI (95%) </t>
  </si>
  <si>
    <t>Upper CI (95%)</t>
  </si>
  <si>
    <t>Percentage</t>
  </si>
  <si>
    <t>95% CI %</t>
  </si>
  <si>
    <t xml:space="preserve">lower CI % (95%) </t>
  </si>
  <si>
    <t>Upper CI % (95%)</t>
  </si>
  <si>
    <t>x</t>
  </si>
  <si>
    <t xml:space="preserve">This excel sheet is part of a report prepared for Health Canada. </t>
  </si>
  <si>
    <t>Tobacco Use 2000-2014:</t>
  </si>
  <si>
    <t>Insights from The Canadian Community Health Survey</t>
  </si>
  <si>
    <t>Physicians for a Smoke-Free Canada</t>
  </si>
  <si>
    <t>Submitted to Health Canada</t>
  </si>
  <si>
    <t>Contract Number: 4500339975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</si>
</sst>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8"/>
      <color theme="2" tint="-9.9978637043366805E-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</font>
    <font>
      <b/>
      <sz val="22"/>
      <color rgb="FF000000"/>
      <name val="Calibri"/>
      <family val="2"/>
    </font>
    <font>
      <b/>
      <sz val="16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rgb="FFDDEBF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67">
    <xf numFmtId="0" fontId="0" fillId="0" borderId="0" xfId="0"/>
    <xf numFmtId="0" fontId="5" fillId="0" borderId="0" xfId="0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right" vertical="center"/>
    </xf>
    <xf numFmtId="0" fontId="10" fillId="4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right" vertical="center"/>
    </xf>
    <xf numFmtId="9" fontId="7" fillId="0" borderId="0" xfId="1" applyFont="1" applyBorder="1" applyAlignment="1">
      <alignment horizontal="center" vertical="center"/>
    </xf>
    <xf numFmtId="9" fontId="11" fillId="2" borderId="0" xfId="0" applyNumberFormat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12" fillId="2" borderId="13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Border="1" applyAlignment="1">
      <alignment horizontal="right" vertical="center"/>
    </xf>
    <xf numFmtId="3" fontId="15" fillId="5" borderId="0" xfId="2" applyNumberFormat="1" applyFont="1" applyFill="1" applyBorder="1" applyAlignment="1">
      <alignment horizontal="left" vertical="center"/>
    </xf>
    <xf numFmtId="0" fontId="4" fillId="5" borderId="0" xfId="0" applyFont="1" applyFill="1" applyAlignment="1">
      <alignment vertical="center"/>
    </xf>
    <xf numFmtId="0" fontId="14" fillId="5" borderId="6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right" vertical="top"/>
    </xf>
    <xf numFmtId="9" fontId="7" fillId="0" borderId="0" xfId="1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165" fontId="5" fillId="0" borderId="0" xfId="0" applyNumberFormat="1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center" vertical="top"/>
    </xf>
    <xf numFmtId="0" fontId="22" fillId="0" borderId="13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23" fillId="0" borderId="0" xfId="0" applyNumberFormat="1" applyFont="1" applyFill="1" applyBorder="1"/>
    <xf numFmtId="9" fontId="23" fillId="0" borderId="0" xfId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9" fontId="23" fillId="0" borderId="0" xfId="1" applyFont="1" applyFill="1" applyBorder="1"/>
    <xf numFmtId="164" fontId="23" fillId="0" borderId="0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right" vertical="center"/>
    </xf>
    <xf numFmtId="3" fontId="9" fillId="2" borderId="8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3" fontId="15" fillId="5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7" fillId="0" borderId="0" xfId="2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27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6" borderId="6" xfId="0" applyFont="1" applyFill="1" applyBorder="1"/>
    <xf numFmtId="0" fontId="20" fillId="6" borderId="6" xfId="0" applyFont="1" applyFill="1" applyBorder="1" applyAlignment="1">
      <alignment horizontal="center"/>
    </xf>
    <xf numFmtId="3" fontId="27" fillId="0" borderId="0" xfId="2" applyNumberFormat="1" applyFont="1" applyBorder="1" applyAlignment="1">
      <alignment horizontal="right" vertical="top"/>
    </xf>
    <xf numFmtId="165" fontId="27" fillId="0" borderId="0" xfId="2" applyNumberFormat="1" applyFont="1" applyBorder="1" applyAlignment="1">
      <alignment horizontal="right" vertical="top"/>
    </xf>
    <xf numFmtId="9" fontId="27" fillId="0" borderId="0" xfId="1" applyFont="1" applyBorder="1" applyAlignment="1">
      <alignment horizontal="right" vertical="top"/>
    </xf>
    <xf numFmtId="165" fontId="7" fillId="0" borderId="0" xfId="2" applyNumberFormat="1" applyFont="1" applyBorder="1" applyAlignment="1">
      <alignment horizontal="right" vertical="top"/>
    </xf>
    <xf numFmtId="9" fontId="28" fillId="8" borderId="0" xfId="1" applyFont="1" applyFill="1" applyBorder="1" applyAlignment="1">
      <alignment horizontal="center"/>
    </xf>
    <xf numFmtId="9" fontId="28" fillId="0" borderId="0" xfId="1" applyFont="1" applyFill="1" applyBorder="1" applyAlignment="1">
      <alignment horizontal="center" vertical="center"/>
    </xf>
    <xf numFmtId="0" fontId="0" fillId="9" borderId="0" xfId="0" applyFill="1"/>
    <xf numFmtId="0" fontId="5" fillId="9" borderId="0" xfId="0" applyFont="1" applyFill="1" applyAlignment="1">
      <alignment horizontal="center" vertical="center"/>
    </xf>
    <xf numFmtId="3" fontId="0" fillId="0" borderId="0" xfId="0" applyNumberFormat="1" applyAlignment="1">
      <alignment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right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3" fontId="9" fillId="1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2" fillId="1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5" fillId="9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right" vertical="center"/>
    </xf>
    <xf numFmtId="4" fontId="7" fillId="0" borderId="0" xfId="2" applyNumberFormat="1" applyFont="1" applyBorder="1" applyAlignment="1">
      <alignment horizontal="right" vertical="center"/>
    </xf>
    <xf numFmtId="164" fontId="11" fillId="2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9" fillId="9" borderId="0" xfId="0" applyFont="1" applyFill="1" applyBorder="1" applyAlignment="1">
      <alignment vertical="center"/>
    </xf>
    <xf numFmtId="3" fontId="9" fillId="10" borderId="0" xfId="0" applyNumberFormat="1" applyFont="1" applyFill="1" applyBorder="1" applyAlignment="1">
      <alignment horizontal="left" vertical="center"/>
    </xf>
    <xf numFmtId="0" fontId="22" fillId="10" borderId="0" xfId="0" applyFont="1" applyFill="1" applyBorder="1" applyAlignment="1">
      <alignment horizontal="left"/>
    </xf>
    <xf numFmtId="3" fontId="30" fillId="12" borderId="0" xfId="2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left" wrapText="1"/>
    </xf>
    <xf numFmtId="0" fontId="2" fillId="12" borderId="0" xfId="0" applyFont="1" applyFill="1" applyAlignment="1">
      <alignment wrapText="1"/>
    </xf>
    <xf numFmtId="0" fontId="30" fillId="12" borderId="0" xfId="0" applyFont="1" applyFill="1" applyAlignment="1">
      <alignment wrapText="1"/>
    </xf>
    <xf numFmtId="0" fontId="25" fillId="12" borderId="0" xfId="0" applyFont="1" applyFill="1" applyBorder="1" applyAlignment="1">
      <alignment horizontal="center" vertical="center" wrapText="1"/>
    </xf>
    <xf numFmtId="0" fontId="25" fillId="12" borderId="0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wrapText="1"/>
    </xf>
    <xf numFmtId="3" fontId="7" fillId="0" borderId="0" xfId="3" applyNumberFormat="1" applyFont="1" applyBorder="1" applyAlignment="1">
      <alignment horizontal="right" vertical="top"/>
    </xf>
    <xf numFmtId="0" fontId="11" fillId="13" borderId="0" xfId="0" applyFont="1" applyFill="1" applyAlignment="1">
      <alignment horizontal="center"/>
    </xf>
    <xf numFmtId="3" fontId="7" fillId="0" borderId="0" xfId="4" applyNumberFormat="1" applyFont="1" applyFill="1" applyBorder="1" applyAlignment="1">
      <alignment horizontal="right" vertical="center"/>
    </xf>
    <xf numFmtId="9" fontId="5" fillId="2" borderId="0" xfId="1" applyFont="1" applyFill="1" applyAlignment="1">
      <alignment horizontal="center"/>
    </xf>
    <xf numFmtId="9" fontId="5" fillId="0" borderId="0" xfId="1" applyFont="1" applyBorder="1" applyAlignment="1">
      <alignment horizontal="center" vertical="center"/>
    </xf>
    <xf numFmtId="3" fontId="7" fillId="0" borderId="13" xfId="2" applyNumberFormat="1" applyFont="1" applyBorder="1" applyAlignment="1">
      <alignment horizontal="center" vertical="center"/>
    </xf>
    <xf numFmtId="3" fontId="7" fillId="3" borderId="0" xfId="2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3" fontId="7" fillId="3" borderId="0" xfId="3" applyNumberFormat="1" applyFont="1" applyFill="1" applyBorder="1" applyAlignment="1">
      <alignment horizontal="right" vertical="top"/>
    </xf>
    <xf numFmtId="10" fontId="5" fillId="0" borderId="0" xfId="1" applyNumberFormat="1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6" xfId="0" applyBorder="1"/>
    <xf numFmtId="0" fontId="5" fillId="0" borderId="0" xfId="0" applyFont="1"/>
    <xf numFmtId="0" fontId="0" fillId="0" borderId="13" xfId="0" applyBorder="1"/>
    <xf numFmtId="0" fontId="0" fillId="0" borderId="0" xfId="0" applyAlignment="1">
      <alignment horizontal="center"/>
    </xf>
    <xf numFmtId="0" fontId="31" fillId="14" borderId="0" xfId="0" applyFont="1" applyFill="1" applyBorder="1"/>
    <xf numFmtId="0" fontId="31" fillId="0" borderId="0" xfId="0" applyFont="1" applyFill="1" applyBorder="1"/>
    <xf numFmtId="0" fontId="32" fillId="0" borderId="0" xfId="0" applyFont="1" applyFill="1" applyBorder="1"/>
    <xf numFmtId="0" fontId="33" fillId="0" borderId="0" xfId="0" applyFont="1" applyFill="1" applyBorder="1"/>
    <xf numFmtId="15" fontId="31" fillId="0" borderId="0" xfId="0" applyNumberFormat="1" applyFont="1" applyFill="1" applyBorder="1"/>
  </cellXfs>
  <cellStyles count="5">
    <cellStyle name="Normal" xfId="0" builtinId="0"/>
    <cellStyle name="Normal_CCHS1" xfId="3"/>
    <cellStyle name="Normal_spss-cycle1" xfId="4"/>
    <cellStyle name="Normal_spss-cycle6" xfId="2"/>
    <cellStyle name="Percent" xfId="1" builtinId="5"/>
  </cellStyles>
  <dxfs count="18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"Prevalence, Current Smoker, Women, all ages"</c:f>
          <c:strCache>
            <c:ptCount val="1"/>
            <c:pt idx="0">
              <c:v>Prevalence, Current Smoker, Women, all ages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942749515100181E-2"/>
          <c:y val="0.15939814814814821"/>
          <c:w val="0.87674623444551403"/>
          <c:h val="0.64052384076990376"/>
        </c:manualLayout>
      </c:layout>
      <c:lineChart>
        <c:grouping val="standard"/>
        <c:varyColors val="0"/>
        <c:ser>
          <c:idx val="0"/>
          <c:order val="0"/>
          <c:tx>
            <c:v>Non Immigrant</c:v>
          </c:tx>
          <c:spPr>
            <a:ln w="38100"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7"/>
                <c:pt idx="0">
                  <c:v>7.5411577422843613E-3</c:v>
                </c:pt>
                <c:pt idx="1">
                  <c:v>7.4775083756576186E-3</c:v>
                </c:pt>
                <c:pt idx="2">
                  <c:v>6.7311061959612782E-3</c:v>
                </c:pt>
                <c:pt idx="3">
                  <c:v>6.9740072030401853E-3</c:v>
                </c:pt>
                <c:pt idx="4">
                  <c:v>7.3446326689172925E-3</c:v>
                </c:pt>
                <c:pt idx="5">
                  <c:v>7.7820989958532951E-3</c:v>
                </c:pt>
                <c:pt idx="6">
                  <c:v>7.523989302987197E-3</c:v>
                </c:pt>
              </c:numLit>
            </c:plus>
            <c:minus>
              <c:numLit>
                <c:formatCode>General</c:formatCode>
                <c:ptCount val="7"/>
                <c:pt idx="0">
                  <c:v>7.5411577422843613E-3</c:v>
                </c:pt>
                <c:pt idx="1">
                  <c:v>7.4775083756576186E-3</c:v>
                </c:pt>
                <c:pt idx="2">
                  <c:v>6.7311061959612782E-3</c:v>
                </c:pt>
                <c:pt idx="3">
                  <c:v>6.9740072030401853E-3</c:v>
                </c:pt>
                <c:pt idx="4">
                  <c:v>7.3446326689172925E-3</c:v>
                </c:pt>
                <c:pt idx="5">
                  <c:v>7.7820989958532951E-3</c:v>
                </c:pt>
                <c:pt idx="6">
                  <c:v>7.523989302987197E-3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7"/>
              <c:pt idx="0">
                <c:v>Cycle 1</c:v>
              </c:pt>
              <c:pt idx="1">
                <c:v>Cycle 2</c:v>
              </c:pt>
              <c:pt idx="2">
                <c:v>Cycle 3</c:v>
              </c:pt>
              <c:pt idx="3">
                <c:v>Cycle 4</c:v>
              </c:pt>
              <c:pt idx="4">
                <c:v>Cycle 5</c:v>
              </c:pt>
              <c:pt idx="5">
                <c:v>Cycle 6</c:v>
              </c:pt>
              <c:pt idx="6">
                <c:v>Cycle 7</c:v>
              </c:pt>
            </c:strLit>
          </c:cat>
          <c:val>
            <c:numLit>
              <c:formatCode>General</c:formatCode>
              <c:ptCount val="7"/>
              <c:pt idx="0">
                <c:v>0.26932706222444147</c:v>
              </c:pt>
              <c:pt idx="1">
                <c:v>0.23367213673930057</c:v>
              </c:pt>
              <c:pt idx="2">
                <c:v>0.22437020653204262</c:v>
              </c:pt>
              <c:pt idx="3">
                <c:v>0.21793772509500578</c:v>
              </c:pt>
              <c:pt idx="4">
                <c:v>0.20401757413659147</c:v>
              </c:pt>
              <c:pt idx="5">
                <c:v>0.2047920788382446</c:v>
              </c:pt>
              <c:pt idx="6">
                <c:v>0.18809973257467993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6B-48E7-9349-EFCCACCDADA4}"/>
            </c:ext>
          </c:extLst>
        </c:ser>
        <c:ser>
          <c:idx val="1"/>
          <c:order val="1"/>
          <c:tx>
            <c:v>Immigrant</c:v>
          </c:tx>
          <c:spPr>
            <a:ln w="38100"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7"/>
                <c:pt idx="0">
                  <c:v>9.3506667686809996E-3</c:v>
                </c:pt>
                <c:pt idx="1">
                  <c:v>9.9260621948089219E-3</c:v>
                </c:pt>
                <c:pt idx="2">
                  <c:v>9.544820076861615E-3</c:v>
                </c:pt>
                <c:pt idx="3">
                  <c:v>8.9880012046244413E-3</c:v>
                </c:pt>
                <c:pt idx="4">
                  <c:v>9.432921561483695E-3</c:v>
                </c:pt>
                <c:pt idx="5">
                  <c:v>9.3891404768336913E-3</c:v>
                </c:pt>
                <c:pt idx="6">
                  <c:v>8.2193665605348343E-3</c:v>
                </c:pt>
              </c:numLit>
            </c:plus>
            <c:minus>
              <c:numLit>
                <c:formatCode>General</c:formatCode>
                <c:ptCount val="7"/>
                <c:pt idx="0">
                  <c:v>9.3506667686809996E-3</c:v>
                </c:pt>
                <c:pt idx="1">
                  <c:v>9.9260621948089219E-3</c:v>
                </c:pt>
                <c:pt idx="2">
                  <c:v>9.544820076861615E-3</c:v>
                </c:pt>
                <c:pt idx="3">
                  <c:v>8.9880012046244413E-3</c:v>
                </c:pt>
                <c:pt idx="4">
                  <c:v>9.432921561483695E-3</c:v>
                </c:pt>
                <c:pt idx="5">
                  <c:v>9.3891404768336913E-3</c:v>
                </c:pt>
                <c:pt idx="6">
                  <c:v>8.2193665605348343E-3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7"/>
              <c:pt idx="0">
                <c:v>Cycle 1</c:v>
              </c:pt>
              <c:pt idx="1">
                <c:v>Cycle 2</c:v>
              </c:pt>
              <c:pt idx="2">
                <c:v>Cycle 3</c:v>
              </c:pt>
              <c:pt idx="3">
                <c:v>Cycle 4</c:v>
              </c:pt>
              <c:pt idx="4">
                <c:v>Cycle 5</c:v>
              </c:pt>
              <c:pt idx="5">
                <c:v>Cycle 6</c:v>
              </c:pt>
              <c:pt idx="6">
                <c:v>Cycle 7</c:v>
              </c:pt>
            </c:strLit>
          </c:cat>
          <c:val>
            <c:numLit>
              <c:formatCode>General</c:formatCode>
              <c:ptCount val="7"/>
              <c:pt idx="0">
                <c:v>0.11988034318821794</c:v>
              </c:pt>
              <c:pt idx="1">
                <c:v>0.11816740708105859</c:v>
              </c:pt>
              <c:pt idx="2">
                <c:v>0.10605355640957351</c:v>
              </c:pt>
              <c:pt idx="3">
                <c:v>9.3625012548171266E-2</c:v>
              </c:pt>
              <c:pt idx="4">
                <c:v>7.9940013232912666E-2</c:v>
              </c:pt>
              <c:pt idx="5">
                <c:v>8.2360881375734121E-2</c:v>
              </c:pt>
              <c:pt idx="6">
                <c:v>6.4213801254178388E-2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36B-48E7-9349-EFCCACCDA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52672"/>
        <c:axId val="52674944"/>
      </c:lineChart>
      <c:catAx>
        <c:axId val="5265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4944"/>
        <c:crosses val="autoZero"/>
        <c:auto val="1"/>
        <c:lblAlgn val="ctr"/>
        <c:lblOffset val="100"/>
        <c:noMultiLvlLbl val="0"/>
      </c:catAx>
      <c:valAx>
        <c:axId val="5267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5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"Current Smoker, Women, all ages"</c:f>
          <c:strCache>
            <c:ptCount val="1"/>
            <c:pt idx="0">
              <c:v>Current Smoker, Women, all ages</c:v>
            </c:pt>
          </c:strCache>
        </c:strRef>
      </c:tx>
      <c:layout>
        <c:manualLayout>
          <c:xMode val="edge"/>
          <c:yMode val="edge"/>
          <c:x val="0.28557323403294971"/>
          <c:y val="2.777777777777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Non Immigrant</c:v>
          </c:tx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7"/>
                <c:pt idx="0">
                  <c:v>77718.311999999991</c:v>
                </c:pt>
                <c:pt idx="1">
                  <c:v>77472.063999999998</c:v>
                </c:pt>
                <c:pt idx="2">
                  <c:v>71236.320000000007</c:v>
                </c:pt>
                <c:pt idx="3">
                  <c:v>74754.97600000001</c:v>
                </c:pt>
                <c:pt idx="4">
                  <c:v>80115.804000000004</c:v>
                </c:pt>
                <c:pt idx="5">
                  <c:v>85871.906000000003</c:v>
                </c:pt>
                <c:pt idx="6">
                  <c:v>82646.320000000007</c:v>
                </c:pt>
              </c:numLit>
            </c:plus>
            <c:minus>
              <c:numLit>
                <c:formatCode>General</c:formatCode>
                <c:ptCount val="7"/>
                <c:pt idx="0">
                  <c:v>77718.311999999991</c:v>
                </c:pt>
                <c:pt idx="1">
                  <c:v>77472.063999999998</c:v>
                </c:pt>
                <c:pt idx="2">
                  <c:v>71236.320000000007</c:v>
                </c:pt>
                <c:pt idx="3">
                  <c:v>74754.97600000001</c:v>
                </c:pt>
                <c:pt idx="4">
                  <c:v>80115.804000000004</c:v>
                </c:pt>
                <c:pt idx="5">
                  <c:v>85871.906000000003</c:v>
                </c:pt>
                <c:pt idx="6">
                  <c:v>82646.320000000007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7"/>
              <c:pt idx="0">
                <c:v>Cycle 1</c:v>
              </c:pt>
              <c:pt idx="1">
                <c:v>Cycle 2</c:v>
              </c:pt>
              <c:pt idx="2">
                <c:v>Cycle 3</c:v>
              </c:pt>
              <c:pt idx="3">
                <c:v>Cycle 4</c:v>
              </c:pt>
              <c:pt idx="4">
                <c:v>Cycle 5</c:v>
              </c:pt>
              <c:pt idx="5">
                <c:v>Cycle 6</c:v>
              </c:pt>
              <c:pt idx="6">
                <c:v>Cycle 7</c:v>
              </c:pt>
            </c:strLit>
          </c:cat>
          <c:val>
            <c:numLit>
              <c:formatCode>General</c:formatCode>
              <c:ptCount val="7"/>
              <c:pt idx="0">
                <c:v>2775654</c:v>
              </c:pt>
              <c:pt idx="1">
                <c:v>2421002</c:v>
              </c:pt>
              <c:pt idx="2">
                <c:v>2374544</c:v>
              </c:pt>
              <c:pt idx="3">
                <c:v>2336093</c:v>
              </c:pt>
              <c:pt idx="4">
                <c:v>2225439</c:v>
              </c:pt>
              <c:pt idx="5">
                <c:v>2259787</c:v>
              </c:pt>
              <c:pt idx="6">
                <c:v>2066158</c:v>
              </c:pt>
            </c:numLit>
          </c:val>
          <c:extLst>
            <c:ext xmlns:c16="http://schemas.microsoft.com/office/drawing/2014/chart" uri="{C3380CC4-5D6E-409C-BE32-E72D297353CC}">
              <c16:uniqueId val="{00000000-7E4C-4F7E-AA94-3980B8DC9A3E}"/>
            </c:ext>
          </c:extLst>
        </c:ser>
        <c:ser>
          <c:idx val="1"/>
          <c:order val="1"/>
          <c:tx>
            <c:v>Immigrant</c:v>
          </c:tx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7"/>
                <c:pt idx="0">
                  <c:v>24931.607999999997</c:v>
                </c:pt>
                <c:pt idx="1">
                  <c:v>26180</c:v>
                </c:pt>
                <c:pt idx="2">
                  <c:v>26771.13</c:v>
                </c:pt>
                <c:pt idx="3">
                  <c:v>27845.376</c:v>
                </c:pt>
                <c:pt idx="4">
                  <c:v>30965.678000000004</c:v>
                </c:pt>
                <c:pt idx="5">
                  <c:v>30827.993999999999</c:v>
                </c:pt>
                <c:pt idx="6">
                  <c:v>29821.439999999999</c:v>
                </c:pt>
              </c:numLit>
            </c:plus>
            <c:minus>
              <c:numLit>
                <c:formatCode>General</c:formatCode>
                <c:ptCount val="7"/>
                <c:pt idx="0">
                  <c:v>24931.607999999997</c:v>
                </c:pt>
                <c:pt idx="1">
                  <c:v>26180</c:v>
                </c:pt>
                <c:pt idx="2">
                  <c:v>26771.13</c:v>
                </c:pt>
                <c:pt idx="3">
                  <c:v>27845.376</c:v>
                </c:pt>
                <c:pt idx="4">
                  <c:v>30965.678000000004</c:v>
                </c:pt>
                <c:pt idx="5">
                  <c:v>30827.993999999999</c:v>
                </c:pt>
                <c:pt idx="6">
                  <c:v>29821.439999999999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7"/>
              <c:pt idx="0">
                <c:v>Cycle 1</c:v>
              </c:pt>
              <c:pt idx="1">
                <c:v>Cycle 2</c:v>
              </c:pt>
              <c:pt idx="2">
                <c:v>Cycle 3</c:v>
              </c:pt>
              <c:pt idx="3">
                <c:v>Cycle 4</c:v>
              </c:pt>
              <c:pt idx="4">
                <c:v>Cycle 5</c:v>
              </c:pt>
              <c:pt idx="5">
                <c:v>Cycle 6</c:v>
              </c:pt>
              <c:pt idx="6">
                <c:v>Cycle 7</c:v>
              </c:pt>
            </c:strLit>
          </c:cat>
          <c:val>
            <c:numLit>
              <c:formatCode>General</c:formatCode>
              <c:ptCount val="7"/>
              <c:pt idx="0">
                <c:v>319636</c:v>
              </c:pt>
              <c:pt idx="1">
                <c:v>311665</c:v>
              </c:pt>
              <c:pt idx="2">
                <c:v>297457</c:v>
              </c:pt>
              <c:pt idx="3">
                <c:v>290056</c:v>
              </c:pt>
              <c:pt idx="4">
                <c:v>262421</c:v>
              </c:pt>
              <c:pt idx="5">
                <c:v>270421</c:v>
              </c:pt>
              <c:pt idx="6">
                <c:v>232980</c:v>
              </c:pt>
            </c:numLit>
          </c:val>
          <c:extLst>
            <c:ext xmlns:c16="http://schemas.microsoft.com/office/drawing/2014/chart" uri="{C3380CC4-5D6E-409C-BE32-E72D297353CC}">
              <c16:uniqueId val="{00000001-7E4C-4F7E-AA94-3980B8DC9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2128"/>
        <c:axId val="52278016"/>
      </c:barChart>
      <c:catAx>
        <c:axId val="5227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8016"/>
        <c:crosses val="autoZero"/>
        <c:auto val="1"/>
        <c:lblAlgn val="ctr"/>
        <c:lblOffset val="100"/>
        <c:noMultiLvlLbl val="0"/>
      </c:catAx>
      <c:valAx>
        <c:axId val="5227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"Proportion of Current Smokers, Both men and women, all ages"</c:f>
          <c:strCache>
            <c:ptCount val="1"/>
            <c:pt idx="0">
              <c:v>Proportion of Current Smokers, Both men and women, all ages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Non immigrant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Cycle 1</c:v>
              </c:pt>
              <c:pt idx="1">
                <c:v>Cycle 2</c:v>
              </c:pt>
              <c:pt idx="2">
                <c:v>Cycle 3</c:v>
              </c:pt>
              <c:pt idx="3">
                <c:v>Cycle 4</c:v>
              </c:pt>
              <c:pt idx="4">
                <c:v>Cycle 5</c:v>
              </c:pt>
              <c:pt idx="5">
                <c:v>Cycle 6</c:v>
              </c:pt>
              <c:pt idx="6">
                <c:v>Cycle 7</c:v>
              </c:pt>
            </c:strLit>
          </c:cat>
          <c:val>
            <c:numLit>
              <c:formatCode>General</c:formatCode>
              <c:ptCount val="7"/>
              <c:pt idx="0">
                <c:v>0.86806113875686142</c:v>
              </c:pt>
              <c:pt idx="1">
                <c:v>0.85157530877575882</c:v>
              </c:pt>
              <c:pt idx="2">
                <c:v>0.85726901086801455</c:v>
              </c:pt>
              <c:pt idx="3">
                <c:v>0.84888040295447176</c:v>
              </c:pt>
              <c:pt idx="4">
                <c:v>0.84352590473598177</c:v>
              </c:pt>
              <c:pt idx="5">
                <c:v>0.84961503309364639</c:v>
              </c:pt>
              <c:pt idx="6">
                <c:v>0.84199578525209573</c:v>
              </c:pt>
            </c:numLit>
          </c:val>
          <c:extLst>
            <c:ext xmlns:c16="http://schemas.microsoft.com/office/drawing/2014/chart" uri="{C3380CC4-5D6E-409C-BE32-E72D297353CC}">
              <c16:uniqueId val="{00000000-73DA-4F76-9B61-B109DF441F0B}"/>
            </c:ext>
          </c:extLst>
        </c:ser>
        <c:ser>
          <c:idx val="1"/>
          <c:order val="1"/>
          <c:tx>
            <c:v>Immigrant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Cycle 1</c:v>
              </c:pt>
              <c:pt idx="1">
                <c:v>Cycle 2</c:v>
              </c:pt>
              <c:pt idx="2">
                <c:v>Cycle 3</c:v>
              </c:pt>
              <c:pt idx="3">
                <c:v>Cycle 4</c:v>
              </c:pt>
              <c:pt idx="4">
                <c:v>Cycle 5</c:v>
              </c:pt>
              <c:pt idx="5">
                <c:v>Cycle 6</c:v>
              </c:pt>
              <c:pt idx="6">
                <c:v>Cycle 7</c:v>
              </c:pt>
            </c:strLit>
          </c:cat>
          <c:val>
            <c:numLit>
              <c:formatCode>General</c:formatCode>
              <c:ptCount val="7"/>
              <c:pt idx="0">
                <c:v>0.13193886124313864</c:v>
              </c:pt>
              <c:pt idx="1">
                <c:v>0.14842469122424118</c:v>
              </c:pt>
              <c:pt idx="2">
                <c:v>0.14273098913198551</c:v>
              </c:pt>
              <c:pt idx="3">
                <c:v>0.15111959704552824</c:v>
              </c:pt>
              <c:pt idx="4">
                <c:v>0.15647409526401829</c:v>
              </c:pt>
              <c:pt idx="5">
                <c:v>0.15038496690635367</c:v>
              </c:pt>
              <c:pt idx="6">
                <c:v>0.15800421474790424</c:v>
              </c:pt>
            </c:numLit>
          </c:val>
          <c:extLst>
            <c:ext xmlns:c16="http://schemas.microsoft.com/office/drawing/2014/chart" uri="{C3380CC4-5D6E-409C-BE32-E72D297353CC}">
              <c16:uniqueId val="{00000001-73DA-4F76-9B61-B109DF441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25792"/>
        <c:axId val="53035776"/>
      </c:barChart>
      <c:catAx>
        <c:axId val="5302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35776"/>
        <c:crosses val="autoZero"/>
        <c:auto val="1"/>
        <c:lblAlgn val="ctr"/>
        <c:lblOffset val="100"/>
        <c:noMultiLvlLbl val="0"/>
      </c:catAx>
      <c:valAx>
        <c:axId val="530357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2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"Proportion of Population, Both men and women, all ages"</c:f>
          <c:strCache>
            <c:ptCount val="1"/>
            <c:pt idx="0">
              <c:v>Proportion of Population, Both men and women, all ages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Non immigrant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CA"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Cycle 1</c:v>
              </c:pt>
              <c:pt idx="1">
                <c:v>Cycle 2</c:v>
              </c:pt>
              <c:pt idx="2">
                <c:v>Cycle 3</c:v>
              </c:pt>
              <c:pt idx="3">
                <c:v>Cycle 4</c:v>
              </c:pt>
              <c:pt idx="4">
                <c:v>Cycle 5</c:v>
              </c:pt>
              <c:pt idx="5">
                <c:v>Cycle 6</c:v>
              </c:pt>
              <c:pt idx="6">
                <c:v>Cycle 7</c:v>
              </c:pt>
            </c:strLit>
          </c:cat>
          <c:val>
            <c:numLit>
              <c:formatCode>General</c:formatCode>
              <c:ptCount val="7"/>
              <c:pt idx="0">
                <c:v>0.79325962620281631</c:v>
              </c:pt>
              <c:pt idx="1">
                <c:v>0.7952500075106308</c:v>
              </c:pt>
              <c:pt idx="2">
                <c:v>0.79079008877339774</c:v>
              </c:pt>
              <c:pt idx="3">
                <c:v>0.77736451457133071</c:v>
              </c:pt>
              <c:pt idx="4">
                <c:v>0.77041199409014949</c:v>
              </c:pt>
              <c:pt idx="5">
                <c:v>0.76866459593282221</c:v>
              </c:pt>
              <c:pt idx="6">
                <c:v>0.75589725357807558</c:v>
              </c:pt>
            </c:numLit>
          </c:val>
          <c:extLst>
            <c:ext xmlns:c16="http://schemas.microsoft.com/office/drawing/2014/chart" uri="{C3380CC4-5D6E-409C-BE32-E72D297353CC}">
              <c16:uniqueId val="{00000000-06C4-4B50-BE55-652679B6FC15}"/>
            </c:ext>
          </c:extLst>
        </c:ser>
        <c:ser>
          <c:idx val="1"/>
          <c:order val="1"/>
          <c:tx>
            <c:v>Immigrant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Cycle 1</c:v>
              </c:pt>
              <c:pt idx="1">
                <c:v>Cycle 2</c:v>
              </c:pt>
              <c:pt idx="2">
                <c:v>Cycle 3</c:v>
              </c:pt>
              <c:pt idx="3">
                <c:v>Cycle 4</c:v>
              </c:pt>
              <c:pt idx="4">
                <c:v>Cycle 5</c:v>
              </c:pt>
              <c:pt idx="5">
                <c:v>Cycle 6</c:v>
              </c:pt>
              <c:pt idx="6">
                <c:v>Cycle 7</c:v>
              </c:pt>
            </c:strLit>
          </c:cat>
          <c:val>
            <c:numLit>
              <c:formatCode>General</c:formatCode>
              <c:ptCount val="7"/>
              <c:pt idx="0">
                <c:v>0.20674037379718366</c:v>
              </c:pt>
              <c:pt idx="1">
                <c:v>0.20474999248936918</c:v>
              </c:pt>
              <c:pt idx="2">
                <c:v>0.20920991122660226</c:v>
              </c:pt>
              <c:pt idx="3">
                <c:v>0.22263548542866929</c:v>
              </c:pt>
              <c:pt idx="4">
                <c:v>0.22958800590985057</c:v>
              </c:pt>
              <c:pt idx="5">
                <c:v>0.23133540406717779</c:v>
              </c:pt>
              <c:pt idx="6">
                <c:v>0.24410274642192437</c:v>
              </c:pt>
            </c:numLit>
          </c:val>
          <c:extLst>
            <c:ext xmlns:c16="http://schemas.microsoft.com/office/drawing/2014/chart" uri="{C3380CC4-5D6E-409C-BE32-E72D297353CC}">
              <c16:uniqueId val="{00000001-06C4-4B50-BE55-652679B6F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53088"/>
        <c:axId val="53375360"/>
      </c:barChart>
      <c:catAx>
        <c:axId val="5335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75360"/>
        <c:crosses val="autoZero"/>
        <c:auto val="1"/>
        <c:lblAlgn val="ctr"/>
        <c:lblOffset val="100"/>
        <c:noMultiLvlLbl val="0"/>
      </c:catAx>
      <c:valAx>
        <c:axId val="53375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"Quit ratio (former smoking to current smoking)"</c:f>
          <c:strCache>
            <c:ptCount val="1"/>
            <c:pt idx="0">
              <c:v>Quit ratio (former smoking to current smoking)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Non Immigrant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7"/>
                <c:pt idx="0">
                  <c:v>3.065391038116955E-2</c:v>
                </c:pt>
                <c:pt idx="1">
                  <c:v>3.587968822743217E-2</c:v>
                </c:pt>
                <c:pt idx="2">
                  <c:v>4.1442292634072689E-2</c:v>
                </c:pt>
                <c:pt idx="3">
                  <c:v>4.0403802936815225E-2</c:v>
                </c:pt>
                <c:pt idx="4">
                  <c:v>5.0432976612926318E-2</c:v>
                </c:pt>
                <c:pt idx="5">
                  <c:v>5.6041923683782136E-2</c:v>
                </c:pt>
                <c:pt idx="6">
                  <c:v>6.4051914551083652E-2</c:v>
                </c:pt>
              </c:numLit>
            </c:plus>
            <c:minus>
              <c:numLit>
                <c:formatCode>General</c:formatCode>
                <c:ptCount val="7"/>
                <c:pt idx="0">
                  <c:v>3.065391038116955E-2</c:v>
                </c:pt>
                <c:pt idx="1">
                  <c:v>3.587968822743217E-2</c:v>
                </c:pt>
                <c:pt idx="2">
                  <c:v>4.1442292634072689E-2</c:v>
                </c:pt>
                <c:pt idx="3">
                  <c:v>4.0403802936815225E-2</c:v>
                </c:pt>
                <c:pt idx="4">
                  <c:v>5.0432976612926318E-2</c:v>
                </c:pt>
                <c:pt idx="5">
                  <c:v>5.6041923683782136E-2</c:v>
                </c:pt>
                <c:pt idx="6">
                  <c:v>6.4051914551083652E-2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7"/>
              <c:pt idx="0">
                <c:v>Cycle 1</c:v>
              </c:pt>
              <c:pt idx="1">
                <c:v>Cycle 2</c:v>
              </c:pt>
              <c:pt idx="2">
                <c:v>Cycle 3</c:v>
              </c:pt>
              <c:pt idx="3">
                <c:v>Cycle 4</c:v>
              </c:pt>
              <c:pt idx="4">
                <c:v>Cycle 5</c:v>
              </c:pt>
              <c:pt idx="5">
                <c:v>Cycle 6</c:v>
              </c:pt>
              <c:pt idx="6">
                <c:v>Cycle 7</c:v>
              </c:pt>
            </c:strLit>
          </c:cat>
          <c:val>
            <c:numLit>
              <c:formatCode>General</c:formatCode>
              <c:ptCount val="7"/>
              <c:pt idx="0">
                <c:v>1.3442628961461871</c:v>
              </c:pt>
              <c:pt idx="1">
                <c:v>1.6585391750213894</c:v>
              </c:pt>
              <c:pt idx="2">
                <c:v>1.6975424492661726</c:v>
              </c:pt>
              <c:pt idx="3">
                <c:v>1.6550042538099992</c:v>
              </c:pt>
              <c:pt idx="4">
                <c:v>1.7484488764632888</c:v>
              </c:pt>
              <c:pt idx="5">
                <c:v>1.7722012329808545</c:v>
              </c:pt>
              <c:pt idx="6">
                <c:v>1.9242532795367799</c:v>
              </c:pt>
            </c:numLit>
          </c:val>
          <c:extLst>
            <c:ext xmlns:c16="http://schemas.microsoft.com/office/drawing/2014/chart" uri="{C3380CC4-5D6E-409C-BE32-E72D297353CC}">
              <c16:uniqueId val="{00000000-7E0A-4AD1-AA93-26BADC55DB99}"/>
            </c:ext>
          </c:extLst>
        </c:ser>
        <c:ser>
          <c:idx val="1"/>
          <c:order val="1"/>
          <c:tx>
            <c:v>Immigrant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CA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7"/>
                <c:pt idx="0">
                  <c:v>0.11192812966482926</c:v>
                </c:pt>
                <c:pt idx="1">
                  <c:v>0.12825551501960311</c:v>
                </c:pt>
                <c:pt idx="2">
                  <c:v>0.14044132028450948</c:v>
                </c:pt>
                <c:pt idx="3">
                  <c:v>0.15725268767576966</c:v>
                </c:pt>
                <c:pt idx="4">
                  <c:v>0.15807317562106332</c:v>
                </c:pt>
                <c:pt idx="5">
                  <c:v>0.1772484161290675</c:v>
                </c:pt>
                <c:pt idx="6">
                  <c:v>0.18938221712749381</c:v>
                </c:pt>
              </c:numLit>
            </c:plus>
            <c:minus>
              <c:numLit>
                <c:formatCode>General</c:formatCode>
                <c:ptCount val="7"/>
                <c:pt idx="0">
                  <c:v>0.11192812966482926</c:v>
                </c:pt>
                <c:pt idx="1">
                  <c:v>0.12825551501960311</c:v>
                </c:pt>
                <c:pt idx="2">
                  <c:v>0.14044132028450948</c:v>
                </c:pt>
                <c:pt idx="3">
                  <c:v>0.15725268767576966</c:v>
                </c:pt>
                <c:pt idx="4">
                  <c:v>0.15807317562106332</c:v>
                </c:pt>
                <c:pt idx="5">
                  <c:v>0.1772484161290675</c:v>
                </c:pt>
                <c:pt idx="6">
                  <c:v>0.18938221712749381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7"/>
              <c:pt idx="0">
                <c:v>Cycle 1</c:v>
              </c:pt>
              <c:pt idx="1">
                <c:v>Cycle 2</c:v>
              </c:pt>
              <c:pt idx="2">
                <c:v>Cycle 3</c:v>
              </c:pt>
              <c:pt idx="3">
                <c:v>Cycle 4</c:v>
              </c:pt>
              <c:pt idx="4">
                <c:v>Cycle 5</c:v>
              </c:pt>
              <c:pt idx="5">
                <c:v>Cycle 6</c:v>
              </c:pt>
              <c:pt idx="6">
                <c:v>Cycle 7</c:v>
              </c:pt>
            </c:strLit>
          </c:cat>
          <c:val>
            <c:numLit>
              <c:formatCode>General</c:formatCode>
              <c:ptCount val="7"/>
              <c:pt idx="0">
                <c:v>1.9028352902171055</c:v>
              </c:pt>
              <c:pt idx="1">
                <c:v>2.0278977496994046</c:v>
              </c:pt>
              <c:pt idx="2">
                <c:v>2.2205722485012829</c:v>
              </c:pt>
              <c:pt idx="3">
                <c:v>2.0187163052225015</c:v>
              </c:pt>
              <c:pt idx="4">
                <c:v>2.1583098541097878</c:v>
              </c:pt>
              <c:pt idx="5">
                <c:v>2.2821894670044842</c:v>
              </c:pt>
              <c:pt idx="6">
                <c:v>2.4539282033685592</c:v>
              </c:pt>
            </c:numLit>
          </c:val>
          <c:extLst>
            <c:ext xmlns:c16="http://schemas.microsoft.com/office/drawing/2014/chart" uri="{C3380CC4-5D6E-409C-BE32-E72D297353CC}">
              <c16:uniqueId val="{00000001-7E0A-4AD1-AA93-26BADC55D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32928"/>
        <c:axId val="55547008"/>
      </c:barChart>
      <c:catAx>
        <c:axId val="555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47008"/>
        <c:crosses val="autoZero"/>
        <c:auto val="1"/>
        <c:lblAlgn val="ctr"/>
        <c:lblOffset val="100"/>
        <c:noMultiLvlLbl val="0"/>
      </c:catAx>
      <c:valAx>
        <c:axId val="5554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3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B$8" fmlaRange="$B$5:$B$7" noThreeD="1" sel="3" val="0"/>
</file>

<file path=xl/ctrlProps/ctrlProp2.xml><?xml version="1.0" encoding="utf-8"?>
<formControlPr xmlns="http://schemas.microsoft.com/office/spreadsheetml/2009/9/main" objectType="Drop" dropStyle="combo" dx="16" fmlaLink="$B$15" fmlaRange="$B$9:$B$14" noThreeD="1" sel="6" val="0"/>
</file>

<file path=xl/ctrlProps/ctrlProp3.xml><?xml version="1.0" encoding="utf-8"?>
<formControlPr xmlns="http://schemas.microsoft.com/office/spreadsheetml/2009/9/main" objectType="Drop" dropStyle="combo" dx="16" fmlaLink="$B$21" fmlaRange="$B$17:$B$20" noThreeD="1" sel="2" val="0"/>
</file>

<file path=xl/ctrlProps/ctrlProp4.xml><?xml version="1.0" encoding="utf-8"?>
<formControlPr xmlns="http://schemas.microsoft.com/office/spreadsheetml/2009/9/main" objectType="Drop" dropStyle="combo" dx="16" fmlaLink="$B$8" fmlaRange="$B$5:$B$7" noThreeD="1" sel="1" val="0"/>
</file>

<file path=xl/ctrlProps/ctrlProp5.xml><?xml version="1.0" encoding="utf-8"?>
<formControlPr xmlns="http://schemas.microsoft.com/office/spreadsheetml/2009/9/main" objectType="Drop" dropStyle="combo" dx="16" fmlaLink="$B$15" fmlaRange="$B$9:$B$14" noThreeD="1" sel="6" val="0"/>
</file>

<file path=xl/ctrlProps/ctrlProp6.xml><?xml version="1.0" encoding="utf-8"?>
<formControlPr xmlns="http://schemas.microsoft.com/office/spreadsheetml/2009/9/main" objectType="Drop" dropStyle="combo" dx="16" fmlaLink="$B$7" fmlaRange="$B$4:$B$6" noThreeD="1" sel="1" val="0"/>
</file>

<file path=xl/ctrlProps/ctrlProp7.xml><?xml version="1.0" encoding="utf-8"?>
<formControlPr xmlns="http://schemas.microsoft.com/office/spreadsheetml/2009/9/main" objectType="Drop" dropStyle="combo" dx="16" fmlaLink="$B$14" fmlaRange="$B$8:$B$13" noThreeD="1" sel="6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164523</xdr:colOff>
      <xdr:row>13</xdr:row>
      <xdr:rowOff>95982</xdr:rowOff>
    </xdr:from>
    <xdr:to>
      <xdr:col>23</xdr:col>
      <xdr:colOff>585216</xdr:colOff>
      <xdr:row>27</xdr:row>
      <xdr:rowOff>172182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121228</xdr:colOff>
      <xdr:row>13</xdr:row>
      <xdr:rowOff>103908</xdr:rowOff>
    </xdr:from>
    <xdr:to>
      <xdr:col>13</xdr:col>
      <xdr:colOff>557409</xdr:colOff>
      <xdr:row>27</xdr:row>
      <xdr:rowOff>180108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180975</xdr:rowOff>
        </xdr:from>
        <xdr:to>
          <xdr:col>9</xdr:col>
          <xdr:colOff>314325</xdr:colOff>
          <xdr:row>6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6</xdr:row>
          <xdr:rowOff>95250</xdr:rowOff>
        </xdr:from>
        <xdr:to>
          <xdr:col>9</xdr:col>
          <xdr:colOff>314325</xdr:colOff>
          <xdr:row>7</xdr:row>
          <xdr:rowOff>123825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114300</xdr:rowOff>
        </xdr:from>
        <xdr:to>
          <xdr:col>9</xdr:col>
          <xdr:colOff>342900</xdr:colOff>
          <xdr:row>9</xdr:row>
          <xdr:rowOff>142875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504056</xdr:colOff>
      <xdr:row>13</xdr:row>
      <xdr:rowOff>87322</xdr:rowOff>
    </xdr:from>
    <xdr:to>
      <xdr:col>24</xdr:col>
      <xdr:colOff>65670</xdr:colOff>
      <xdr:row>27</xdr:row>
      <xdr:rowOff>163522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13</xdr:row>
      <xdr:rowOff>95250</xdr:rowOff>
    </xdr:from>
    <xdr:to>
      <xdr:col>14</xdr:col>
      <xdr:colOff>37864</xdr:colOff>
      <xdr:row>27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180975</xdr:rowOff>
        </xdr:from>
        <xdr:to>
          <xdr:col>9</xdr:col>
          <xdr:colOff>314325</xdr:colOff>
          <xdr:row>6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6</xdr:row>
          <xdr:rowOff>95250</xdr:rowOff>
        </xdr:from>
        <xdr:to>
          <xdr:col>9</xdr:col>
          <xdr:colOff>314325</xdr:colOff>
          <xdr:row>7</xdr:row>
          <xdr:rowOff>123825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337065</xdr:colOff>
      <xdr:row>12</xdr:row>
      <xdr:rowOff>69650</xdr:rowOff>
    </xdr:from>
    <xdr:to>
      <xdr:col>16</xdr:col>
      <xdr:colOff>9074</xdr:colOff>
      <xdr:row>26</xdr:row>
      <xdr:rowOff>145850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12</xdr:row>
          <xdr:rowOff>180975</xdr:rowOff>
        </xdr:from>
        <xdr:to>
          <xdr:col>8</xdr:col>
          <xdr:colOff>133350</xdr:colOff>
          <xdr:row>14</xdr:row>
          <xdr:rowOff>19050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15</xdr:row>
          <xdr:rowOff>76200</xdr:rowOff>
        </xdr:from>
        <xdr:to>
          <xdr:col>8</xdr:col>
          <xdr:colOff>133350</xdr:colOff>
          <xdr:row>16</xdr:row>
          <xdr:rowOff>104775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activeCell="F32" sqref="F32"/>
    </sheetView>
  </sheetViews>
  <sheetFormatPr defaultRowHeight="15" x14ac:dyDescent="0.25"/>
  <cols>
    <col min="1" max="16384" width="9.140625" style="163"/>
  </cols>
  <sheetData>
    <row r="2" spans="2:7" x14ac:dyDescent="0.25">
      <c r="B2" s="162" t="s">
        <v>101</v>
      </c>
      <c r="C2" s="162"/>
      <c r="D2" s="162"/>
      <c r="E2" s="162"/>
      <c r="F2" s="162"/>
      <c r="G2" s="162"/>
    </row>
    <row r="5" spans="2:7" ht="28.5" x14ac:dyDescent="0.45">
      <c r="B5" s="164" t="s">
        <v>102</v>
      </c>
    </row>
    <row r="6" spans="2:7" ht="21" x14ac:dyDescent="0.35">
      <c r="B6" s="165" t="s">
        <v>103</v>
      </c>
    </row>
    <row r="9" spans="2:7" x14ac:dyDescent="0.25">
      <c r="B9" s="163" t="s">
        <v>104</v>
      </c>
    </row>
    <row r="10" spans="2:7" x14ac:dyDescent="0.25">
      <c r="B10" s="166">
        <v>42541</v>
      </c>
    </row>
    <row r="13" spans="2:7" x14ac:dyDescent="0.25">
      <c r="B13" s="163" t="s">
        <v>105</v>
      </c>
    </row>
    <row r="14" spans="2:7" x14ac:dyDescent="0.25">
      <c r="B14" s="163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Z318"/>
  <sheetViews>
    <sheetView showZeros="0" zoomScale="80" zoomScaleNormal="80" workbookViewId="0">
      <selection activeCell="A46" sqref="A46:XFD70"/>
    </sheetView>
  </sheetViews>
  <sheetFormatPr defaultRowHeight="15" x14ac:dyDescent="0.25"/>
  <cols>
    <col min="1" max="1" width="6.42578125" customWidth="1"/>
    <col min="2" max="2" width="19.42578125" hidden="1" customWidth="1"/>
    <col min="3" max="3" width="0" hidden="1" customWidth="1"/>
    <col min="4" max="4" width="6.42578125" customWidth="1"/>
  </cols>
  <sheetData>
    <row r="3" spans="2:25" s="3" customFormat="1" ht="15.75" thickBot="1" x14ac:dyDescent="0.3">
      <c r="B3"/>
      <c r="C3" s="1"/>
      <c r="D3" s="2"/>
      <c r="F3" s="1"/>
    </row>
    <row r="4" spans="2:25" s="3" customFormat="1" x14ac:dyDescent="0.25">
      <c r="B4" s="4"/>
      <c r="C4" s="1"/>
      <c r="D4" s="2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2:25" s="3" customFormat="1" x14ac:dyDescent="0.25">
      <c r="B5" s="4" t="s">
        <v>0</v>
      </c>
      <c r="C5" s="1"/>
      <c r="D5" s="2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s="3" customFormat="1" ht="28.5" x14ac:dyDescent="0.25">
      <c r="B6" s="4" t="s">
        <v>1</v>
      </c>
      <c r="C6" s="1"/>
      <c r="D6" s="2"/>
      <c r="E6" s="8"/>
      <c r="F6" s="9"/>
      <c r="G6" s="9"/>
      <c r="H6" s="9"/>
      <c r="I6" s="9"/>
      <c r="J6" s="9"/>
      <c r="K6" s="9"/>
      <c r="L6" s="11" t="s">
        <v>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s="3" customFormat="1" x14ac:dyDescent="0.25">
      <c r="B7" s="4" t="s">
        <v>3</v>
      </c>
      <c r="C7" s="1"/>
      <c r="D7" s="2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2:25" s="3" customFormat="1" x14ac:dyDescent="0.25">
      <c r="B8" s="4">
        <v>3</v>
      </c>
      <c r="C8" s="1"/>
      <c r="D8" s="2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s="3" customFormat="1" x14ac:dyDescent="0.25">
      <c r="B9" s="4" t="s">
        <v>4</v>
      </c>
      <c r="C9" s="1"/>
      <c r="D9" s="2"/>
      <c r="E9" s="8"/>
      <c r="F9" s="9"/>
      <c r="G9" s="9"/>
      <c r="H9" s="9"/>
      <c r="I9" s="9"/>
      <c r="J9" s="9"/>
      <c r="K9" s="9"/>
      <c r="L9" s="9" t="s">
        <v>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s="3" customFormat="1" x14ac:dyDescent="0.25">
      <c r="B10" s="4" t="s">
        <v>6</v>
      </c>
      <c r="C10" s="1"/>
      <c r="D10" s="2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2:25" s="3" customFormat="1" x14ac:dyDescent="0.25">
      <c r="B11" s="4" t="s">
        <v>7</v>
      </c>
      <c r="C11" s="1"/>
      <c r="D11" s="2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s="3" customFormat="1" x14ac:dyDescent="0.25">
      <c r="B12" s="4" t="s">
        <v>8</v>
      </c>
      <c r="C12" s="1"/>
      <c r="D12" s="2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s="3" customFormat="1" x14ac:dyDescent="0.25">
      <c r="B13" s="4" t="s">
        <v>9</v>
      </c>
      <c r="C13" s="1"/>
      <c r="D13" s="2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s="3" customFormat="1" x14ac:dyDescent="0.25">
      <c r="B14" s="4" t="s">
        <v>10</v>
      </c>
      <c r="C14" s="1"/>
      <c r="D14" s="2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2:25" s="3" customFormat="1" x14ac:dyDescent="0.25">
      <c r="B15" s="4">
        <v>6</v>
      </c>
      <c r="C15" s="1"/>
      <c r="D15" s="2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s="3" customFormat="1" x14ac:dyDescent="0.25">
      <c r="B16" s="4"/>
      <c r="C16" s="1"/>
      <c r="D16" s="2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25" s="3" customFormat="1" x14ac:dyDescent="0.25">
      <c r="B17" s="12" t="s">
        <v>11</v>
      </c>
      <c r="C17" s="1"/>
      <c r="D17" s="2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25" s="3" customFormat="1" x14ac:dyDescent="0.25">
      <c r="B18" s="13" t="s">
        <v>12</v>
      </c>
      <c r="C18" s="1"/>
      <c r="D18" s="2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2:25" s="3" customFormat="1" x14ac:dyDescent="0.25">
      <c r="B19" s="13" t="s">
        <v>13</v>
      </c>
      <c r="C19" s="1"/>
      <c r="D19" s="2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</row>
    <row r="20" spans="2:25" s="3" customFormat="1" x14ac:dyDescent="0.25">
      <c r="B20" s="13" t="s">
        <v>14</v>
      </c>
      <c r="C20" s="1"/>
      <c r="D20" s="2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</row>
    <row r="21" spans="2:25" s="3" customFormat="1" x14ac:dyDescent="0.2">
      <c r="B21" s="14">
        <v>2</v>
      </c>
      <c r="C21" s="1"/>
      <c r="D21" s="2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2:25" s="3" customFormat="1" x14ac:dyDescent="0.25">
      <c r="B22" s="4"/>
      <c r="C22" s="1"/>
      <c r="D22" s="2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</row>
    <row r="23" spans="2:25" s="3" customFormat="1" x14ac:dyDescent="0.2">
      <c r="B23" s="15" t="s">
        <v>15</v>
      </c>
      <c r="C23" s="1"/>
      <c r="D23" s="2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2:25" s="3" customFormat="1" x14ac:dyDescent="0.2">
      <c r="B24" s="14">
        <f>IF(B8=1,0,(IF(B8=2,4,8)))</f>
        <v>8</v>
      </c>
      <c r="C24" s="1"/>
      <c r="D24" s="2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2:25" s="3" customFormat="1" x14ac:dyDescent="0.25">
      <c r="C25" s="1"/>
      <c r="D25" s="2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2:25" s="3" customFormat="1" x14ac:dyDescent="0.2">
      <c r="B26" s="15" t="s">
        <v>16</v>
      </c>
      <c r="C26" s="1"/>
      <c r="D26" s="2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2:25" s="3" customFormat="1" x14ac:dyDescent="0.2">
      <c r="B27" s="14">
        <f>IF(B15=1,1,(IF(B15=2,13,(IF(B15=3,25,(IF(B15=4,37,IF(B15=5,49,IF(B15=6,61)))))))))</f>
        <v>61</v>
      </c>
      <c r="C27" s="1"/>
      <c r="D27" s="2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2:25" s="3" customFormat="1" x14ac:dyDescent="0.25">
      <c r="C28" s="1"/>
      <c r="D28" s="2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2:25" s="3" customFormat="1" x14ac:dyDescent="0.25">
      <c r="B29" s="4" t="s">
        <v>17</v>
      </c>
      <c r="C29" s="1"/>
      <c r="D29" s="2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2:25" s="3" customFormat="1" x14ac:dyDescent="0.2">
      <c r="B30" s="14">
        <f>IF(B21=1,0,(IF(B21=2,1,(IF(B21=3,2,(IF(B21=4,3,4)))))))</f>
        <v>1</v>
      </c>
      <c r="C30" s="1"/>
      <c r="D30" s="2"/>
      <c r="E30" s="8"/>
      <c r="F30" s="16"/>
      <c r="G30" s="17" t="s">
        <v>18</v>
      </c>
      <c r="H30" s="18" t="s">
        <v>19</v>
      </c>
      <c r="I30" s="18" t="s">
        <v>20</v>
      </c>
      <c r="J30" s="18" t="s">
        <v>21</v>
      </c>
      <c r="K30" s="18" t="s">
        <v>22</v>
      </c>
      <c r="L30" s="18" t="s">
        <v>23</v>
      </c>
      <c r="M30" s="18" t="s">
        <v>24</v>
      </c>
      <c r="N30" s="18" t="s">
        <v>25</v>
      </c>
      <c r="O30" s="9"/>
      <c r="P30" s="16"/>
      <c r="Q30" s="17" t="s">
        <v>26</v>
      </c>
      <c r="R30" s="18" t="s">
        <v>19</v>
      </c>
      <c r="S30" s="18" t="s">
        <v>20</v>
      </c>
      <c r="T30" s="18" t="s">
        <v>21</v>
      </c>
      <c r="U30" s="18" t="s">
        <v>22</v>
      </c>
      <c r="V30" s="18" t="s">
        <v>23</v>
      </c>
      <c r="W30" s="18" t="s">
        <v>24</v>
      </c>
      <c r="X30" s="18" t="s">
        <v>25</v>
      </c>
      <c r="Y30" s="10"/>
    </row>
    <row r="31" spans="2:25" s="3" customFormat="1" x14ac:dyDescent="0.25">
      <c r="B31" s="4"/>
      <c r="C31" s="1"/>
      <c r="D31" s="2"/>
      <c r="E31" s="8"/>
      <c r="G31" s="19" t="s">
        <v>27</v>
      </c>
      <c r="H31" s="20">
        <f>G53</f>
        <v>2775654</v>
      </c>
      <c r="I31" s="20">
        <f t="shared" ref="I31:N32" si="0">H53</f>
        <v>2421002</v>
      </c>
      <c r="J31" s="20">
        <f t="shared" si="0"/>
        <v>2374544</v>
      </c>
      <c r="K31" s="20">
        <f t="shared" si="0"/>
        <v>2336093</v>
      </c>
      <c r="L31" s="20">
        <f t="shared" si="0"/>
        <v>2225439</v>
      </c>
      <c r="M31" s="20">
        <f t="shared" si="0"/>
        <v>2259787</v>
      </c>
      <c r="N31" s="20">
        <f t="shared" si="0"/>
        <v>2066158</v>
      </c>
      <c r="O31" s="9"/>
      <c r="P31" s="1"/>
      <c r="Q31" s="19" t="s">
        <v>27</v>
      </c>
      <c r="R31" s="21">
        <f>Q53</f>
        <v>0.26932706222444147</v>
      </c>
      <c r="S31" s="21">
        <f t="shared" ref="S31:X31" si="1">R53</f>
        <v>0.23367213673930057</v>
      </c>
      <c r="T31" s="21">
        <f t="shared" si="1"/>
        <v>0.22437020653204262</v>
      </c>
      <c r="U31" s="21">
        <f t="shared" si="1"/>
        <v>0.21793772509500578</v>
      </c>
      <c r="V31" s="21">
        <f t="shared" si="1"/>
        <v>0.20401757413659147</v>
      </c>
      <c r="W31" s="21">
        <f t="shared" si="1"/>
        <v>0.2047920788382446</v>
      </c>
      <c r="X31" s="21">
        <f t="shared" si="1"/>
        <v>0.18809973257467993</v>
      </c>
      <c r="Y31" s="10"/>
    </row>
    <row r="32" spans="2:25" s="3" customFormat="1" x14ac:dyDescent="0.25">
      <c r="B32" s="4"/>
      <c r="C32" s="1"/>
      <c r="D32" s="2"/>
      <c r="E32" s="8"/>
      <c r="G32" s="19" t="s">
        <v>28</v>
      </c>
      <c r="H32" s="20">
        <f>G54</f>
        <v>319636</v>
      </c>
      <c r="I32" s="20">
        <f t="shared" si="0"/>
        <v>311665</v>
      </c>
      <c r="J32" s="20">
        <f t="shared" si="0"/>
        <v>297457</v>
      </c>
      <c r="K32" s="20">
        <f t="shared" si="0"/>
        <v>290056</v>
      </c>
      <c r="L32" s="20">
        <f t="shared" si="0"/>
        <v>262421</v>
      </c>
      <c r="M32" s="20">
        <f t="shared" si="0"/>
        <v>270421</v>
      </c>
      <c r="N32" s="20">
        <f t="shared" si="0"/>
        <v>232980</v>
      </c>
      <c r="O32" s="9"/>
      <c r="P32" s="1"/>
      <c r="Q32" s="19" t="s">
        <v>28</v>
      </c>
      <c r="R32" s="21">
        <f>IFERROR(Q54,0)</f>
        <v>0.11988034318821794</v>
      </c>
      <c r="S32" s="21">
        <f>IFERROR(R54,0)</f>
        <v>0.11816740708105859</v>
      </c>
      <c r="T32" s="21">
        <f t="shared" ref="T32:X32" si="2">IFERROR(S54,0)</f>
        <v>0.10605355640957351</v>
      </c>
      <c r="U32" s="21">
        <f t="shared" si="2"/>
        <v>9.3625012548171266E-2</v>
      </c>
      <c r="V32" s="21">
        <f t="shared" si="2"/>
        <v>7.9940013232912666E-2</v>
      </c>
      <c r="W32" s="21">
        <f t="shared" si="2"/>
        <v>8.2360881375734121E-2</v>
      </c>
      <c r="X32" s="21">
        <f t="shared" si="2"/>
        <v>6.4213801254178388E-2</v>
      </c>
      <c r="Y32" s="10"/>
    </row>
    <row r="33" spans="2:25" s="3" customFormat="1" x14ac:dyDescent="0.25">
      <c r="B33" s="4"/>
      <c r="C33" s="1"/>
      <c r="D33" s="2"/>
      <c r="E33" s="8"/>
      <c r="F33" s="22"/>
      <c r="G33" s="22"/>
      <c r="H33" s="22"/>
      <c r="I33" s="22"/>
      <c r="J33" s="22"/>
      <c r="K33" s="22"/>
      <c r="L33" s="22"/>
      <c r="M33" s="22"/>
      <c r="N33" s="22"/>
      <c r="O33" s="9"/>
      <c r="P33" s="22"/>
      <c r="Q33" s="22"/>
      <c r="R33" s="22"/>
      <c r="S33" s="22"/>
      <c r="T33" s="22"/>
      <c r="U33" s="22"/>
      <c r="V33" s="22"/>
      <c r="W33" s="22"/>
      <c r="X33" s="22"/>
      <c r="Y33" s="10"/>
    </row>
    <row r="34" spans="2:25" s="3" customFormat="1" x14ac:dyDescent="0.25">
      <c r="B34" s="4"/>
      <c r="C34" s="1"/>
      <c r="D34" s="2"/>
      <c r="E34" s="8"/>
      <c r="F34" s="16"/>
      <c r="G34" s="17" t="s">
        <v>29</v>
      </c>
      <c r="H34" s="18" t="s">
        <v>19</v>
      </c>
      <c r="I34" s="18" t="s">
        <v>20</v>
      </c>
      <c r="J34" s="18" t="s">
        <v>21</v>
      </c>
      <c r="K34" s="18" t="s">
        <v>22</v>
      </c>
      <c r="L34" s="18" t="s">
        <v>23</v>
      </c>
      <c r="M34" s="18" t="s">
        <v>24</v>
      </c>
      <c r="N34" s="18" t="s">
        <v>25</v>
      </c>
      <c r="O34" s="9"/>
      <c r="P34" s="16"/>
      <c r="Q34" s="17" t="s">
        <v>29</v>
      </c>
      <c r="R34" s="18" t="s">
        <v>19</v>
      </c>
      <c r="S34" s="18" t="s">
        <v>20</v>
      </c>
      <c r="T34" s="18" t="s">
        <v>21</v>
      </c>
      <c r="U34" s="18" t="s">
        <v>22</v>
      </c>
      <c r="V34" s="18" t="s">
        <v>23</v>
      </c>
      <c r="W34" s="18" t="s">
        <v>24</v>
      </c>
      <c r="X34" s="18" t="s">
        <v>25</v>
      </c>
      <c r="Y34" s="10"/>
    </row>
    <row r="35" spans="2:25" s="3" customFormat="1" x14ac:dyDescent="0.25">
      <c r="B35" s="4"/>
      <c r="C35" s="1"/>
      <c r="D35" s="2"/>
      <c r="E35" s="8"/>
      <c r="F35" s="1"/>
      <c r="G35" s="19" t="s">
        <v>27</v>
      </c>
      <c r="H35" s="20">
        <f>G63</f>
        <v>77718.311999999991</v>
      </c>
      <c r="I35" s="20">
        <f t="shared" ref="I35:N36" si="3">H63</f>
        <v>77472.063999999998</v>
      </c>
      <c r="J35" s="20">
        <f t="shared" si="3"/>
        <v>71236.320000000007</v>
      </c>
      <c r="K35" s="20">
        <f t="shared" si="3"/>
        <v>74754.97600000001</v>
      </c>
      <c r="L35" s="20">
        <f t="shared" si="3"/>
        <v>80115.804000000004</v>
      </c>
      <c r="M35" s="20">
        <f t="shared" si="3"/>
        <v>85871.906000000003</v>
      </c>
      <c r="N35" s="20">
        <f t="shared" si="3"/>
        <v>82646.320000000007</v>
      </c>
      <c r="O35" s="9"/>
      <c r="P35" s="1"/>
      <c r="Q35" s="19" t="s">
        <v>27</v>
      </c>
      <c r="R35" s="23">
        <f>Q63</f>
        <v>7.5411577422843613E-3</v>
      </c>
      <c r="S35" s="23">
        <f t="shared" ref="S35:X35" si="4">R63</f>
        <v>7.4775083756576186E-3</v>
      </c>
      <c r="T35" s="23">
        <f t="shared" si="4"/>
        <v>6.7311061959612782E-3</v>
      </c>
      <c r="U35" s="23">
        <f t="shared" si="4"/>
        <v>6.9740072030401853E-3</v>
      </c>
      <c r="V35" s="23">
        <f t="shared" si="4"/>
        <v>7.3446326689172925E-3</v>
      </c>
      <c r="W35" s="23">
        <f t="shared" si="4"/>
        <v>7.7820989958532951E-3</v>
      </c>
      <c r="X35" s="23">
        <f t="shared" si="4"/>
        <v>7.523989302987197E-3</v>
      </c>
      <c r="Y35" s="10"/>
    </row>
    <row r="36" spans="2:25" s="3" customFormat="1" x14ac:dyDescent="0.25">
      <c r="B36" s="4"/>
      <c r="C36" s="1"/>
      <c r="D36" s="2"/>
      <c r="E36" s="8"/>
      <c r="F36" s="1"/>
      <c r="G36" s="19" t="s">
        <v>28</v>
      </c>
      <c r="H36" s="20">
        <f>G64</f>
        <v>24931.607999999997</v>
      </c>
      <c r="I36" s="20">
        <f t="shared" si="3"/>
        <v>26180</v>
      </c>
      <c r="J36" s="20">
        <f t="shared" si="3"/>
        <v>26771.13</v>
      </c>
      <c r="K36" s="20">
        <f t="shared" si="3"/>
        <v>27845.376</v>
      </c>
      <c r="L36" s="20">
        <f t="shared" si="3"/>
        <v>30965.678000000004</v>
      </c>
      <c r="M36" s="20">
        <f t="shared" si="3"/>
        <v>30827.993999999999</v>
      </c>
      <c r="N36" s="20">
        <f t="shared" si="3"/>
        <v>29821.439999999999</v>
      </c>
      <c r="O36" s="9"/>
      <c r="P36" s="1"/>
      <c r="Q36" s="19" t="s">
        <v>28</v>
      </c>
      <c r="R36" s="23">
        <f t="shared" ref="R36:X36" si="5">IFERROR(Q64,0)</f>
        <v>9.3506667686809996E-3</v>
      </c>
      <c r="S36" s="23">
        <f t="shared" si="5"/>
        <v>9.9260621948089219E-3</v>
      </c>
      <c r="T36" s="23">
        <f t="shared" si="5"/>
        <v>9.544820076861615E-3</v>
      </c>
      <c r="U36" s="23">
        <f t="shared" si="5"/>
        <v>8.9880012046244413E-3</v>
      </c>
      <c r="V36" s="23">
        <f t="shared" si="5"/>
        <v>9.432921561483695E-3</v>
      </c>
      <c r="W36" s="23">
        <f t="shared" si="5"/>
        <v>9.3891404768336913E-3</v>
      </c>
      <c r="X36" s="23">
        <f t="shared" si="5"/>
        <v>8.2193665605348343E-3</v>
      </c>
      <c r="Y36" s="10"/>
    </row>
    <row r="37" spans="2:25" s="3" customFormat="1" x14ac:dyDescent="0.25">
      <c r="B37" s="4"/>
      <c r="C37" s="1"/>
      <c r="D37" s="2"/>
      <c r="E37" s="8"/>
      <c r="F37" s="22"/>
      <c r="G37" s="22"/>
      <c r="H37" s="22"/>
      <c r="I37" s="22"/>
      <c r="J37" s="22"/>
      <c r="K37" s="22"/>
      <c r="L37" s="22"/>
      <c r="M37" s="22"/>
      <c r="N37" s="22"/>
      <c r="O37" s="9"/>
      <c r="P37" s="22"/>
      <c r="Q37" s="22"/>
      <c r="R37" s="22"/>
      <c r="S37" s="22"/>
      <c r="T37" s="22"/>
      <c r="U37" s="22"/>
      <c r="V37" s="22"/>
      <c r="W37" s="22"/>
      <c r="X37" s="22"/>
      <c r="Y37" s="10"/>
    </row>
    <row r="38" spans="2:25" s="3" customFormat="1" x14ac:dyDescent="0.25">
      <c r="B38" s="4"/>
      <c r="C38" s="1"/>
      <c r="D38" s="2"/>
      <c r="E38" s="8"/>
      <c r="F38" s="24" t="s">
        <v>30</v>
      </c>
      <c r="G38" s="25"/>
      <c r="H38" s="25"/>
      <c r="I38" s="25"/>
      <c r="J38" s="25"/>
      <c r="K38" s="25"/>
      <c r="L38" s="25"/>
      <c r="M38" s="25"/>
      <c r="N38" s="26"/>
      <c r="O38" s="9"/>
      <c r="P38" s="24" t="s">
        <v>30</v>
      </c>
      <c r="Q38" s="25"/>
      <c r="R38" s="25"/>
      <c r="S38" s="25"/>
      <c r="T38" s="25"/>
      <c r="U38" s="25"/>
      <c r="V38" s="25"/>
      <c r="W38" s="25"/>
      <c r="X38" s="26"/>
      <c r="Y38" s="10"/>
    </row>
    <row r="39" spans="2:25" s="3" customFormat="1" x14ac:dyDescent="0.25">
      <c r="B39" s="4"/>
      <c r="C39" s="1"/>
      <c r="D39" s="2"/>
      <c r="E39" s="8"/>
      <c r="F39" s="27"/>
      <c r="G39" s="28" t="s">
        <v>27</v>
      </c>
      <c r="H39" s="29">
        <f>IF(G58&lt;16.6,0,IF(G58&lt;33.4,"E", "F"))</f>
        <v>0</v>
      </c>
      <c r="I39" s="29">
        <f t="shared" ref="H39:N40" si="6">IF(H58&lt;16.6,0,IF(H58&lt;33.4,"E", "F"))</f>
        <v>0</v>
      </c>
      <c r="J39" s="29">
        <f t="shared" si="6"/>
        <v>0</v>
      </c>
      <c r="K39" s="29">
        <f t="shared" si="6"/>
        <v>0</v>
      </c>
      <c r="L39" s="29">
        <f t="shared" si="6"/>
        <v>0</v>
      </c>
      <c r="M39" s="29">
        <f t="shared" si="6"/>
        <v>0</v>
      </c>
      <c r="N39" s="30">
        <f t="shared" si="6"/>
        <v>0</v>
      </c>
      <c r="O39" s="9"/>
      <c r="P39" s="27"/>
      <c r="Q39" s="28" t="s">
        <v>27</v>
      </c>
      <c r="R39" s="29">
        <f t="shared" ref="R39:X40" si="7">IF(Q58&lt;16.6,0,IF(Q58&lt;33.4,"E", "F"))</f>
        <v>0</v>
      </c>
      <c r="S39" s="29">
        <f t="shared" si="7"/>
        <v>0</v>
      </c>
      <c r="T39" s="29">
        <f t="shared" si="7"/>
        <v>0</v>
      </c>
      <c r="U39" s="29">
        <f t="shared" si="7"/>
        <v>0</v>
      </c>
      <c r="V39" s="29">
        <f t="shared" si="7"/>
        <v>0</v>
      </c>
      <c r="W39" s="29">
        <f t="shared" si="7"/>
        <v>0</v>
      </c>
      <c r="X39" s="30">
        <f t="shared" si="7"/>
        <v>0</v>
      </c>
      <c r="Y39" s="10"/>
    </row>
    <row r="40" spans="2:25" s="3" customFormat="1" x14ac:dyDescent="0.25">
      <c r="B40" s="4"/>
      <c r="C40" s="1"/>
      <c r="D40" s="2"/>
      <c r="E40" s="8"/>
      <c r="F40" s="31"/>
      <c r="G40" s="32" t="s">
        <v>28</v>
      </c>
      <c r="H40" s="33">
        <f t="shared" si="6"/>
        <v>0</v>
      </c>
      <c r="I40" s="33">
        <f t="shared" si="6"/>
        <v>0</v>
      </c>
      <c r="J40" s="33">
        <f t="shared" si="6"/>
        <v>0</v>
      </c>
      <c r="K40" s="33">
        <f t="shared" si="6"/>
        <v>0</v>
      </c>
      <c r="L40" s="33">
        <f t="shared" si="6"/>
        <v>0</v>
      </c>
      <c r="M40" s="33">
        <f t="shared" si="6"/>
        <v>0</v>
      </c>
      <c r="N40" s="34">
        <f t="shared" si="6"/>
        <v>0</v>
      </c>
      <c r="O40" s="9"/>
      <c r="P40" s="31"/>
      <c r="Q40" s="32" t="s">
        <v>28</v>
      </c>
      <c r="R40" s="33">
        <f t="shared" si="7"/>
        <v>0</v>
      </c>
      <c r="S40" s="33">
        <f t="shared" si="7"/>
        <v>0</v>
      </c>
      <c r="T40" s="33">
        <f t="shared" si="7"/>
        <v>0</v>
      </c>
      <c r="U40" s="33">
        <f t="shared" si="7"/>
        <v>0</v>
      </c>
      <c r="V40" s="33">
        <f t="shared" si="7"/>
        <v>0</v>
      </c>
      <c r="W40" s="33">
        <f t="shared" si="7"/>
        <v>0</v>
      </c>
      <c r="X40" s="34">
        <f t="shared" si="7"/>
        <v>0</v>
      </c>
      <c r="Y40" s="10"/>
    </row>
    <row r="41" spans="2:25" s="3" customFormat="1" x14ac:dyDescent="0.25">
      <c r="B41" s="4"/>
      <c r="C41" s="1"/>
      <c r="D41" s="2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0"/>
    </row>
    <row r="42" spans="2:25" s="3" customFormat="1" ht="15.75" thickBot="1" x14ac:dyDescent="0.3">
      <c r="B42" s="4"/>
      <c r="C42" s="1"/>
      <c r="D42" s="2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7"/>
    </row>
    <row r="43" spans="2:25" s="1" customFormat="1" ht="11.25" x14ac:dyDescent="0.25">
      <c r="B43" s="38"/>
    </row>
    <row r="44" spans="2:25" s="1" customFormat="1" ht="11.25" x14ac:dyDescent="0.25">
      <c r="B44" s="38"/>
    </row>
    <row r="45" spans="2:25" s="42" customFormat="1" ht="26.25" x14ac:dyDescent="0.25">
      <c r="B45" s="39"/>
      <c r="C45" s="40"/>
      <c r="D45" s="41" t="s">
        <v>31</v>
      </c>
      <c r="F45" s="43"/>
    </row>
    <row r="46" spans="2:25" s="1" customFormat="1" ht="11.25" hidden="1" x14ac:dyDescent="0.25">
      <c r="B46" s="38"/>
    </row>
    <row r="47" spans="2:25" s="1" customFormat="1" ht="11.25" hidden="1" x14ac:dyDescent="0.25">
      <c r="B47" s="38"/>
    </row>
    <row r="48" spans="2:25" s="45" customFormat="1" ht="12.75" hidden="1" x14ac:dyDescent="0.25">
      <c r="B48" s="44"/>
      <c r="F48" s="46" t="s">
        <v>15</v>
      </c>
      <c r="G48" s="47" t="str">
        <f>INDEX(sex,sexvalue)</f>
        <v>Women</v>
      </c>
      <c r="H48" s="45" t="s">
        <v>32</v>
      </c>
      <c r="S48" s="47"/>
    </row>
    <row r="49" spans="2:46" s="45" customFormat="1" ht="12.75" hidden="1" x14ac:dyDescent="0.25">
      <c r="B49" s="44"/>
      <c r="F49" s="46" t="s">
        <v>33</v>
      </c>
      <c r="G49" s="47" t="str">
        <f>INDEX(age,agevalue)</f>
        <v>all ages</v>
      </c>
      <c r="H49" s="45" t="s">
        <v>32</v>
      </c>
      <c r="S49" s="47"/>
    </row>
    <row r="50" spans="2:46" s="45" customFormat="1" hidden="1" x14ac:dyDescent="0.25">
      <c r="B50" s="44"/>
      <c r="F50" s="46" t="s">
        <v>34</v>
      </c>
      <c r="G50" s="48" t="str">
        <f>INDEX(smokingstatus,smokingstatusvalue)</f>
        <v>Current Smoker</v>
      </c>
      <c r="P50" s="45" t="s">
        <v>35</v>
      </c>
      <c r="Q50" s="45" t="s">
        <v>32</v>
      </c>
      <c r="S50" s="48"/>
    </row>
    <row r="51" spans="2:46" s="1" customFormat="1" ht="12.75" hidden="1" x14ac:dyDescent="0.25">
      <c r="B51" s="38"/>
      <c r="F51" s="49"/>
      <c r="G51" s="49" t="str">
        <f>CONCATENATE(G50, H49,G48, H48, G49)</f>
        <v>Current Smoker, Women, all ages</v>
      </c>
      <c r="P51" s="49" t="str">
        <f>CONCATENATE(P50,Q50, G50, H49,G48, H48, G49)</f>
        <v>Prevalence, Current Smoker, Women, all ages</v>
      </c>
      <c r="R51" s="49"/>
      <c r="T51" s="49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</row>
    <row r="52" spans="2:46" s="1" customFormat="1" hidden="1" x14ac:dyDescent="0.25">
      <c r="B52" s="38"/>
      <c r="E52" s="51"/>
      <c r="F52" s="52" t="s">
        <v>18</v>
      </c>
      <c r="G52" s="53" t="s">
        <v>19</v>
      </c>
      <c r="H52" s="53" t="s">
        <v>20</v>
      </c>
      <c r="I52" s="53" t="s">
        <v>21</v>
      </c>
      <c r="J52" s="53" t="s">
        <v>22</v>
      </c>
      <c r="K52" s="53" t="s">
        <v>23</v>
      </c>
      <c r="L52" s="53" t="s">
        <v>24</v>
      </c>
      <c r="M52" s="53" t="s">
        <v>25</v>
      </c>
      <c r="N52" s="53"/>
      <c r="O52" s="53"/>
      <c r="P52" s="51" t="s">
        <v>36</v>
      </c>
      <c r="Q52" s="54" t="s">
        <v>19</v>
      </c>
      <c r="R52" s="54" t="s">
        <v>20</v>
      </c>
      <c r="S52" s="54" t="s">
        <v>21</v>
      </c>
      <c r="T52" s="54" t="s">
        <v>22</v>
      </c>
      <c r="U52" s="54" t="s">
        <v>23</v>
      </c>
      <c r="V52" s="54" t="s">
        <v>24</v>
      </c>
      <c r="W52" s="54" t="s">
        <v>25</v>
      </c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</row>
    <row r="53" spans="2:46" s="50" customFormat="1" ht="11.25" hidden="1" x14ac:dyDescent="0.25">
      <c r="B53" s="55"/>
      <c r="E53" s="56"/>
      <c r="F53" s="56" t="s">
        <v>37</v>
      </c>
      <c r="G53" s="57">
        <f t="shared" ref="G53:M53" si="8">INDEX(nonimmigrantrange,sexvalue2+agevalue2+behaviourvalue2,G$92)</f>
        <v>2775654</v>
      </c>
      <c r="H53" s="57">
        <f t="shared" si="8"/>
        <v>2421002</v>
      </c>
      <c r="I53" s="57">
        <f t="shared" si="8"/>
        <v>2374544</v>
      </c>
      <c r="J53" s="57">
        <f t="shared" si="8"/>
        <v>2336093</v>
      </c>
      <c r="K53" s="57">
        <f t="shared" si="8"/>
        <v>2225439</v>
      </c>
      <c r="L53" s="57">
        <f t="shared" si="8"/>
        <v>2259787</v>
      </c>
      <c r="M53" s="57">
        <f t="shared" si="8"/>
        <v>2066158</v>
      </c>
      <c r="P53" s="56" t="s">
        <v>37</v>
      </c>
      <c r="Q53" s="58">
        <f t="shared" ref="Q53:W53" si="9">INDEX(nonimmigrantrange,sexvalue2+agevalue2+behaviourvalue2,AI$92)</f>
        <v>0.26932706222444147</v>
      </c>
      <c r="R53" s="58">
        <f t="shared" si="9"/>
        <v>0.23367213673930057</v>
      </c>
      <c r="S53" s="58">
        <f t="shared" si="9"/>
        <v>0.22437020653204262</v>
      </c>
      <c r="T53" s="58">
        <f t="shared" si="9"/>
        <v>0.21793772509500578</v>
      </c>
      <c r="U53" s="58">
        <f t="shared" si="9"/>
        <v>0.20401757413659147</v>
      </c>
      <c r="V53" s="58">
        <f t="shared" si="9"/>
        <v>0.2047920788382446</v>
      </c>
      <c r="W53" s="58">
        <f t="shared" si="9"/>
        <v>0.18809973257467993</v>
      </c>
      <c r="X53" s="1"/>
      <c r="Y53" s="1"/>
      <c r="Z53" s="1"/>
      <c r="AA53" s="1"/>
      <c r="AB53" s="1"/>
      <c r="AC53" s="1"/>
    </row>
    <row r="54" spans="2:46" s="50" customFormat="1" hidden="1" x14ac:dyDescent="0.25">
      <c r="B54" s="55"/>
      <c r="E54" s="59"/>
      <c r="F54" s="56" t="s">
        <v>28</v>
      </c>
      <c r="G54" s="57">
        <f t="shared" ref="G54:M54" si="10">INDEX(immigrantrange,sexvalue2+agevalue2+behaviourvalue2,G$92)</f>
        <v>319636</v>
      </c>
      <c r="H54" s="57">
        <f t="shared" si="10"/>
        <v>311665</v>
      </c>
      <c r="I54" s="57">
        <f t="shared" si="10"/>
        <v>297457</v>
      </c>
      <c r="J54" s="57">
        <f t="shared" si="10"/>
        <v>290056</v>
      </c>
      <c r="K54" s="57">
        <f t="shared" si="10"/>
        <v>262421</v>
      </c>
      <c r="L54" s="57">
        <f t="shared" si="10"/>
        <v>270421</v>
      </c>
      <c r="M54" s="57">
        <f t="shared" si="10"/>
        <v>232980</v>
      </c>
      <c r="P54" s="56" t="s">
        <v>28</v>
      </c>
      <c r="Q54" s="58">
        <f t="shared" ref="Q54:W54" si="11">INDEX(immigrantrange,sexvalue2+agevalue2+behaviourvalue2,AI$92)</f>
        <v>0.11988034318821794</v>
      </c>
      <c r="R54" s="58">
        <f t="shared" si="11"/>
        <v>0.11816740708105859</v>
      </c>
      <c r="S54" s="58">
        <f t="shared" si="11"/>
        <v>0.10605355640957351</v>
      </c>
      <c r="T54" s="58">
        <f t="shared" si="11"/>
        <v>9.3625012548171266E-2</v>
      </c>
      <c r="U54" s="58">
        <f t="shared" si="11"/>
        <v>7.9940013232912666E-2</v>
      </c>
      <c r="V54" s="58">
        <f t="shared" si="11"/>
        <v>8.2360881375734121E-2</v>
      </c>
      <c r="W54" s="58">
        <f t="shared" si="11"/>
        <v>6.4213801254178388E-2</v>
      </c>
      <c r="X54" s="1"/>
      <c r="Y54" s="1"/>
      <c r="Z54" s="1"/>
      <c r="AA54" s="1"/>
      <c r="AB54" s="1"/>
      <c r="AC54" s="1"/>
    </row>
    <row r="55" spans="2:46" s="50" customFormat="1" hidden="1" x14ac:dyDescent="0.25">
      <c r="B55" s="55"/>
      <c r="E55" s="59"/>
      <c r="F55" s="60"/>
      <c r="G55" s="57"/>
      <c r="H55" s="57"/>
      <c r="I55" s="57"/>
      <c r="J55" s="57"/>
      <c r="K55" s="57"/>
      <c r="L55" s="57"/>
      <c r="M55" s="61"/>
      <c r="P55" s="1"/>
      <c r="X55" s="1"/>
      <c r="Y55" s="1"/>
      <c r="Z55" s="1"/>
      <c r="AA55" s="1"/>
      <c r="AB55" s="1"/>
      <c r="AC55" s="1"/>
    </row>
    <row r="56" spans="2:46" s="50" customFormat="1" hidden="1" x14ac:dyDescent="0.25">
      <c r="B56" s="55"/>
      <c r="E56" s="59"/>
      <c r="G56" s="62" t="str">
        <f>INDEX(smokingstatus,smokingstatusvalue)</f>
        <v>Current Smoker</v>
      </c>
      <c r="H56" s="1"/>
      <c r="I56" s="1"/>
      <c r="J56" s="1"/>
      <c r="K56" s="1"/>
      <c r="L56" s="1"/>
      <c r="M56" s="1"/>
      <c r="O56" s="59"/>
      <c r="Q56" s="62" t="str">
        <f>INDEX(smokingstatus,smokingstatusvalue)</f>
        <v>Current Smoker</v>
      </c>
      <c r="R56" s="1"/>
      <c r="S56" s="1"/>
      <c r="T56" s="1"/>
      <c r="U56" s="1"/>
      <c r="V56" s="1"/>
      <c r="W56" s="1"/>
    </row>
    <row r="57" spans="2:46" s="50" customFormat="1" hidden="1" x14ac:dyDescent="0.25">
      <c r="B57" s="55"/>
      <c r="E57" s="59"/>
      <c r="F57" s="52" t="s">
        <v>38</v>
      </c>
      <c r="G57" s="53" t="s">
        <v>19</v>
      </c>
      <c r="H57" s="53" t="s">
        <v>20</v>
      </c>
      <c r="I57" s="53" t="s">
        <v>21</v>
      </c>
      <c r="J57" s="53" t="s">
        <v>22</v>
      </c>
      <c r="K57" s="53" t="s">
        <v>23</v>
      </c>
      <c r="L57" s="53" t="s">
        <v>24</v>
      </c>
      <c r="M57" s="53" t="s">
        <v>25</v>
      </c>
      <c r="O57" s="59"/>
      <c r="P57" s="51" t="s">
        <v>38</v>
      </c>
      <c r="Q57" s="53" t="s">
        <v>19</v>
      </c>
      <c r="R57" s="53" t="s">
        <v>20</v>
      </c>
      <c r="S57" s="53" t="s">
        <v>21</v>
      </c>
      <c r="T57" s="53" t="s">
        <v>22</v>
      </c>
      <c r="U57" s="53" t="s">
        <v>23</v>
      </c>
      <c r="V57" s="53" t="s">
        <v>24</v>
      </c>
      <c r="W57" s="53" t="s">
        <v>25</v>
      </c>
    </row>
    <row r="58" spans="2:46" s="50" customFormat="1" hidden="1" x14ac:dyDescent="0.25">
      <c r="B58" s="55"/>
      <c r="E58" s="59"/>
      <c r="F58" s="56" t="s">
        <v>37</v>
      </c>
      <c r="G58" s="63">
        <f t="shared" ref="G58:M58" si="12">INDEX(nonimmigrantrange,sexvalue2+agevalue2+behaviourvalue2,P$92)</f>
        <v>1.4</v>
      </c>
      <c r="H58" s="63">
        <f t="shared" si="12"/>
        <v>1.6</v>
      </c>
      <c r="I58" s="63">
        <f t="shared" si="12"/>
        <v>1.5</v>
      </c>
      <c r="J58" s="63">
        <f t="shared" si="12"/>
        <v>1.6</v>
      </c>
      <c r="K58" s="63">
        <f t="shared" si="12"/>
        <v>1.8</v>
      </c>
      <c r="L58" s="63">
        <f t="shared" si="12"/>
        <v>1.9</v>
      </c>
      <c r="M58" s="63">
        <f t="shared" si="12"/>
        <v>2</v>
      </c>
      <c r="O58" s="59"/>
      <c r="P58" s="56" t="s">
        <v>37</v>
      </c>
      <c r="Q58" s="63">
        <f t="shared" ref="Q58:W58" si="13">INDEX(nonimmigrantrange,sexvalue2+agevalue2+behaviourvalue2,P$92)</f>
        <v>1.4</v>
      </c>
      <c r="R58" s="63">
        <f t="shared" si="13"/>
        <v>1.6</v>
      </c>
      <c r="S58" s="63">
        <f t="shared" si="13"/>
        <v>1.5</v>
      </c>
      <c r="T58" s="63">
        <f t="shared" si="13"/>
        <v>1.6</v>
      </c>
      <c r="U58" s="63">
        <f t="shared" si="13"/>
        <v>1.8</v>
      </c>
      <c r="V58" s="63">
        <f t="shared" si="13"/>
        <v>1.9</v>
      </c>
      <c r="W58" s="63">
        <f t="shared" si="13"/>
        <v>2</v>
      </c>
    </row>
    <row r="59" spans="2:46" s="50" customFormat="1" hidden="1" x14ac:dyDescent="0.25">
      <c r="B59" s="55"/>
      <c r="E59" s="59"/>
      <c r="F59" s="56" t="s">
        <v>28</v>
      </c>
      <c r="G59" s="63">
        <f t="shared" ref="G59:M59" si="14">INDEX(immigrantrange,sexvalue2+agevalue2+behaviourvalue2,P$92)</f>
        <v>3.9</v>
      </c>
      <c r="H59" s="63">
        <f t="shared" si="14"/>
        <v>4.2</v>
      </c>
      <c r="I59" s="63">
        <f t="shared" si="14"/>
        <v>4.5</v>
      </c>
      <c r="J59" s="63">
        <f t="shared" si="14"/>
        <v>4.8</v>
      </c>
      <c r="K59" s="63">
        <f t="shared" si="14"/>
        <v>5.9</v>
      </c>
      <c r="L59" s="63">
        <f t="shared" si="14"/>
        <v>5.7</v>
      </c>
      <c r="M59" s="63">
        <f t="shared" si="14"/>
        <v>6.4</v>
      </c>
      <c r="O59" s="59"/>
      <c r="P59" s="56" t="s">
        <v>28</v>
      </c>
      <c r="Q59" s="63">
        <f t="shared" ref="Q59:W59" si="15">INDEX(immigrantrange,sexvalue2+agevalue2+behaviourvalue2,P$92)</f>
        <v>3.9</v>
      </c>
      <c r="R59" s="63">
        <f t="shared" si="15"/>
        <v>4.2</v>
      </c>
      <c r="S59" s="63">
        <f t="shared" si="15"/>
        <v>4.5</v>
      </c>
      <c r="T59" s="63">
        <f t="shared" si="15"/>
        <v>4.8</v>
      </c>
      <c r="U59" s="63">
        <f t="shared" si="15"/>
        <v>5.9</v>
      </c>
      <c r="V59" s="63">
        <f t="shared" si="15"/>
        <v>5.7</v>
      </c>
      <c r="W59" s="63">
        <f t="shared" si="15"/>
        <v>6.4</v>
      </c>
    </row>
    <row r="60" spans="2:46" s="50" customFormat="1" hidden="1" x14ac:dyDescent="0.25">
      <c r="B60" s="55"/>
      <c r="E60" s="56"/>
      <c r="F60" s="56"/>
      <c r="G60" s="57"/>
      <c r="H60" s="57"/>
      <c r="I60" s="57"/>
      <c r="J60" s="57"/>
      <c r="K60" s="57"/>
      <c r="L60" s="57"/>
      <c r="M60" s="61"/>
    </row>
    <row r="61" spans="2:46" s="50" customFormat="1" hidden="1" x14ac:dyDescent="0.25">
      <c r="B61" s="55"/>
      <c r="E61" s="59"/>
      <c r="G61" s="62" t="str">
        <f>INDEX(smokingstatus,smokingstatusvalue)</f>
        <v>Current Smoker</v>
      </c>
      <c r="H61" s="57"/>
      <c r="I61" s="57"/>
      <c r="J61" s="57"/>
      <c r="K61" s="57"/>
      <c r="L61" s="57"/>
      <c r="M61" s="61"/>
      <c r="P61" s="19"/>
      <c r="Q61" s="62" t="str">
        <f>INDEX(smokingstatus,smokingstatusvalue)</f>
        <v>Current Smoker</v>
      </c>
      <c r="R61" s="57"/>
      <c r="S61" s="57"/>
      <c r="T61" s="57"/>
      <c r="U61" s="57"/>
      <c r="V61" s="57"/>
      <c r="W61" s="61"/>
    </row>
    <row r="62" spans="2:46" s="50" customFormat="1" hidden="1" x14ac:dyDescent="0.25">
      <c r="B62" s="55"/>
      <c r="E62" s="59"/>
      <c r="F62" s="52" t="s">
        <v>39</v>
      </c>
      <c r="G62" s="53" t="s">
        <v>19</v>
      </c>
      <c r="H62" s="53" t="s">
        <v>20</v>
      </c>
      <c r="I62" s="53" t="s">
        <v>21</v>
      </c>
      <c r="J62" s="53" t="s">
        <v>22</v>
      </c>
      <c r="K62" s="53" t="s">
        <v>23</v>
      </c>
      <c r="L62" s="53" t="s">
        <v>24</v>
      </c>
      <c r="M62" s="53" t="s">
        <v>25</v>
      </c>
      <c r="P62" s="52" t="s">
        <v>39</v>
      </c>
      <c r="Q62" s="53" t="s">
        <v>19</v>
      </c>
      <c r="R62" s="53" t="s">
        <v>20</v>
      </c>
      <c r="S62" s="53" t="s">
        <v>21</v>
      </c>
      <c r="T62" s="53" t="s">
        <v>22</v>
      </c>
      <c r="U62" s="53" t="s">
        <v>23</v>
      </c>
      <c r="V62" s="53" t="s">
        <v>24</v>
      </c>
      <c r="W62" s="53" t="s">
        <v>25</v>
      </c>
    </row>
    <row r="63" spans="2:46" s="50" customFormat="1" hidden="1" x14ac:dyDescent="0.25">
      <c r="B63" s="55"/>
      <c r="E63" s="59"/>
      <c r="F63" s="56" t="s">
        <v>37</v>
      </c>
      <c r="G63" s="57">
        <f t="shared" ref="G63:M63" si="16">INDEX(nonimmigrantrange,sexvalue2+agevalue2+behaviourvalue2,Z$92)</f>
        <v>77718.311999999991</v>
      </c>
      <c r="H63" s="57">
        <f t="shared" si="16"/>
        <v>77472.063999999998</v>
      </c>
      <c r="I63" s="57">
        <f t="shared" si="16"/>
        <v>71236.320000000007</v>
      </c>
      <c r="J63" s="57">
        <f t="shared" si="16"/>
        <v>74754.97600000001</v>
      </c>
      <c r="K63" s="57">
        <f t="shared" si="16"/>
        <v>80115.804000000004</v>
      </c>
      <c r="L63" s="57">
        <f t="shared" si="16"/>
        <v>85871.906000000003</v>
      </c>
      <c r="M63" s="57">
        <f t="shared" si="16"/>
        <v>82646.320000000007</v>
      </c>
      <c r="P63" s="56" t="s">
        <v>37</v>
      </c>
      <c r="Q63" s="64">
        <f>INDEX(nonimmigrantrange,sexvalue2+agevalue2+behaviourvalue2,AR$92)</f>
        <v>7.5411577422843613E-3</v>
      </c>
      <c r="R63" s="64">
        <f t="shared" ref="R63:W63" si="17">INDEX(nonimmigrantrange,sexvalue2+agevalue2+behaviourvalue2,AS$92)</f>
        <v>7.4775083756576186E-3</v>
      </c>
      <c r="S63" s="64">
        <f t="shared" si="17"/>
        <v>6.7311061959612782E-3</v>
      </c>
      <c r="T63" s="64">
        <f t="shared" si="17"/>
        <v>6.9740072030401853E-3</v>
      </c>
      <c r="U63" s="64">
        <f t="shared" si="17"/>
        <v>7.3446326689172925E-3</v>
      </c>
      <c r="V63" s="64">
        <f t="shared" si="17"/>
        <v>7.7820989958532951E-3</v>
      </c>
      <c r="W63" s="64">
        <f t="shared" si="17"/>
        <v>7.523989302987197E-3</v>
      </c>
    </row>
    <row r="64" spans="2:46" s="50" customFormat="1" hidden="1" x14ac:dyDescent="0.25">
      <c r="B64" s="55"/>
      <c r="E64" s="59"/>
      <c r="F64" s="56" t="s">
        <v>28</v>
      </c>
      <c r="G64" s="57">
        <f t="shared" ref="G64:M64" si="18">INDEX(immigrantrange,sexvalue2+agevalue2+behaviourvalue2,Z$92)</f>
        <v>24931.607999999997</v>
      </c>
      <c r="H64" s="57">
        <f t="shared" si="18"/>
        <v>26180</v>
      </c>
      <c r="I64" s="57">
        <f t="shared" si="18"/>
        <v>26771.13</v>
      </c>
      <c r="J64" s="57">
        <f t="shared" si="18"/>
        <v>27845.376</v>
      </c>
      <c r="K64" s="57">
        <f t="shared" si="18"/>
        <v>30965.678000000004</v>
      </c>
      <c r="L64" s="57">
        <f t="shared" si="18"/>
        <v>30827.993999999999</v>
      </c>
      <c r="M64" s="57">
        <f t="shared" si="18"/>
        <v>29821.439999999999</v>
      </c>
      <c r="P64" s="56" t="s">
        <v>28</v>
      </c>
      <c r="Q64" s="64">
        <f t="shared" ref="Q64:W64" si="19">INDEX(immigrantrange,sexvalue2+agevalue2+behaviourvalue2,AR$92)</f>
        <v>9.3506667686809996E-3</v>
      </c>
      <c r="R64" s="64">
        <f t="shared" si="19"/>
        <v>9.9260621948089219E-3</v>
      </c>
      <c r="S64" s="64">
        <f t="shared" si="19"/>
        <v>9.544820076861615E-3</v>
      </c>
      <c r="T64" s="64">
        <f t="shared" si="19"/>
        <v>8.9880012046244413E-3</v>
      </c>
      <c r="U64" s="64">
        <f t="shared" si="19"/>
        <v>9.432921561483695E-3</v>
      </c>
      <c r="V64" s="64">
        <f t="shared" si="19"/>
        <v>9.3891404768336913E-3</v>
      </c>
      <c r="W64" s="64">
        <f t="shared" si="19"/>
        <v>8.2193665605348343E-3</v>
      </c>
    </row>
    <row r="65" spans="2:46" s="50" customFormat="1" hidden="1" x14ac:dyDescent="0.25">
      <c r="B65" s="55"/>
      <c r="E65" s="59"/>
      <c r="F65" s="59"/>
      <c r="M65" s="61"/>
    </row>
    <row r="66" spans="2:46" s="50" customFormat="1" ht="22.5" hidden="1" x14ac:dyDescent="0.2">
      <c r="B66" s="55"/>
      <c r="E66" s="59"/>
      <c r="F66" s="65" t="s">
        <v>40</v>
      </c>
      <c r="G66" s="66" t="s">
        <v>19</v>
      </c>
      <c r="H66" s="66" t="s">
        <v>25</v>
      </c>
      <c r="I66" s="66" t="s">
        <v>41</v>
      </c>
      <c r="J66" s="67" t="s">
        <v>42</v>
      </c>
      <c r="K66" s="67" t="s">
        <v>43</v>
      </c>
      <c r="L66" s="67" t="s">
        <v>44</v>
      </c>
      <c r="M66" s="66" t="s">
        <v>45</v>
      </c>
      <c r="P66" s="65" t="s">
        <v>40</v>
      </c>
      <c r="Q66" s="66" t="s">
        <v>19</v>
      </c>
      <c r="R66" s="66" t="s">
        <v>25</v>
      </c>
      <c r="S66" s="66" t="s">
        <v>46</v>
      </c>
      <c r="T66" s="67" t="s">
        <v>42</v>
      </c>
      <c r="U66" s="67" t="s">
        <v>43</v>
      </c>
      <c r="V66" s="67" t="s">
        <v>44</v>
      </c>
      <c r="W66" s="66" t="s">
        <v>45</v>
      </c>
    </row>
    <row r="67" spans="2:46" s="50" customFormat="1" hidden="1" x14ac:dyDescent="0.25">
      <c r="B67" s="55"/>
      <c r="E67" s="59"/>
      <c r="F67" s="68"/>
      <c r="G67" s="68"/>
      <c r="H67" s="68"/>
      <c r="I67" s="69"/>
      <c r="J67" s="69"/>
      <c r="K67" s="68"/>
      <c r="L67" s="68"/>
      <c r="M67" s="68"/>
      <c r="P67" s="68"/>
      <c r="Q67" s="68"/>
      <c r="R67" s="68"/>
      <c r="S67" s="69"/>
      <c r="T67" s="69"/>
      <c r="U67" s="68"/>
      <c r="V67" s="68"/>
      <c r="W67" s="68"/>
    </row>
    <row r="68" spans="2:46" s="50" customFormat="1" hidden="1" x14ac:dyDescent="0.2">
      <c r="B68" s="55"/>
      <c r="E68" s="59"/>
      <c r="F68" s="56" t="s">
        <v>37</v>
      </c>
      <c r="G68" s="70">
        <f>G53</f>
        <v>2775654</v>
      </c>
      <c r="H68" s="70">
        <f>M53</f>
        <v>2066158</v>
      </c>
      <c r="I68" s="70">
        <f>H68-G68</f>
        <v>-709496</v>
      </c>
      <c r="J68" s="71">
        <f>I68/G68</f>
        <v>-0.25561399223390235</v>
      </c>
      <c r="K68" s="72">
        <f>SQRT(POWER(G68*G58/100,2)+POWER(H68*M58/100,2))</f>
        <v>56724.223726887052</v>
      </c>
      <c r="L68" s="73">
        <f>I68/K68</f>
        <v>-12.507813300646401</v>
      </c>
      <c r="M68" s="74" t="str">
        <f>IF(AND(L68&gt;-2,L68&lt;2),"no","yes")</f>
        <v>yes</v>
      </c>
      <c r="P68" s="56" t="s">
        <v>37</v>
      </c>
      <c r="Q68" s="75">
        <f>Q53</f>
        <v>0.26932706222444147</v>
      </c>
      <c r="R68" s="75">
        <f>V53</f>
        <v>0.2047920788382446</v>
      </c>
      <c r="S68" s="75">
        <f>R68-Q68</f>
        <v>-6.453498338619687E-2</v>
      </c>
      <c r="T68" s="71">
        <f>S68/Q68</f>
        <v>-0.23961566599800943</v>
      </c>
      <c r="U68" s="76">
        <f>SQRT(POWER(Q68*Q58/100,2)+POWER(R68*W58/100,2))</f>
        <v>5.5671521665443778E-3</v>
      </c>
      <c r="V68" s="73">
        <f>S68/U68</f>
        <v>-11.592099776617887</v>
      </c>
      <c r="W68" s="74" t="str">
        <f>IF(AND(V68&gt;-2,V68&lt;2),"no","yes")</f>
        <v>yes</v>
      </c>
    </row>
    <row r="69" spans="2:46" s="50" customFormat="1" hidden="1" x14ac:dyDescent="0.2">
      <c r="B69" s="55"/>
      <c r="E69" s="59"/>
      <c r="F69" s="56" t="s">
        <v>28</v>
      </c>
      <c r="G69" s="70">
        <f>G54</f>
        <v>319636</v>
      </c>
      <c r="H69" s="70">
        <f>M54</f>
        <v>232980</v>
      </c>
      <c r="I69" s="70">
        <f>H69-G69</f>
        <v>-86656</v>
      </c>
      <c r="J69" s="71">
        <f>I69/G69</f>
        <v>-0.27110838578883478</v>
      </c>
      <c r="K69" s="72">
        <f>SQRT(POWER(G69*G59/100,2)+POWER(H69*M59/100,2))</f>
        <v>19435.170189242384</v>
      </c>
      <c r="L69" s="73">
        <f>I69/K69</f>
        <v>-4.4587209248090458</v>
      </c>
      <c r="M69" s="74" t="str">
        <f>IF(AND(L69&gt;-2,L69&lt;2),"no","yes")</f>
        <v>yes</v>
      </c>
      <c r="P69" s="56" t="s">
        <v>28</v>
      </c>
      <c r="Q69" s="75">
        <f>Q54</f>
        <v>0.11988034318821794</v>
      </c>
      <c r="R69" s="75">
        <f>V54</f>
        <v>8.2360881375734121E-2</v>
      </c>
      <c r="S69" s="75">
        <f>R69-Q69</f>
        <v>-3.751946181248382E-2</v>
      </c>
      <c r="T69" s="71">
        <f>S69/Q69</f>
        <v>-0.31297426095599717</v>
      </c>
      <c r="U69" s="76">
        <f>SQRT(POWER(Q69*Q59/100,2)+POWER(R69*W59/100,2))</f>
        <v>7.0457930424938399E-3</v>
      </c>
      <c r="V69" s="73">
        <f>S69/U69</f>
        <v>-5.3250871245011631</v>
      </c>
      <c r="W69" s="74" t="str">
        <f>IF(AND(V69&gt;-2,V69&lt;2),"no","yes")</f>
        <v>yes</v>
      </c>
    </row>
    <row r="70" spans="2:46" s="50" customFormat="1" ht="11.25" hidden="1" x14ac:dyDescent="0.25">
      <c r="B70" s="55"/>
      <c r="E70" s="1"/>
      <c r="F70" s="1"/>
      <c r="G70" s="1"/>
      <c r="H70" s="1"/>
      <c r="I70" s="1"/>
      <c r="J70" s="1"/>
      <c r="K70" s="1"/>
      <c r="L70" s="1"/>
      <c r="M70" s="1"/>
    </row>
    <row r="71" spans="2:46" s="50" customFormat="1" ht="11.25" x14ac:dyDescent="0.25">
      <c r="B71" s="55"/>
      <c r="E71" s="1"/>
      <c r="F71" s="1"/>
      <c r="G71" s="1"/>
      <c r="H71" s="1"/>
      <c r="I71" s="1"/>
      <c r="J71" s="1"/>
      <c r="K71" s="1"/>
      <c r="L71" s="1"/>
      <c r="M71" s="1"/>
    </row>
    <row r="72" spans="2:46" s="50" customFormat="1" ht="11.25" x14ac:dyDescent="0.25">
      <c r="B72" s="55"/>
    </row>
    <row r="73" spans="2:46" s="50" customFormat="1" ht="12" thickBot="1" x14ac:dyDescent="0.3">
      <c r="B73" s="55"/>
    </row>
    <row r="74" spans="2:46" s="50" customFormat="1" ht="11.25" x14ac:dyDescent="0.25">
      <c r="B74" s="55"/>
      <c r="I74" s="5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8"/>
    </row>
    <row r="75" spans="2:46" s="50" customFormat="1" ht="15.75" x14ac:dyDescent="0.25">
      <c r="B75" s="55"/>
      <c r="I75" s="8"/>
      <c r="J75" s="79"/>
      <c r="K75" s="79"/>
      <c r="L75" s="79"/>
      <c r="M75" s="79"/>
      <c r="N75" s="79"/>
      <c r="O75" s="80" t="s">
        <v>47</v>
      </c>
      <c r="P75" s="79"/>
      <c r="Q75" s="79"/>
      <c r="R75" s="79"/>
      <c r="S75" s="79"/>
      <c r="T75" s="81"/>
    </row>
    <row r="76" spans="2:46" s="1" customFormat="1" ht="11.25" x14ac:dyDescent="0.25">
      <c r="B76" s="55"/>
      <c r="I76" s="8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81"/>
      <c r="U76" s="50"/>
      <c r="V76" s="50"/>
      <c r="W76" s="50"/>
      <c r="X76" s="50"/>
      <c r="Y76" s="50"/>
      <c r="Z76" s="50"/>
      <c r="AA76" s="50"/>
      <c r="AB76" s="50"/>
      <c r="AC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</row>
    <row r="77" spans="2:46" s="1" customFormat="1" ht="11.25" x14ac:dyDescent="0.25">
      <c r="B77" s="55"/>
      <c r="I77" s="8"/>
      <c r="J77" s="79"/>
      <c r="K77" s="79"/>
      <c r="L77" s="79"/>
      <c r="M77" s="82" t="s">
        <v>48</v>
      </c>
      <c r="N77" s="79"/>
      <c r="O77" s="79"/>
      <c r="P77" s="79"/>
      <c r="Q77" s="79"/>
      <c r="R77" s="79"/>
      <c r="S77" s="79"/>
      <c r="T77" s="81"/>
      <c r="U77" s="50"/>
      <c r="V77" s="50"/>
      <c r="W77" s="50"/>
      <c r="X77" s="50"/>
      <c r="Y77" s="50"/>
      <c r="Z77" s="50"/>
      <c r="AA77" s="50"/>
      <c r="AB77" s="50"/>
      <c r="AC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</row>
    <row r="78" spans="2:46" s="1" customFormat="1" ht="12.75" x14ac:dyDescent="0.25">
      <c r="B78" s="55"/>
      <c r="I78" s="8"/>
      <c r="J78" s="79"/>
      <c r="K78" s="79"/>
      <c r="L78" s="79"/>
      <c r="M78" s="83" t="s">
        <v>19</v>
      </c>
      <c r="N78" s="83" t="s">
        <v>20</v>
      </c>
      <c r="O78" s="83" t="s">
        <v>21</v>
      </c>
      <c r="P78" s="83" t="s">
        <v>22</v>
      </c>
      <c r="Q78" s="83" t="s">
        <v>23</v>
      </c>
      <c r="R78" s="83" t="s">
        <v>24</v>
      </c>
      <c r="S78" s="83" t="s">
        <v>25</v>
      </c>
      <c r="T78" s="81"/>
      <c r="U78" s="50"/>
      <c r="V78" s="50"/>
      <c r="W78" s="50"/>
      <c r="X78" s="50"/>
      <c r="Y78" s="50"/>
      <c r="Z78" s="50"/>
      <c r="AA78" s="50"/>
      <c r="AB78" s="50"/>
      <c r="AC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</row>
    <row r="79" spans="2:46" s="1" customFormat="1" ht="11.25" x14ac:dyDescent="0.25">
      <c r="B79" s="55"/>
      <c r="I79" s="8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1"/>
      <c r="U79" s="50"/>
      <c r="V79" s="50"/>
      <c r="W79" s="50"/>
      <c r="X79" s="50"/>
      <c r="Y79" s="50"/>
      <c r="Z79" s="50"/>
      <c r="AA79" s="50"/>
      <c r="AB79" s="50"/>
      <c r="AC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</row>
    <row r="80" spans="2:46" s="1" customFormat="1" ht="11.25" x14ac:dyDescent="0.25">
      <c r="B80" s="55"/>
      <c r="I80" s="8"/>
      <c r="J80" s="79"/>
      <c r="K80" s="79"/>
      <c r="L80" s="79"/>
      <c r="M80" s="82" t="s">
        <v>49</v>
      </c>
      <c r="N80" s="79"/>
      <c r="O80" s="79"/>
      <c r="P80" s="79"/>
      <c r="Q80" s="79"/>
      <c r="R80" s="79"/>
      <c r="S80" s="79"/>
      <c r="T80" s="81"/>
      <c r="U80" s="50"/>
      <c r="V80" s="50"/>
      <c r="W80" s="50"/>
      <c r="X80" s="50"/>
      <c r="Y80" s="50"/>
      <c r="Z80" s="50"/>
      <c r="AA80" s="50"/>
      <c r="AB80" s="50"/>
      <c r="AC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</row>
    <row r="81" spans="2:52" s="1" customFormat="1" ht="11.25" x14ac:dyDescent="0.25">
      <c r="B81" s="55"/>
      <c r="I81" s="8"/>
      <c r="J81" s="79"/>
      <c r="K81" s="79"/>
      <c r="L81" s="79" t="s">
        <v>50</v>
      </c>
      <c r="M81" s="84">
        <v>70294</v>
      </c>
      <c r="N81" s="84">
        <v>158530</v>
      </c>
      <c r="O81" s="84">
        <v>149850</v>
      </c>
      <c r="P81" s="84">
        <v>127633</v>
      </c>
      <c r="Q81" s="84">
        <v>139290</v>
      </c>
      <c r="R81" s="84">
        <v>199316</v>
      </c>
      <c r="S81" s="84">
        <v>201822</v>
      </c>
      <c r="T81" s="81"/>
      <c r="U81" s="50"/>
      <c r="V81" s="50"/>
      <c r="W81" s="50"/>
      <c r="X81" s="50"/>
      <c r="Y81" s="50"/>
      <c r="Z81" s="50"/>
      <c r="AA81" s="50"/>
      <c r="AB81" s="50"/>
      <c r="AC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</row>
    <row r="82" spans="2:52" s="1" customFormat="1" ht="11.25" x14ac:dyDescent="0.25">
      <c r="B82" s="55"/>
      <c r="I82" s="8"/>
      <c r="J82" s="79"/>
      <c r="K82" s="79"/>
      <c r="L82" s="79" t="s">
        <v>51</v>
      </c>
      <c r="M82" s="84">
        <v>199570</v>
      </c>
      <c r="N82" s="84">
        <v>902974</v>
      </c>
      <c r="O82" s="84">
        <v>713126</v>
      </c>
      <c r="P82" s="84">
        <v>758967</v>
      </c>
      <c r="Q82" s="84">
        <v>725704</v>
      </c>
      <c r="R82" s="84">
        <v>993234</v>
      </c>
      <c r="S82" s="84">
        <v>1070055</v>
      </c>
      <c r="T82" s="81"/>
      <c r="U82" s="50"/>
      <c r="V82" s="50"/>
      <c r="W82" s="50"/>
      <c r="X82" s="50"/>
      <c r="Y82" s="50"/>
      <c r="Z82" s="50"/>
      <c r="AA82" s="50"/>
      <c r="AB82" s="50"/>
      <c r="AC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</row>
    <row r="83" spans="2:52" s="1" customFormat="1" ht="11.25" x14ac:dyDescent="0.25">
      <c r="B83" s="55"/>
      <c r="I83" s="8"/>
      <c r="J83" s="79"/>
      <c r="K83" s="79"/>
      <c r="L83" s="82"/>
      <c r="M83" s="85"/>
      <c r="N83" s="85"/>
      <c r="O83" s="85"/>
      <c r="P83" s="85"/>
      <c r="Q83" s="85"/>
      <c r="R83" s="85"/>
      <c r="S83" s="85"/>
      <c r="T83" s="81"/>
      <c r="U83" s="50"/>
      <c r="V83" s="50"/>
      <c r="W83" s="50"/>
      <c r="X83" s="50"/>
      <c r="Y83" s="50"/>
      <c r="Z83" s="50"/>
      <c r="AA83" s="50"/>
      <c r="AB83" s="50"/>
      <c r="AC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</row>
    <row r="84" spans="2:52" s="1" customFormat="1" ht="11.25" x14ac:dyDescent="0.25">
      <c r="B84" s="55"/>
      <c r="I84" s="8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1"/>
      <c r="U84" s="50"/>
      <c r="V84" s="50"/>
      <c r="W84" s="50"/>
      <c r="X84" s="50"/>
      <c r="Y84" s="50"/>
      <c r="Z84" s="50"/>
      <c r="AA84" s="50"/>
      <c r="AB84" s="50"/>
      <c r="AC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</row>
    <row r="85" spans="2:52" s="1" customFormat="1" ht="12" thickBot="1" x14ac:dyDescent="0.3">
      <c r="B85" s="55"/>
      <c r="I85" s="35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7"/>
      <c r="U85" s="50"/>
      <c r="V85" s="50"/>
      <c r="W85" s="50"/>
      <c r="X85" s="50"/>
      <c r="Y85" s="50"/>
      <c r="Z85" s="50"/>
      <c r="AA85" s="50"/>
      <c r="AB85" s="50"/>
      <c r="AC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</row>
    <row r="86" spans="2:52" s="1" customFormat="1" ht="11.25" x14ac:dyDescent="0.25">
      <c r="B86" s="38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</row>
    <row r="87" spans="2:52" s="1" customFormat="1" ht="11.25" x14ac:dyDescent="0.25">
      <c r="B87" s="38"/>
      <c r="X87" s="58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</row>
    <row r="88" spans="2:52" s="1" customFormat="1" ht="11.25" x14ac:dyDescent="0.25">
      <c r="B88" s="38"/>
    </row>
    <row r="91" spans="2:52" s="42" customFormat="1" ht="26.25" x14ac:dyDescent="0.25">
      <c r="B91" s="88"/>
      <c r="C91" s="40"/>
      <c r="D91" s="89" t="s">
        <v>52</v>
      </c>
      <c r="F91" s="43"/>
    </row>
    <row r="92" spans="2:52" s="90" customFormat="1" x14ac:dyDescent="0.25">
      <c r="C92" s="91"/>
      <c r="D92" s="92"/>
      <c r="F92" s="93"/>
      <c r="G92" s="90">
        <v>1</v>
      </c>
      <c r="H92" s="90">
        <v>2</v>
      </c>
      <c r="I92" s="90">
        <v>3</v>
      </c>
      <c r="J92" s="90">
        <v>4</v>
      </c>
      <c r="K92" s="90">
        <v>5</v>
      </c>
      <c r="L92" s="90">
        <v>6</v>
      </c>
      <c r="M92" s="90">
        <v>7</v>
      </c>
      <c r="N92" s="90">
        <v>8</v>
      </c>
      <c r="O92" s="90">
        <v>9</v>
      </c>
      <c r="P92" s="90">
        <v>10</v>
      </c>
      <c r="Q92" s="90">
        <v>11</v>
      </c>
      <c r="R92" s="90">
        <v>12</v>
      </c>
      <c r="S92" s="90">
        <v>13</v>
      </c>
      <c r="T92" s="90">
        <v>14</v>
      </c>
      <c r="U92" s="90">
        <v>15</v>
      </c>
      <c r="V92" s="90">
        <v>16</v>
      </c>
      <c r="W92" s="90">
        <v>17</v>
      </c>
      <c r="X92" s="90">
        <v>18</v>
      </c>
      <c r="Y92" s="90">
        <v>19</v>
      </c>
      <c r="Z92" s="90">
        <v>20</v>
      </c>
      <c r="AA92" s="90">
        <v>21</v>
      </c>
      <c r="AB92" s="90">
        <v>22</v>
      </c>
      <c r="AC92" s="90">
        <v>23</v>
      </c>
      <c r="AD92" s="90">
        <v>24</v>
      </c>
      <c r="AE92" s="90">
        <v>25</v>
      </c>
      <c r="AF92" s="90">
        <v>26</v>
      </c>
      <c r="AG92" s="90">
        <v>27</v>
      </c>
      <c r="AH92" s="90">
        <v>28</v>
      </c>
      <c r="AI92" s="90">
        <v>29</v>
      </c>
      <c r="AJ92" s="90">
        <v>30</v>
      </c>
      <c r="AK92" s="90">
        <v>31</v>
      </c>
      <c r="AL92" s="90">
        <v>32</v>
      </c>
      <c r="AM92" s="90">
        <v>33</v>
      </c>
      <c r="AN92" s="90">
        <v>34</v>
      </c>
      <c r="AO92" s="90">
        <v>35</v>
      </c>
      <c r="AP92" s="90">
        <v>36</v>
      </c>
      <c r="AQ92" s="90">
        <v>37</v>
      </c>
      <c r="AR92" s="90">
        <v>38</v>
      </c>
      <c r="AS92" s="90">
        <v>39</v>
      </c>
      <c r="AT92" s="90">
        <v>40</v>
      </c>
      <c r="AU92" s="90">
        <v>41</v>
      </c>
      <c r="AV92" s="90">
        <v>42</v>
      </c>
      <c r="AW92" s="90">
        <v>43</v>
      </c>
      <c r="AX92" s="90">
        <v>44</v>
      </c>
      <c r="AY92" s="90">
        <v>45</v>
      </c>
      <c r="AZ92" s="90">
        <v>46</v>
      </c>
    </row>
    <row r="93" spans="2:52" ht="23.25" x14ac:dyDescent="0.25">
      <c r="G93" s="94" t="s">
        <v>53</v>
      </c>
    </row>
    <row r="95" spans="2:52" s="97" customFormat="1" x14ac:dyDescent="0.25">
      <c r="B95" s="95"/>
      <c r="C95" s="19"/>
      <c r="D95" s="96"/>
      <c r="G95" s="97" t="s">
        <v>54</v>
      </c>
      <c r="O95" s="97" t="s">
        <v>38</v>
      </c>
      <c r="Y95" s="97" t="s">
        <v>55</v>
      </c>
      <c r="AH95" s="97" t="s">
        <v>56</v>
      </c>
      <c r="AQ95" s="97" t="s">
        <v>57</v>
      </c>
    </row>
    <row r="96" spans="2:52" x14ac:dyDescent="0.25">
      <c r="F96" s="98" t="s">
        <v>58</v>
      </c>
      <c r="G96" s="99" t="s">
        <v>19</v>
      </c>
      <c r="H96" s="99" t="s">
        <v>20</v>
      </c>
      <c r="I96" s="99" t="s">
        <v>21</v>
      </c>
      <c r="J96" s="99" t="s">
        <v>22</v>
      </c>
      <c r="K96" s="99" t="s">
        <v>23</v>
      </c>
      <c r="L96" s="99" t="s">
        <v>24</v>
      </c>
      <c r="M96" s="99" t="s">
        <v>25</v>
      </c>
      <c r="O96" s="98" t="s">
        <v>58</v>
      </c>
      <c r="P96" s="99" t="s">
        <v>19</v>
      </c>
      <c r="Q96" s="99" t="s">
        <v>20</v>
      </c>
      <c r="R96" s="99" t="s">
        <v>21</v>
      </c>
      <c r="S96" s="99" t="s">
        <v>22</v>
      </c>
      <c r="T96" s="99" t="s">
        <v>23</v>
      </c>
      <c r="U96" s="99" t="s">
        <v>24</v>
      </c>
      <c r="V96" s="99" t="s">
        <v>25</v>
      </c>
      <c r="Y96" s="98" t="s">
        <v>58</v>
      </c>
      <c r="Z96" s="99" t="s">
        <v>19</v>
      </c>
      <c r="AA96" s="99" t="s">
        <v>20</v>
      </c>
      <c r="AB96" s="99" t="s">
        <v>21</v>
      </c>
      <c r="AC96" s="99" t="s">
        <v>22</v>
      </c>
      <c r="AD96" s="99" t="s">
        <v>23</v>
      </c>
      <c r="AE96" s="99" t="s">
        <v>24</v>
      </c>
      <c r="AF96" s="99" t="s">
        <v>25</v>
      </c>
      <c r="AH96" s="98" t="s">
        <v>58</v>
      </c>
      <c r="AI96" s="99" t="s">
        <v>19</v>
      </c>
      <c r="AJ96" s="99" t="s">
        <v>20</v>
      </c>
      <c r="AK96" s="99" t="s">
        <v>21</v>
      </c>
      <c r="AL96" s="99" t="s">
        <v>22</v>
      </c>
      <c r="AM96" s="99" t="s">
        <v>23</v>
      </c>
      <c r="AN96" s="99" t="s">
        <v>24</v>
      </c>
      <c r="AO96" s="99" t="s">
        <v>25</v>
      </c>
      <c r="AQ96" s="98" t="s">
        <v>58</v>
      </c>
      <c r="AR96" s="99" t="s">
        <v>19</v>
      </c>
      <c r="AS96" s="99" t="s">
        <v>20</v>
      </c>
      <c r="AT96" s="99" t="s">
        <v>21</v>
      </c>
      <c r="AU96" s="99" t="s">
        <v>22</v>
      </c>
      <c r="AV96" s="99" t="s">
        <v>23</v>
      </c>
      <c r="AW96" s="99" t="s">
        <v>24</v>
      </c>
      <c r="AX96" s="99" t="s">
        <v>25</v>
      </c>
    </row>
    <row r="97" spans="4:50" x14ac:dyDescent="0.25">
      <c r="D97" s="19" t="s">
        <v>0</v>
      </c>
      <c r="E97" s="96" t="s">
        <v>4</v>
      </c>
      <c r="F97" s="56" t="s">
        <v>59</v>
      </c>
      <c r="G97" s="100">
        <v>2847128</v>
      </c>
      <c r="H97" s="100">
        <v>2916521</v>
      </c>
      <c r="I97" s="100">
        <v>2932448</v>
      </c>
      <c r="J97" s="100">
        <v>2945891</v>
      </c>
      <c r="K97" s="100">
        <v>2905205</v>
      </c>
      <c r="L97" s="100">
        <v>2787596</v>
      </c>
      <c r="M97" s="100">
        <v>2694742</v>
      </c>
      <c r="O97" s="56" t="s">
        <v>59</v>
      </c>
      <c r="P97" s="101">
        <v>0.8</v>
      </c>
      <c r="Q97" s="101">
        <v>0.8</v>
      </c>
      <c r="R97" s="101">
        <v>0.8</v>
      </c>
      <c r="S97" s="101">
        <v>0.4</v>
      </c>
      <c r="T97" s="101">
        <v>0.9</v>
      </c>
      <c r="U97" s="101">
        <v>1</v>
      </c>
      <c r="V97" s="101">
        <v>1.2</v>
      </c>
      <c r="Y97" s="56" t="s">
        <v>59</v>
      </c>
      <c r="Z97" s="100">
        <v>45554.047999999995</v>
      </c>
      <c r="AA97" s="100">
        <v>46664.336000000003</v>
      </c>
      <c r="AB97" s="100">
        <v>46919.167999999998</v>
      </c>
      <c r="AC97" s="100">
        <v>23567.128000000004</v>
      </c>
      <c r="AD97" s="100">
        <v>52293.69</v>
      </c>
      <c r="AE97" s="100">
        <v>55751.92</v>
      </c>
      <c r="AF97" s="100">
        <v>64673.807999999997</v>
      </c>
      <c r="AH97" s="56" t="s">
        <v>59</v>
      </c>
      <c r="AI97" s="102">
        <v>1</v>
      </c>
      <c r="AJ97" s="102">
        <v>1</v>
      </c>
      <c r="AK97" s="102">
        <v>1</v>
      </c>
      <c r="AL97" s="102">
        <v>1</v>
      </c>
      <c r="AM97" s="102">
        <v>1</v>
      </c>
      <c r="AN97" s="102">
        <v>1</v>
      </c>
      <c r="AO97" s="102">
        <v>1</v>
      </c>
      <c r="AQ97" s="56" t="s">
        <v>59</v>
      </c>
      <c r="AR97" s="102">
        <f>2*(AI97*P97/100)</f>
        <v>1.6E-2</v>
      </c>
      <c r="AS97" s="102">
        <f t="shared" ref="AS97:AX112" si="20">2*(AJ97*Q97/100)</f>
        <v>1.6E-2</v>
      </c>
      <c r="AT97" s="102">
        <f t="shared" si="20"/>
        <v>1.6E-2</v>
      </c>
      <c r="AU97" s="102">
        <f t="shared" si="20"/>
        <v>8.0000000000000002E-3</v>
      </c>
      <c r="AV97" s="102">
        <f t="shared" si="20"/>
        <v>1.8000000000000002E-2</v>
      </c>
      <c r="AW97" s="102">
        <f t="shared" si="20"/>
        <v>0.02</v>
      </c>
      <c r="AX97" s="102">
        <f t="shared" si="20"/>
        <v>2.4E-2</v>
      </c>
    </row>
    <row r="98" spans="4:50" x14ac:dyDescent="0.25">
      <c r="D98" s="1" t="s">
        <v>0</v>
      </c>
      <c r="E98" s="2" t="s">
        <v>4</v>
      </c>
      <c r="F98" s="60" t="s">
        <v>12</v>
      </c>
      <c r="G98" s="57">
        <v>565730</v>
      </c>
      <c r="H98" s="57">
        <v>445606</v>
      </c>
      <c r="I98" s="57">
        <v>368691</v>
      </c>
      <c r="J98" s="57">
        <v>354202</v>
      </c>
      <c r="K98" s="57">
        <v>337707</v>
      </c>
      <c r="L98" s="57">
        <v>282410</v>
      </c>
      <c r="M98" s="57">
        <v>237726</v>
      </c>
      <c r="O98" s="60" t="s">
        <v>12</v>
      </c>
      <c r="P98" s="103">
        <v>2.5</v>
      </c>
      <c r="Q98" s="103">
        <v>3.1</v>
      </c>
      <c r="R98" s="103">
        <v>3.3</v>
      </c>
      <c r="S98" s="103">
        <v>4</v>
      </c>
      <c r="T98" s="103">
        <v>4.2</v>
      </c>
      <c r="U98" s="103">
        <v>4.7</v>
      </c>
      <c r="V98" s="103">
        <v>5.3</v>
      </c>
      <c r="Y98" s="60" t="s">
        <v>12</v>
      </c>
      <c r="Z98" s="57">
        <v>28286.5</v>
      </c>
      <c r="AA98" s="57">
        <v>27627.572</v>
      </c>
      <c r="AB98" s="57">
        <v>24333.606</v>
      </c>
      <c r="AC98" s="57">
        <v>28336.16</v>
      </c>
      <c r="AD98" s="57">
        <v>28367.388000000003</v>
      </c>
      <c r="AE98" s="57">
        <v>26546.54</v>
      </c>
      <c r="AF98" s="57">
        <v>25198.956000000002</v>
      </c>
      <c r="AH98" s="60" t="s">
        <v>12</v>
      </c>
      <c r="AI98" s="58">
        <v>0.19870199021610549</v>
      </c>
      <c r="AJ98" s="58">
        <v>0.15278683061085452</v>
      </c>
      <c r="AK98" s="58">
        <v>0.12572806065103287</v>
      </c>
      <c r="AL98" s="58">
        <v>0.12023594898792929</v>
      </c>
      <c r="AM98" s="58">
        <v>0.11624205520780806</v>
      </c>
      <c r="AN98" s="58">
        <v>0.10130951543910954</v>
      </c>
      <c r="AO98" s="58">
        <v>8.8218463956846335E-2</v>
      </c>
      <c r="AQ98" s="60" t="s">
        <v>12</v>
      </c>
      <c r="AR98" s="58">
        <f t="shared" ref="AR98:AX147" si="21">2*(AI98*P98/100)</f>
        <v>9.9350995108052741E-3</v>
      </c>
      <c r="AS98" s="58">
        <f t="shared" si="20"/>
        <v>9.4727834978729809E-3</v>
      </c>
      <c r="AT98" s="58">
        <f t="shared" si="20"/>
        <v>8.2980520029681693E-3</v>
      </c>
      <c r="AU98" s="58">
        <f t="shared" si="20"/>
        <v>9.6188759190343424E-3</v>
      </c>
      <c r="AV98" s="58">
        <f t="shared" si="20"/>
        <v>9.7643326374558768E-3</v>
      </c>
      <c r="AW98" s="58">
        <f t="shared" si="20"/>
        <v>9.5230944512762969E-3</v>
      </c>
      <c r="AX98" s="58">
        <f t="shared" si="20"/>
        <v>9.351157179425711E-3</v>
      </c>
    </row>
    <row r="99" spans="4:50" x14ac:dyDescent="0.25">
      <c r="D99" s="1" t="s">
        <v>0</v>
      </c>
      <c r="E99" s="2" t="s">
        <v>4</v>
      </c>
      <c r="F99" s="60" t="s">
        <v>13</v>
      </c>
      <c r="G99" s="57">
        <v>441895</v>
      </c>
      <c r="H99" s="57">
        <v>427513</v>
      </c>
      <c r="I99" s="57">
        <v>356036</v>
      </c>
      <c r="J99" s="57">
        <v>313694</v>
      </c>
      <c r="K99" s="57">
        <v>274093</v>
      </c>
      <c r="L99" s="57">
        <v>244100</v>
      </c>
      <c r="M99" s="57">
        <v>226591</v>
      </c>
      <c r="O99" s="60" t="s">
        <v>13</v>
      </c>
      <c r="P99" s="103">
        <v>2.9</v>
      </c>
      <c r="Q99" s="103">
        <v>3.1</v>
      </c>
      <c r="R99" s="103">
        <v>3.3</v>
      </c>
      <c r="S99" s="103">
        <v>4</v>
      </c>
      <c r="T99" s="103">
        <v>4.5999999999999996</v>
      </c>
      <c r="U99" s="103">
        <v>5.3</v>
      </c>
      <c r="V99" s="103">
        <v>5.3</v>
      </c>
      <c r="Y99" s="60" t="s">
        <v>13</v>
      </c>
      <c r="Z99" s="57">
        <v>25629.91</v>
      </c>
      <c r="AA99" s="57">
        <v>26505.806</v>
      </c>
      <c r="AB99" s="57">
        <v>23498.376</v>
      </c>
      <c r="AC99" s="57">
        <v>25095.52</v>
      </c>
      <c r="AD99" s="57">
        <v>25216.555999999997</v>
      </c>
      <c r="AE99" s="57">
        <v>25874.6</v>
      </c>
      <c r="AF99" s="57">
        <v>24018.646000000001</v>
      </c>
      <c r="AH99" s="60" t="s">
        <v>13</v>
      </c>
      <c r="AI99" s="58">
        <v>0.15520728256685334</v>
      </c>
      <c r="AJ99" s="58">
        <v>0.1465832064984274</v>
      </c>
      <c r="AK99" s="58">
        <v>0.12141255360708869</v>
      </c>
      <c r="AL99" s="58">
        <v>0.10648527050050392</v>
      </c>
      <c r="AM99" s="58">
        <v>9.4345493691495086E-2</v>
      </c>
      <c r="AN99" s="58">
        <v>8.7566490983628911E-2</v>
      </c>
      <c r="AO99" s="58">
        <v>8.4086342959734175E-2</v>
      </c>
      <c r="AQ99" s="60" t="s">
        <v>13</v>
      </c>
      <c r="AR99" s="58">
        <f t="shared" si="21"/>
        <v>9.0020223888774946E-3</v>
      </c>
      <c r="AS99" s="58">
        <f t="shared" si="20"/>
        <v>9.0881588029025004E-3</v>
      </c>
      <c r="AT99" s="58">
        <f t="shared" si="20"/>
        <v>8.0132285380678531E-3</v>
      </c>
      <c r="AU99" s="58">
        <f t="shared" si="20"/>
        <v>8.5188216400403135E-3</v>
      </c>
      <c r="AV99" s="58">
        <f t="shared" si="20"/>
        <v>8.6797854196175479E-3</v>
      </c>
      <c r="AW99" s="58">
        <f t="shared" si="20"/>
        <v>9.2820480442646642E-3</v>
      </c>
      <c r="AX99" s="58">
        <f t="shared" si="20"/>
        <v>8.9131523537318222E-3</v>
      </c>
    </row>
    <row r="100" spans="4:50" x14ac:dyDescent="0.25">
      <c r="D100" s="1" t="s">
        <v>0</v>
      </c>
      <c r="E100" s="2" t="s">
        <v>4</v>
      </c>
      <c r="F100" s="60" t="s">
        <v>14</v>
      </c>
      <c r="G100" s="57">
        <v>1839503</v>
      </c>
      <c r="H100" s="57">
        <v>2043402</v>
      </c>
      <c r="I100" s="57">
        <v>2207721</v>
      </c>
      <c r="J100" s="57">
        <v>2277995</v>
      </c>
      <c r="K100" s="57">
        <v>2293405</v>
      </c>
      <c r="L100" s="57">
        <v>2261086</v>
      </c>
      <c r="M100" s="57">
        <v>2230425</v>
      </c>
      <c r="O100" s="60" t="s">
        <v>14</v>
      </c>
      <c r="P100" s="103">
        <v>1.6</v>
      </c>
      <c r="Q100" s="103">
        <v>0.8</v>
      </c>
      <c r="R100" s="103">
        <v>0.8</v>
      </c>
      <c r="S100" s="103">
        <v>0.4</v>
      </c>
      <c r="T100" s="103">
        <v>0.9</v>
      </c>
      <c r="U100" s="103">
        <v>1</v>
      </c>
      <c r="V100" s="103">
        <v>1.2</v>
      </c>
      <c r="Y100" s="60" t="s">
        <v>14</v>
      </c>
      <c r="Z100" s="57">
        <v>58864.096000000005</v>
      </c>
      <c r="AA100" s="57">
        <v>32694.432000000001</v>
      </c>
      <c r="AB100" s="57">
        <v>35323.536</v>
      </c>
      <c r="AC100" s="57">
        <v>18223.96</v>
      </c>
      <c r="AD100" s="57">
        <v>41281.29</v>
      </c>
      <c r="AE100" s="57">
        <v>45221.72</v>
      </c>
      <c r="AF100" s="57">
        <v>53530.2</v>
      </c>
      <c r="AH100" s="60" t="s">
        <v>14</v>
      </c>
      <c r="AI100" s="58">
        <v>0.64609072721704119</v>
      </c>
      <c r="AJ100" s="58">
        <v>0.70062996289071811</v>
      </c>
      <c r="AK100" s="58">
        <v>0.7528593857418785</v>
      </c>
      <c r="AL100" s="58">
        <v>0.77327878051156684</v>
      </c>
      <c r="AM100" s="58">
        <v>0.7894124511006968</v>
      </c>
      <c r="AN100" s="58">
        <v>0.8111239935772615</v>
      </c>
      <c r="AO100" s="58">
        <v>0.82769519308341943</v>
      </c>
      <c r="AQ100" s="60" t="s">
        <v>14</v>
      </c>
      <c r="AR100" s="58">
        <f t="shared" si="21"/>
        <v>2.0674903270945316E-2</v>
      </c>
      <c r="AS100" s="58">
        <f t="shared" si="20"/>
        <v>1.121007940625149E-2</v>
      </c>
      <c r="AT100" s="58">
        <f t="shared" si="20"/>
        <v>1.2045750171870057E-2</v>
      </c>
      <c r="AU100" s="58">
        <f t="shared" si="20"/>
        <v>6.1862302440925353E-3</v>
      </c>
      <c r="AV100" s="58">
        <f t="shared" si="20"/>
        <v>1.4209424119812544E-2</v>
      </c>
      <c r="AW100" s="58">
        <f t="shared" si="20"/>
        <v>1.622247987154523E-2</v>
      </c>
      <c r="AX100" s="58">
        <f t="shared" si="20"/>
        <v>1.9864684634002067E-2</v>
      </c>
    </row>
    <row r="101" spans="4:50" x14ac:dyDescent="0.25">
      <c r="D101" s="19" t="s">
        <v>1</v>
      </c>
      <c r="E101" s="96" t="s">
        <v>4</v>
      </c>
      <c r="F101" s="56" t="s">
        <v>59</v>
      </c>
      <c r="G101" s="100">
        <v>1457535</v>
      </c>
      <c r="H101" s="100">
        <v>1489737</v>
      </c>
      <c r="I101" s="100">
        <v>1491402</v>
      </c>
      <c r="J101" s="100">
        <v>1502605</v>
      </c>
      <c r="K101" s="100">
        <v>1472200</v>
      </c>
      <c r="L101" s="100">
        <v>1426369</v>
      </c>
      <c r="M101" s="100">
        <v>1371629</v>
      </c>
      <c r="O101" s="56" t="s">
        <v>59</v>
      </c>
      <c r="P101" s="101">
        <v>1.6</v>
      </c>
      <c r="Q101" s="101">
        <v>1.7</v>
      </c>
      <c r="R101" s="101">
        <v>1.8</v>
      </c>
      <c r="S101" s="101">
        <v>1.3</v>
      </c>
      <c r="T101" s="101">
        <v>1.4</v>
      </c>
      <c r="U101" s="101">
        <v>2</v>
      </c>
      <c r="V101" s="101">
        <v>2</v>
      </c>
      <c r="Y101" s="56" t="s">
        <v>59</v>
      </c>
      <c r="Z101" s="100">
        <v>46641.120000000003</v>
      </c>
      <c r="AA101" s="100">
        <v>50651.057999999997</v>
      </c>
      <c r="AB101" s="100">
        <v>53690.472000000002</v>
      </c>
      <c r="AC101" s="100">
        <v>39067.730000000003</v>
      </c>
      <c r="AD101" s="100">
        <v>41221.599999999999</v>
      </c>
      <c r="AE101" s="100">
        <v>57054.76</v>
      </c>
      <c r="AF101" s="100">
        <v>54865.16</v>
      </c>
      <c r="AH101" s="56" t="s">
        <v>59</v>
      </c>
      <c r="AI101" s="102">
        <v>1</v>
      </c>
      <c r="AJ101" s="102">
        <v>1</v>
      </c>
      <c r="AK101" s="102">
        <v>1</v>
      </c>
      <c r="AL101" s="102">
        <v>1</v>
      </c>
      <c r="AM101" s="102">
        <v>1</v>
      </c>
      <c r="AN101" s="102">
        <v>1</v>
      </c>
      <c r="AO101" s="102">
        <v>1</v>
      </c>
      <c r="AQ101" s="56" t="s">
        <v>59</v>
      </c>
      <c r="AR101" s="102">
        <f t="shared" si="21"/>
        <v>3.2000000000000001E-2</v>
      </c>
      <c r="AS101" s="102">
        <f t="shared" si="20"/>
        <v>3.4000000000000002E-2</v>
      </c>
      <c r="AT101" s="102">
        <f t="shared" si="20"/>
        <v>3.6000000000000004E-2</v>
      </c>
      <c r="AU101" s="102">
        <f t="shared" si="20"/>
        <v>2.6000000000000002E-2</v>
      </c>
      <c r="AV101" s="102">
        <f t="shared" si="20"/>
        <v>2.7999999999999997E-2</v>
      </c>
      <c r="AW101" s="102">
        <f t="shared" si="20"/>
        <v>0.04</v>
      </c>
      <c r="AX101" s="102">
        <f t="shared" si="20"/>
        <v>0.04</v>
      </c>
    </row>
    <row r="102" spans="4:50" x14ac:dyDescent="0.25">
      <c r="D102" s="1" t="s">
        <v>1</v>
      </c>
      <c r="E102" s="2" t="s">
        <v>4</v>
      </c>
      <c r="F102" s="60" t="s">
        <v>12</v>
      </c>
      <c r="G102" s="57">
        <v>268689</v>
      </c>
      <c r="H102" s="57">
        <v>215375</v>
      </c>
      <c r="I102" s="57">
        <v>182629</v>
      </c>
      <c r="J102" s="57">
        <v>193508</v>
      </c>
      <c r="K102" s="57">
        <v>189940</v>
      </c>
      <c r="L102" s="57">
        <v>146025</v>
      </c>
      <c r="M102" s="57">
        <v>134191</v>
      </c>
      <c r="O102" s="60" t="s">
        <v>12</v>
      </c>
      <c r="P102" s="103">
        <v>3.8</v>
      </c>
      <c r="Q102" s="103">
        <v>4.5</v>
      </c>
      <c r="R102" s="103">
        <v>5.3</v>
      </c>
      <c r="S102" s="103">
        <v>5.8</v>
      </c>
      <c r="T102" s="103">
        <v>6.1</v>
      </c>
      <c r="U102" s="103">
        <v>6.8</v>
      </c>
      <c r="V102" s="103">
        <v>6.8</v>
      </c>
      <c r="Y102" s="60" t="s">
        <v>12</v>
      </c>
      <c r="Z102" s="57">
        <v>20420.363999999998</v>
      </c>
      <c r="AA102" s="57">
        <v>19383.75</v>
      </c>
      <c r="AB102" s="57">
        <v>19358.673999999999</v>
      </c>
      <c r="AC102" s="57">
        <v>22446.928</v>
      </c>
      <c r="AD102" s="57">
        <v>23172.68</v>
      </c>
      <c r="AE102" s="57">
        <v>19859.400000000001</v>
      </c>
      <c r="AF102" s="57">
        <v>18249.975999999999</v>
      </c>
      <c r="AH102" s="60" t="s">
        <v>12</v>
      </c>
      <c r="AI102" s="58">
        <v>0.18434480132552564</v>
      </c>
      <c r="AJ102" s="58">
        <v>0.14457249836716146</v>
      </c>
      <c r="AK102" s="58">
        <v>0.12245457629800684</v>
      </c>
      <c r="AL102" s="58">
        <v>0.12878168247809638</v>
      </c>
      <c r="AM102" s="58">
        <v>0.12901779649504144</v>
      </c>
      <c r="AN102" s="58">
        <v>0.10237533204942059</v>
      </c>
      <c r="AO102" s="58">
        <v>9.7833306236598958E-2</v>
      </c>
      <c r="AQ102" s="60" t="s">
        <v>12</v>
      </c>
      <c r="AR102" s="58">
        <f t="shared" si="21"/>
        <v>1.4010204900739948E-2</v>
      </c>
      <c r="AS102" s="58">
        <f t="shared" si="20"/>
        <v>1.3011524853044531E-2</v>
      </c>
      <c r="AT102" s="58">
        <f t="shared" si="20"/>
        <v>1.2980185087588724E-2</v>
      </c>
      <c r="AU102" s="58">
        <f t="shared" si="20"/>
        <v>1.4938675167459179E-2</v>
      </c>
      <c r="AV102" s="58">
        <f t="shared" si="20"/>
        <v>1.5740171172395054E-2</v>
      </c>
      <c r="AW102" s="58">
        <f t="shared" si="20"/>
        <v>1.3923045158721201E-2</v>
      </c>
      <c r="AX102" s="58">
        <f t="shared" si="20"/>
        <v>1.3305329648177457E-2</v>
      </c>
    </row>
    <row r="103" spans="4:50" x14ac:dyDescent="0.25">
      <c r="D103" s="1" t="s">
        <v>1</v>
      </c>
      <c r="E103" s="2" t="s">
        <v>4</v>
      </c>
      <c r="F103" s="60" t="s">
        <v>13</v>
      </c>
      <c r="G103" s="57">
        <v>224276</v>
      </c>
      <c r="H103" s="57">
        <v>216754</v>
      </c>
      <c r="I103" s="57">
        <v>174089</v>
      </c>
      <c r="J103" s="57">
        <v>162890</v>
      </c>
      <c r="K103" s="57">
        <v>143233</v>
      </c>
      <c r="L103" s="57">
        <v>131215</v>
      </c>
      <c r="M103" s="57">
        <v>133730</v>
      </c>
      <c r="O103" s="60" t="s">
        <v>13</v>
      </c>
      <c r="P103" s="103">
        <v>4.2</v>
      </c>
      <c r="Q103" s="103">
        <v>4.5</v>
      </c>
      <c r="R103" s="103">
        <v>5.3</v>
      </c>
      <c r="S103" s="103">
        <v>5.8</v>
      </c>
      <c r="T103" s="103">
        <v>6.6</v>
      </c>
      <c r="U103" s="103">
        <v>6.8</v>
      </c>
      <c r="V103" s="103">
        <v>6.8</v>
      </c>
      <c r="Y103" s="60" t="s">
        <v>13</v>
      </c>
      <c r="Z103" s="57">
        <v>18839.184000000001</v>
      </c>
      <c r="AA103" s="57">
        <v>19507.86</v>
      </c>
      <c r="AB103" s="57">
        <v>18453.433999999997</v>
      </c>
      <c r="AC103" s="57">
        <v>18895.240000000002</v>
      </c>
      <c r="AD103" s="57">
        <v>18906.755999999998</v>
      </c>
      <c r="AE103" s="57">
        <v>17845.240000000002</v>
      </c>
      <c r="AF103" s="57">
        <v>18187.28</v>
      </c>
      <c r="AH103" s="60" t="s">
        <v>13</v>
      </c>
      <c r="AI103" s="58">
        <v>0.1538734918887025</v>
      </c>
      <c r="AJ103" s="58">
        <v>0.14549816511236546</v>
      </c>
      <c r="AK103" s="58">
        <v>0.11672842064044436</v>
      </c>
      <c r="AL103" s="58">
        <v>0.10840506986200632</v>
      </c>
      <c r="AM103" s="58">
        <v>9.7291808178236655E-2</v>
      </c>
      <c r="AN103" s="58">
        <v>9.1992324566784606E-2</v>
      </c>
      <c r="AO103" s="58">
        <v>9.7497209522400013E-2</v>
      </c>
      <c r="AQ103" s="60" t="s">
        <v>13</v>
      </c>
      <c r="AR103" s="58">
        <f t="shared" si="21"/>
        <v>1.2925373318651011E-2</v>
      </c>
      <c r="AS103" s="58">
        <f t="shared" si="20"/>
        <v>1.3094834860112892E-2</v>
      </c>
      <c r="AT103" s="58">
        <f t="shared" si="20"/>
        <v>1.2373212587887102E-2</v>
      </c>
      <c r="AU103" s="58">
        <f t="shared" si="20"/>
        <v>1.2574988103992733E-2</v>
      </c>
      <c r="AV103" s="58">
        <f t="shared" si="20"/>
        <v>1.2842518679527237E-2</v>
      </c>
      <c r="AW103" s="58">
        <f t="shared" si="20"/>
        <v>1.2510956141082705E-2</v>
      </c>
      <c r="AX103" s="58">
        <f t="shared" si="20"/>
        <v>1.3259620495046403E-2</v>
      </c>
    </row>
    <row r="104" spans="4:50" x14ac:dyDescent="0.25">
      <c r="D104" s="1" t="s">
        <v>1</v>
      </c>
      <c r="E104" s="2" t="s">
        <v>4</v>
      </c>
      <c r="F104" s="60" t="s">
        <v>14</v>
      </c>
      <c r="G104" s="57">
        <v>964570</v>
      </c>
      <c r="H104" s="57">
        <v>1057608</v>
      </c>
      <c r="I104" s="57">
        <v>1134684</v>
      </c>
      <c r="J104" s="57">
        <v>1146207</v>
      </c>
      <c r="K104" s="57">
        <v>1139027</v>
      </c>
      <c r="L104" s="57">
        <v>1149129</v>
      </c>
      <c r="M104" s="57">
        <v>1103708</v>
      </c>
      <c r="O104" s="60" t="s">
        <v>14</v>
      </c>
      <c r="P104" s="103">
        <v>2</v>
      </c>
      <c r="Q104" s="103">
        <v>1.7</v>
      </c>
      <c r="R104" s="103">
        <v>1.8</v>
      </c>
      <c r="S104" s="103">
        <v>1.3</v>
      </c>
      <c r="T104" s="103">
        <v>1.4</v>
      </c>
      <c r="U104" s="103">
        <v>2</v>
      </c>
      <c r="V104" s="103">
        <v>2</v>
      </c>
      <c r="Y104" s="60" t="s">
        <v>14</v>
      </c>
      <c r="Z104" s="57">
        <v>38582.800000000003</v>
      </c>
      <c r="AA104" s="57">
        <v>35958.671999999999</v>
      </c>
      <c r="AB104" s="57">
        <v>40848.623999999996</v>
      </c>
      <c r="AC104" s="57">
        <v>29801.382000000001</v>
      </c>
      <c r="AD104" s="57">
        <v>31892.755999999998</v>
      </c>
      <c r="AE104" s="57">
        <v>45965.16</v>
      </c>
      <c r="AF104" s="57">
        <v>44148.32</v>
      </c>
      <c r="AH104" s="60" t="s">
        <v>14</v>
      </c>
      <c r="AI104" s="58">
        <v>0.66178170678577186</v>
      </c>
      <c r="AJ104" s="58">
        <v>0.70992933652047308</v>
      </c>
      <c r="AK104" s="58">
        <v>0.76081700306154876</v>
      </c>
      <c r="AL104" s="58">
        <v>0.76281324765989733</v>
      </c>
      <c r="AM104" s="58">
        <v>0.7736903953267219</v>
      </c>
      <c r="AN104" s="58">
        <v>0.80563234338379475</v>
      </c>
      <c r="AO104" s="58">
        <v>0.80466948424100104</v>
      </c>
      <c r="AQ104" s="60" t="s">
        <v>14</v>
      </c>
      <c r="AR104" s="58">
        <f t="shared" si="21"/>
        <v>2.6471268271430873E-2</v>
      </c>
      <c r="AS104" s="58">
        <f t="shared" si="20"/>
        <v>2.4137597441696083E-2</v>
      </c>
      <c r="AT104" s="58">
        <f t="shared" si="20"/>
        <v>2.7389412110215755E-2</v>
      </c>
      <c r="AU104" s="58">
        <f t="shared" si="20"/>
        <v>1.9833144439157332E-2</v>
      </c>
      <c r="AV104" s="58">
        <f t="shared" si="20"/>
        <v>2.1663331069148212E-2</v>
      </c>
      <c r="AW104" s="58">
        <f t="shared" si="20"/>
        <v>3.2225293735351788E-2</v>
      </c>
      <c r="AX104" s="58">
        <f t="shared" si="20"/>
        <v>3.2186779369640039E-2</v>
      </c>
    </row>
    <row r="105" spans="4:50" x14ac:dyDescent="0.25">
      <c r="D105" s="19" t="s">
        <v>60</v>
      </c>
      <c r="E105" s="96" t="s">
        <v>4</v>
      </c>
      <c r="F105" s="56" t="s">
        <v>59</v>
      </c>
      <c r="G105" s="100">
        <v>1389593</v>
      </c>
      <c r="H105" s="100">
        <v>1426784</v>
      </c>
      <c r="I105" s="100">
        <v>1441046</v>
      </c>
      <c r="J105" s="100">
        <v>1443286</v>
      </c>
      <c r="K105" s="100">
        <v>1433005</v>
      </c>
      <c r="L105" s="100">
        <v>1361227</v>
      </c>
      <c r="M105" s="100">
        <v>1323113</v>
      </c>
      <c r="O105" s="56" t="s">
        <v>59</v>
      </c>
      <c r="P105" s="101">
        <v>1.6</v>
      </c>
      <c r="Q105" s="101">
        <v>1.7</v>
      </c>
      <c r="R105" s="101">
        <v>1.8</v>
      </c>
      <c r="S105" s="101">
        <v>1.3</v>
      </c>
      <c r="T105" s="101">
        <v>1.4</v>
      </c>
      <c r="U105" s="101">
        <v>2</v>
      </c>
      <c r="V105" s="101">
        <v>2</v>
      </c>
      <c r="Y105" s="56" t="s">
        <v>59</v>
      </c>
      <c r="Z105" s="100">
        <v>44466.976000000002</v>
      </c>
      <c r="AA105" s="100">
        <v>48510.655999999995</v>
      </c>
      <c r="AB105" s="100">
        <v>51877.656000000003</v>
      </c>
      <c r="AC105" s="100">
        <v>37525.436000000002</v>
      </c>
      <c r="AD105" s="100">
        <v>40124.139999999992</v>
      </c>
      <c r="AE105" s="100">
        <v>54449.08</v>
      </c>
      <c r="AF105" s="100">
        <v>52924.52</v>
      </c>
      <c r="AH105" s="56" t="s">
        <v>59</v>
      </c>
      <c r="AI105" s="102">
        <v>1</v>
      </c>
      <c r="AJ105" s="102">
        <v>1</v>
      </c>
      <c r="AK105" s="102">
        <v>1</v>
      </c>
      <c r="AL105" s="102">
        <v>1</v>
      </c>
      <c r="AM105" s="102">
        <v>1</v>
      </c>
      <c r="AN105" s="102">
        <v>1</v>
      </c>
      <c r="AO105" s="102">
        <v>1</v>
      </c>
      <c r="AQ105" s="56" t="s">
        <v>59</v>
      </c>
      <c r="AR105" s="102">
        <f t="shared" si="21"/>
        <v>3.2000000000000001E-2</v>
      </c>
      <c r="AS105" s="102">
        <f t="shared" si="20"/>
        <v>3.4000000000000002E-2</v>
      </c>
      <c r="AT105" s="102">
        <f t="shared" si="20"/>
        <v>3.6000000000000004E-2</v>
      </c>
      <c r="AU105" s="102">
        <f t="shared" si="20"/>
        <v>2.6000000000000002E-2</v>
      </c>
      <c r="AV105" s="102">
        <f t="shared" si="20"/>
        <v>2.7999999999999997E-2</v>
      </c>
      <c r="AW105" s="102">
        <f t="shared" si="20"/>
        <v>0.04</v>
      </c>
      <c r="AX105" s="102">
        <f t="shared" si="20"/>
        <v>0.04</v>
      </c>
    </row>
    <row r="106" spans="4:50" x14ac:dyDescent="0.25">
      <c r="D106" s="1" t="s">
        <v>60</v>
      </c>
      <c r="E106" s="2" t="s">
        <v>4</v>
      </c>
      <c r="F106" s="60" t="s">
        <v>12</v>
      </c>
      <c r="G106" s="57">
        <v>297041</v>
      </c>
      <c r="H106" s="57">
        <v>230231</v>
      </c>
      <c r="I106" s="57">
        <v>186062</v>
      </c>
      <c r="J106" s="57">
        <v>160694</v>
      </c>
      <c r="K106" s="57">
        <v>147767</v>
      </c>
      <c r="L106" s="57">
        <v>136385</v>
      </c>
      <c r="M106" s="57">
        <v>103535</v>
      </c>
      <c r="O106" s="60" t="s">
        <v>12</v>
      </c>
      <c r="P106" s="103">
        <v>3.8</v>
      </c>
      <c r="Q106" s="103">
        <v>4.5</v>
      </c>
      <c r="R106" s="103">
        <v>5.3</v>
      </c>
      <c r="S106" s="103">
        <v>5.8</v>
      </c>
      <c r="T106" s="103">
        <v>6.6</v>
      </c>
      <c r="U106" s="103">
        <v>6.8</v>
      </c>
      <c r="V106" s="103">
        <v>7.6</v>
      </c>
      <c r="Y106" s="60" t="s">
        <v>12</v>
      </c>
      <c r="Z106" s="57">
        <v>22575.116000000002</v>
      </c>
      <c r="AA106" s="57">
        <v>20720.79</v>
      </c>
      <c r="AB106" s="57">
        <v>19722.572</v>
      </c>
      <c r="AC106" s="57">
        <v>18640.504000000001</v>
      </c>
      <c r="AD106" s="57">
        <v>19505.243999999999</v>
      </c>
      <c r="AE106" s="57">
        <v>18548.36</v>
      </c>
      <c r="AF106" s="57">
        <v>15737.32</v>
      </c>
      <c r="AH106" s="60" t="s">
        <v>12</v>
      </c>
      <c r="AI106" s="58">
        <v>0.21376115164656126</v>
      </c>
      <c r="AJ106" s="58">
        <v>0.16136359813398524</v>
      </c>
      <c r="AK106" s="58">
        <v>0.12911593384250053</v>
      </c>
      <c r="AL106" s="58">
        <v>0.11133898617460435</v>
      </c>
      <c r="AM106" s="58">
        <v>0.1031168767729352</v>
      </c>
      <c r="AN106" s="58">
        <v>0.10019269379758115</v>
      </c>
      <c r="AO106" s="58">
        <v>7.8251063968081333E-2</v>
      </c>
      <c r="AQ106" s="60" t="s">
        <v>12</v>
      </c>
      <c r="AR106" s="58">
        <f t="shared" si="21"/>
        <v>1.6245847525138656E-2</v>
      </c>
      <c r="AS106" s="58">
        <f t="shared" si="20"/>
        <v>1.452272383205867E-2</v>
      </c>
      <c r="AT106" s="58">
        <f t="shared" si="20"/>
        <v>1.3686288987305055E-2</v>
      </c>
      <c r="AU106" s="58">
        <f t="shared" si="20"/>
        <v>1.2915322396254102E-2</v>
      </c>
      <c r="AV106" s="58">
        <f t="shared" si="20"/>
        <v>1.3611427734027445E-2</v>
      </c>
      <c r="AW106" s="58">
        <f t="shared" si="20"/>
        <v>1.3626206356471035E-2</v>
      </c>
      <c r="AX106" s="58">
        <f t="shared" si="20"/>
        <v>1.1894161723148363E-2</v>
      </c>
    </row>
    <row r="107" spans="4:50" x14ac:dyDescent="0.25">
      <c r="D107" s="1" t="s">
        <v>60</v>
      </c>
      <c r="E107" s="2" t="s">
        <v>4</v>
      </c>
      <c r="F107" s="60" t="s">
        <v>13</v>
      </c>
      <c r="G107" s="57">
        <v>217619</v>
      </c>
      <c r="H107" s="57">
        <v>210759</v>
      </c>
      <c r="I107" s="57">
        <v>181947</v>
      </c>
      <c r="J107" s="57">
        <v>150804</v>
      </c>
      <c r="K107" s="57">
        <v>130860</v>
      </c>
      <c r="L107" s="57">
        <v>112885</v>
      </c>
      <c r="M107" s="57">
        <v>92861</v>
      </c>
      <c r="O107" s="60" t="s">
        <v>13</v>
      </c>
      <c r="P107" s="103">
        <v>4.2</v>
      </c>
      <c r="Q107" s="103">
        <v>4.5</v>
      </c>
      <c r="R107" s="103">
        <v>5.3</v>
      </c>
      <c r="S107" s="103">
        <v>5.8</v>
      </c>
      <c r="T107" s="103">
        <v>6.6</v>
      </c>
      <c r="U107" s="103">
        <v>7.7</v>
      </c>
      <c r="V107" s="103">
        <v>8</v>
      </c>
      <c r="Y107" s="60" t="s">
        <v>13</v>
      </c>
      <c r="Z107" s="57">
        <v>18279.995999999999</v>
      </c>
      <c r="AA107" s="57">
        <v>18968.310000000001</v>
      </c>
      <c r="AB107" s="57">
        <v>19286.381999999998</v>
      </c>
      <c r="AC107" s="57">
        <v>17493.263999999999</v>
      </c>
      <c r="AD107" s="57">
        <v>17273.52</v>
      </c>
      <c r="AE107" s="57">
        <v>17384.29</v>
      </c>
      <c r="AF107" s="57">
        <v>14857.76</v>
      </c>
      <c r="AH107" s="60" t="s">
        <v>13</v>
      </c>
      <c r="AI107" s="58">
        <v>0.15660628687680495</v>
      </c>
      <c r="AJ107" s="58">
        <v>0.14771612241236234</v>
      </c>
      <c r="AK107" s="58">
        <v>0.12626036920403652</v>
      </c>
      <c r="AL107" s="58">
        <v>0.10448656745787044</v>
      </c>
      <c r="AM107" s="58">
        <v>9.1318592747408417E-2</v>
      </c>
      <c r="AN107" s="58">
        <v>8.2928857567474049E-2</v>
      </c>
      <c r="AO107" s="58">
        <v>7.0183725804220803E-2</v>
      </c>
      <c r="AQ107" s="60" t="s">
        <v>13</v>
      </c>
      <c r="AR107" s="58">
        <f t="shared" si="21"/>
        <v>1.3154928097651617E-2</v>
      </c>
      <c r="AS107" s="58">
        <f t="shared" si="20"/>
        <v>1.3294451017112612E-2</v>
      </c>
      <c r="AT107" s="58">
        <f t="shared" si="20"/>
        <v>1.3383599135627871E-2</v>
      </c>
      <c r="AU107" s="58">
        <f t="shared" si="20"/>
        <v>1.212044182511297E-2</v>
      </c>
      <c r="AV107" s="58">
        <f t="shared" si="20"/>
        <v>1.2054054242657909E-2</v>
      </c>
      <c r="AW107" s="58">
        <f t="shared" si="20"/>
        <v>1.2771044065391004E-2</v>
      </c>
      <c r="AX107" s="58">
        <f t="shared" si="20"/>
        <v>1.1229396128675328E-2</v>
      </c>
    </row>
    <row r="108" spans="4:50" x14ac:dyDescent="0.25">
      <c r="D108" s="1" t="s">
        <v>60</v>
      </c>
      <c r="E108" s="2" t="s">
        <v>4</v>
      </c>
      <c r="F108" s="60" t="s">
        <v>14</v>
      </c>
      <c r="G108" s="57">
        <v>874933</v>
      </c>
      <c r="H108" s="57">
        <v>985794</v>
      </c>
      <c r="I108" s="57">
        <v>1073037</v>
      </c>
      <c r="J108" s="57">
        <v>1131788</v>
      </c>
      <c r="K108" s="57">
        <v>1154378</v>
      </c>
      <c r="L108" s="57">
        <v>1111957</v>
      </c>
      <c r="M108" s="57">
        <v>1126717</v>
      </c>
      <c r="O108" s="60" t="s">
        <v>14</v>
      </c>
      <c r="P108" s="103">
        <v>2</v>
      </c>
      <c r="Q108" s="103">
        <v>2.1</v>
      </c>
      <c r="R108" s="103">
        <v>1.8</v>
      </c>
      <c r="S108" s="103">
        <v>1.3</v>
      </c>
      <c r="T108" s="103">
        <v>1.4</v>
      </c>
      <c r="U108" s="103">
        <v>2</v>
      </c>
      <c r="V108" s="103">
        <v>2</v>
      </c>
      <c r="Y108" s="60" t="s">
        <v>14</v>
      </c>
      <c r="Z108" s="57">
        <v>34997.32</v>
      </c>
      <c r="AA108" s="57">
        <v>41403.348000000005</v>
      </c>
      <c r="AB108" s="57">
        <v>38629.332000000002</v>
      </c>
      <c r="AC108" s="57">
        <v>29426.488000000001</v>
      </c>
      <c r="AD108" s="57">
        <v>32322.583999999999</v>
      </c>
      <c r="AE108" s="57">
        <v>44478.28</v>
      </c>
      <c r="AF108" s="57">
        <v>45068.68</v>
      </c>
      <c r="AH108" s="60" t="s">
        <v>14</v>
      </c>
      <c r="AI108" s="58">
        <v>0.62963256147663382</v>
      </c>
      <c r="AJ108" s="58">
        <v>0.69092027945365242</v>
      </c>
      <c r="AK108" s="58">
        <v>0.74462369695346298</v>
      </c>
      <c r="AL108" s="58">
        <v>0.7841744463675252</v>
      </c>
      <c r="AM108" s="58">
        <v>0.80556453047965637</v>
      </c>
      <c r="AN108" s="58">
        <v>0.81687844863494474</v>
      </c>
      <c r="AO108" s="58">
        <v>0.85156521022769782</v>
      </c>
      <c r="AQ108" s="60" t="s">
        <v>14</v>
      </c>
      <c r="AR108" s="58">
        <f t="shared" si="21"/>
        <v>2.5185302459065351E-2</v>
      </c>
      <c r="AS108" s="58">
        <f t="shared" si="20"/>
        <v>2.9018651737053404E-2</v>
      </c>
      <c r="AT108" s="58">
        <f t="shared" si="20"/>
        <v>2.6806453090324669E-2</v>
      </c>
      <c r="AU108" s="58">
        <f t="shared" si="20"/>
        <v>2.0388535605555657E-2</v>
      </c>
      <c r="AV108" s="58">
        <f t="shared" si="20"/>
        <v>2.2555806853430376E-2</v>
      </c>
      <c r="AW108" s="58">
        <f t="shared" si="20"/>
        <v>3.2675137945397788E-2</v>
      </c>
      <c r="AX108" s="58">
        <f t="shared" si="20"/>
        <v>3.4062608409107915E-2</v>
      </c>
    </row>
    <row r="109" spans="4:50" x14ac:dyDescent="0.25">
      <c r="D109" s="19" t="s">
        <v>0</v>
      </c>
      <c r="E109" s="96" t="s">
        <v>6</v>
      </c>
      <c r="F109" s="56" t="s">
        <v>59</v>
      </c>
      <c r="G109" s="100">
        <v>3484075</v>
      </c>
      <c r="H109" s="100">
        <v>3443383</v>
      </c>
      <c r="I109" s="100">
        <v>3588732</v>
      </c>
      <c r="J109" s="100">
        <v>3586588</v>
      </c>
      <c r="K109" s="100">
        <v>3623609</v>
      </c>
      <c r="L109" s="100">
        <v>3735461</v>
      </c>
      <c r="M109" s="100">
        <v>3736537</v>
      </c>
      <c r="O109" s="56" t="s">
        <v>59</v>
      </c>
      <c r="P109" s="101">
        <v>0.4</v>
      </c>
      <c r="Q109" s="101">
        <v>0.5</v>
      </c>
      <c r="R109" s="101">
        <v>0.7</v>
      </c>
      <c r="S109" s="101">
        <v>0.8</v>
      </c>
      <c r="T109" s="101">
        <v>0.9</v>
      </c>
      <c r="U109" s="101">
        <v>1</v>
      </c>
      <c r="V109" s="101">
        <v>1.7</v>
      </c>
      <c r="Y109" s="56" t="s">
        <v>59</v>
      </c>
      <c r="Z109" s="100">
        <v>27872.6</v>
      </c>
      <c r="AA109" s="100">
        <v>34433.83</v>
      </c>
      <c r="AB109" s="100">
        <v>50242.248</v>
      </c>
      <c r="AC109" s="100">
        <v>57385.40800000001</v>
      </c>
      <c r="AD109" s="100">
        <v>65224.962</v>
      </c>
      <c r="AE109" s="100">
        <v>74709.22</v>
      </c>
      <c r="AF109" s="100">
        <v>127042.25799999999</v>
      </c>
      <c r="AH109" s="56" t="s">
        <v>59</v>
      </c>
      <c r="AI109" s="102">
        <v>1</v>
      </c>
      <c r="AJ109" s="102">
        <v>1</v>
      </c>
      <c r="AK109" s="102">
        <v>1</v>
      </c>
      <c r="AL109" s="102">
        <v>1</v>
      </c>
      <c r="AM109" s="102">
        <v>1</v>
      </c>
      <c r="AN109" s="102">
        <v>1</v>
      </c>
      <c r="AO109" s="102">
        <v>1</v>
      </c>
      <c r="AQ109" s="56" t="s">
        <v>59</v>
      </c>
      <c r="AR109" s="102">
        <f t="shared" si="21"/>
        <v>8.0000000000000002E-3</v>
      </c>
      <c r="AS109" s="102">
        <f t="shared" si="20"/>
        <v>0.01</v>
      </c>
      <c r="AT109" s="102">
        <f t="shared" si="20"/>
        <v>1.3999999999999999E-2</v>
      </c>
      <c r="AU109" s="102">
        <f t="shared" si="20"/>
        <v>1.6E-2</v>
      </c>
      <c r="AV109" s="102">
        <f t="shared" si="20"/>
        <v>1.8000000000000002E-2</v>
      </c>
      <c r="AW109" s="102">
        <f t="shared" si="20"/>
        <v>0.02</v>
      </c>
      <c r="AX109" s="102">
        <f t="shared" si="20"/>
        <v>3.4000000000000002E-2</v>
      </c>
    </row>
    <row r="110" spans="4:50" x14ac:dyDescent="0.25">
      <c r="D110" s="1" t="s">
        <v>0</v>
      </c>
      <c r="E110" s="2" t="s">
        <v>6</v>
      </c>
      <c r="F110" s="60" t="s">
        <v>12</v>
      </c>
      <c r="G110" s="57">
        <v>1270740</v>
      </c>
      <c r="H110" s="57">
        <v>1169281</v>
      </c>
      <c r="I110" s="57">
        <v>1166822</v>
      </c>
      <c r="J110" s="57">
        <v>1157754</v>
      </c>
      <c r="K110" s="57">
        <v>1085267</v>
      </c>
      <c r="L110" s="57">
        <v>1095139</v>
      </c>
      <c r="M110" s="57">
        <v>1027611</v>
      </c>
      <c r="O110" s="60" t="s">
        <v>12</v>
      </c>
      <c r="P110" s="103">
        <v>2</v>
      </c>
      <c r="Q110" s="103">
        <v>2.2999999999999998</v>
      </c>
      <c r="R110" s="103">
        <v>2</v>
      </c>
      <c r="S110" s="103">
        <v>2.2999999999999998</v>
      </c>
      <c r="T110" s="103">
        <v>2.4</v>
      </c>
      <c r="U110" s="103">
        <v>2.6</v>
      </c>
      <c r="V110" s="103">
        <v>2.7</v>
      </c>
      <c r="Y110" s="60" t="s">
        <v>12</v>
      </c>
      <c r="Z110" s="57">
        <v>50829.599999999999</v>
      </c>
      <c r="AA110" s="57">
        <v>53786.925999999999</v>
      </c>
      <c r="AB110" s="57">
        <v>46672.88</v>
      </c>
      <c r="AC110" s="57">
        <v>53256.683999999994</v>
      </c>
      <c r="AD110" s="57">
        <v>52092.815999999999</v>
      </c>
      <c r="AE110" s="57">
        <v>56947.227999999996</v>
      </c>
      <c r="AF110" s="57">
        <v>55490.994000000006</v>
      </c>
      <c r="AH110" s="60" t="s">
        <v>12</v>
      </c>
      <c r="AI110" s="58">
        <v>0.3647280842117348</v>
      </c>
      <c r="AJ110" s="58">
        <v>0.33957332077204305</v>
      </c>
      <c r="AK110" s="58">
        <v>0.32513489444182514</v>
      </c>
      <c r="AL110" s="58">
        <v>0.32280094619175664</v>
      </c>
      <c r="AM110" s="58">
        <v>0.29949892496679414</v>
      </c>
      <c r="AN110" s="58">
        <v>0.29317372072683934</v>
      </c>
      <c r="AO110" s="58">
        <v>0.275016947510489</v>
      </c>
      <c r="AQ110" s="60" t="s">
        <v>12</v>
      </c>
      <c r="AR110" s="58">
        <f t="shared" si="21"/>
        <v>1.4589123368469393E-2</v>
      </c>
      <c r="AS110" s="58">
        <f t="shared" si="20"/>
        <v>1.5620372755513978E-2</v>
      </c>
      <c r="AT110" s="58">
        <f t="shared" si="20"/>
        <v>1.3005395777673005E-2</v>
      </c>
      <c r="AU110" s="58">
        <f t="shared" si="20"/>
        <v>1.4848843524820805E-2</v>
      </c>
      <c r="AV110" s="58">
        <f t="shared" si="20"/>
        <v>1.4375948398406118E-2</v>
      </c>
      <c r="AW110" s="58">
        <f t="shared" si="20"/>
        <v>1.5245033477795647E-2</v>
      </c>
      <c r="AX110" s="58">
        <f t="shared" si="20"/>
        <v>1.4850915165566407E-2</v>
      </c>
    </row>
    <row r="111" spans="4:50" x14ac:dyDescent="0.25">
      <c r="D111" s="1" t="s">
        <v>0</v>
      </c>
      <c r="E111" s="2" t="s">
        <v>6</v>
      </c>
      <c r="F111" s="60" t="s">
        <v>13</v>
      </c>
      <c r="G111" s="57">
        <v>975028</v>
      </c>
      <c r="H111" s="57">
        <v>1061425</v>
      </c>
      <c r="I111" s="57">
        <v>1087417</v>
      </c>
      <c r="J111" s="57">
        <v>1076223</v>
      </c>
      <c r="K111" s="57">
        <v>994911</v>
      </c>
      <c r="L111" s="57">
        <v>974073</v>
      </c>
      <c r="M111" s="57">
        <v>988931</v>
      </c>
      <c r="O111" s="60" t="s">
        <v>13</v>
      </c>
      <c r="P111" s="103">
        <v>2.4</v>
      </c>
      <c r="Q111" s="103">
        <v>2.2999999999999998</v>
      </c>
      <c r="R111" s="103">
        <v>2</v>
      </c>
      <c r="S111" s="103">
        <v>2.2999999999999998</v>
      </c>
      <c r="T111" s="103">
        <v>2.9</v>
      </c>
      <c r="U111" s="103">
        <v>3.1</v>
      </c>
      <c r="V111" s="103">
        <v>3.2</v>
      </c>
      <c r="Y111" s="60" t="s">
        <v>13</v>
      </c>
      <c r="Z111" s="57">
        <v>46801.343999999997</v>
      </c>
      <c r="AA111" s="57">
        <v>48825.55</v>
      </c>
      <c r="AB111" s="57">
        <v>43496.68</v>
      </c>
      <c r="AC111" s="57">
        <v>49506.258000000002</v>
      </c>
      <c r="AD111" s="57">
        <v>57704.837999999996</v>
      </c>
      <c r="AE111" s="57">
        <v>60392.526000000005</v>
      </c>
      <c r="AF111" s="57">
        <v>63291.584000000003</v>
      </c>
      <c r="AH111" s="60" t="s">
        <v>13</v>
      </c>
      <c r="AI111" s="58">
        <v>0.27985275862316394</v>
      </c>
      <c r="AJ111" s="58">
        <v>0.30825063607504599</v>
      </c>
      <c r="AK111" s="58">
        <v>0.30300869499310618</v>
      </c>
      <c r="AL111" s="58">
        <v>0.30006875615487477</v>
      </c>
      <c r="AM111" s="58">
        <v>0.27456356356328732</v>
      </c>
      <c r="AN111" s="58">
        <v>0.26076379863154775</v>
      </c>
      <c r="AO111" s="58">
        <v>0.26466511638985507</v>
      </c>
      <c r="AQ111" s="60" t="s">
        <v>13</v>
      </c>
      <c r="AR111" s="58">
        <f t="shared" si="21"/>
        <v>1.3432932413911868E-2</v>
      </c>
      <c r="AS111" s="58">
        <f t="shared" si="20"/>
        <v>1.4179529259452116E-2</v>
      </c>
      <c r="AT111" s="58">
        <f t="shared" si="20"/>
        <v>1.2120347799724247E-2</v>
      </c>
      <c r="AU111" s="58">
        <f t="shared" si="20"/>
        <v>1.3803162783124238E-2</v>
      </c>
      <c r="AV111" s="58">
        <f t="shared" si="20"/>
        <v>1.5924686686670665E-2</v>
      </c>
      <c r="AW111" s="58">
        <f t="shared" si="20"/>
        <v>1.6167355515155961E-2</v>
      </c>
      <c r="AX111" s="58">
        <f t="shared" si="20"/>
        <v>1.6938567448950725E-2</v>
      </c>
    </row>
    <row r="112" spans="4:50" x14ac:dyDescent="0.25">
      <c r="D112" s="1" t="s">
        <v>0</v>
      </c>
      <c r="E112" s="2" t="s">
        <v>6</v>
      </c>
      <c r="F112" s="60" t="s">
        <v>14</v>
      </c>
      <c r="G112" s="57">
        <v>1238307</v>
      </c>
      <c r="H112" s="57">
        <v>1212677</v>
      </c>
      <c r="I112" s="57">
        <v>1334493</v>
      </c>
      <c r="J112" s="57">
        <v>1352611</v>
      </c>
      <c r="K112" s="57">
        <v>1543431</v>
      </c>
      <c r="L112" s="57">
        <v>1666249</v>
      </c>
      <c r="M112" s="57">
        <v>1719995</v>
      </c>
      <c r="O112" s="60" t="s">
        <v>14</v>
      </c>
      <c r="P112" s="103">
        <v>2</v>
      </c>
      <c r="Q112" s="103">
        <v>2.2999999999999998</v>
      </c>
      <c r="R112" s="103">
        <v>2</v>
      </c>
      <c r="S112" s="103">
        <v>2.2999999999999998</v>
      </c>
      <c r="T112" s="103">
        <v>1.8</v>
      </c>
      <c r="U112" s="103">
        <v>2</v>
      </c>
      <c r="V112" s="103">
        <v>2.1</v>
      </c>
      <c r="Y112" s="60" t="s">
        <v>14</v>
      </c>
      <c r="Z112" s="57">
        <v>49532.28</v>
      </c>
      <c r="AA112" s="57">
        <v>55783.141999999993</v>
      </c>
      <c r="AB112" s="57">
        <v>53379.72</v>
      </c>
      <c r="AC112" s="57">
        <v>62220.106</v>
      </c>
      <c r="AD112" s="57">
        <v>55563.516000000003</v>
      </c>
      <c r="AE112" s="57">
        <v>66649.960000000006</v>
      </c>
      <c r="AF112" s="57">
        <v>72239.789999999994</v>
      </c>
      <c r="AH112" s="60" t="s">
        <v>14</v>
      </c>
      <c r="AI112" s="58">
        <v>0.3554191571651012</v>
      </c>
      <c r="AJ112" s="58">
        <v>0.35217604315291096</v>
      </c>
      <c r="AK112" s="58">
        <v>0.37185641056506868</v>
      </c>
      <c r="AL112" s="58">
        <v>0.37713029765336858</v>
      </c>
      <c r="AM112" s="58">
        <v>0.42593751146991854</v>
      </c>
      <c r="AN112" s="58">
        <v>0.44606248064161291</v>
      </c>
      <c r="AO112" s="58">
        <v>0.46031793609965593</v>
      </c>
      <c r="AQ112" s="60" t="s">
        <v>14</v>
      </c>
      <c r="AR112" s="58">
        <f t="shared" si="21"/>
        <v>1.4216766286604048E-2</v>
      </c>
      <c r="AS112" s="58">
        <f t="shared" si="20"/>
        <v>1.6200097985033902E-2</v>
      </c>
      <c r="AT112" s="58">
        <f t="shared" si="20"/>
        <v>1.4874256422602747E-2</v>
      </c>
      <c r="AU112" s="58">
        <f t="shared" si="20"/>
        <v>1.7347993692054954E-2</v>
      </c>
      <c r="AV112" s="58">
        <f t="shared" si="20"/>
        <v>1.5333750412917069E-2</v>
      </c>
      <c r="AW112" s="58">
        <f t="shared" si="20"/>
        <v>1.7842499225664516E-2</v>
      </c>
      <c r="AX112" s="58">
        <f t="shared" si="20"/>
        <v>1.9333353316185551E-2</v>
      </c>
    </row>
    <row r="113" spans="4:50" x14ac:dyDescent="0.25">
      <c r="D113" s="19" t="s">
        <v>1</v>
      </c>
      <c r="E113" s="96" t="s">
        <v>6</v>
      </c>
      <c r="F113" s="56" t="s">
        <v>59</v>
      </c>
      <c r="G113" s="100">
        <v>1762310</v>
      </c>
      <c r="H113" s="100">
        <v>1748044</v>
      </c>
      <c r="I113" s="100">
        <v>1837027</v>
      </c>
      <c r="J113" s="100">
        <v>1821451</v>
      </c>
      <c r="K113" s="100">
        <v>1839686</v>
      </c>
      <c r="L113" s="100">
        <v>1874493</v>
      </c>
      <c r="M113" s="100">
        <v>1914046</v>
      </c>
      <c r="O113" s="56" t="s">
        <v>59</v>
      </c>
      <c r="P113" s="101">
        <v>1.5</v>
      </c>
      <c r="Q113" s="101">
        <v>1.7</v>
      </c>
      <c r="R113" s="101">
        <v>1.6</v>
      </c>
      <c r="S113" s="101">
        <v>1.7</v>
      </c>
      <c r="T113" s="101">
        <v>1.8</v>
      </c>
      <c r="U113" s="101">
        <v>2</v>
      </c>
      <c r="V113" s="101">
        <v>2.1</v>
      </c>
      <c r="Y113" s="56" t="s">
        <v>59</v>
      </c>
      <c r="Z113" s="100">
        <v>52869.3</v>
      </c>
      <c r="AA113" s="100">
        <v>59433.495999999999</v>
      </c>
      <c r="AB113" s="100">
        <v>58784.864000000001</v>
      </c>
      <c r="AC113" s="100">
        <v>61929.333999999995</v>
      </c>
      <c r="AD113" s="100">
        <v>66228.696000000011</v>
      </c>
      <c r="AE113" s="100">
        <v>74979.72</v>
      </c>
      <c r="AF113" s="100">
        <v>80389.932000000001</v>
      </c>
      <c r="AH113" s="56" t="s">
        <v>59</v>
      </c>
      <c r="AI113" s="102">
        <v>1</v>
      </c>
      <c r="AJ113" s="102">
        <v>1</v>
      </c>
      <c r="AK113" s="102">
        <v>1</v>
      </c>
      <c r="AL113" s="102">
        <v>1</v>
      </c>
      <c r="AM113" s="102">
        <v>1</v>
      </c>
      <c r="AN113" s="102">
        <v>1</v>
      </c>
      <c r="AO113" s="102">
        <v>1</v>
      </c>
      <c r="AQ113" s="56" t="s">
        <v>59</v>
      </c>
      <c r="AR113" s="102">
        <f t="shared" si="21"/>
        <v>0.03</v>
      </c>
      <c r="AS113" s="102">
        <f t="shared" si="21"/>
        <v>3.4000000000000002E-2</v>
      </c>
      <c r="AT113" s="102">
        <f t="shared" si="21"/>
        <v>3.2000000000000001E-2</v>
      </c>
      <c r="AU113" s="102">
        <f t="shared" si="21"/>
        <v>3.4000000000000002E-2</v>
      </c>
      <c r="AV113" s="102">
        <f t="shared" si="21"/>
        <v>3.6000000000000004E-2</v>
      </c>
      <c r="AW113" s="102">
        <f t="shared" si="21"/>
        <v>0.04</v>
      </c>
      <c r="AX113" s="102">
        <f t="shared" si="21"/>
        <v>4.2000000000000003E-2</v>
      </c>
    </row>
    <row r="114" spans="4:50" x14ac:dyDescent="0.25">
      <c r="D114" s="1" t="s">
        <v>1</v>
      </c>
      <c r="E114" s="2" t="s">
        <v>6</v>
      </c>
      <c r="F114" s="60" t="s">
        <v>12</v>
      </c>
      <c r="G114" s="57">
        <v>687767</v>
      </c>
      <c r="H114" s="57">
        <v>646303</v>
      </c>
      <c r="I114" s="57">
        <v>642349</v>
      </c>
      <c r="J114" s="57">
        <v>643252</v>
      </c>
      <c r="K114" s="57">
        <v>602281</v>
      </c>
      <c r="L114" s="57">
        <v>613865</v>
      </c>
      <c r="M114" s="57">
        <v>610431</v>
      </c>
      <c r="O114" s="60" t="s">
        <v>12</v>
      </c>
      <c r="P114" s="103">
        <v>3.1</v>
      </c>
      <c r="Q114" s="103">
        <v>3.5</v>
      </c>
      <c r="R114" s="103">
        <v>3.1</v>
      </c>
      <c r="S114" s="103">
        <v>3.4</v>
      </c>
      <c r="T114" s="103">
        <v>3.6</v>
      </c>
      <c r="U114" s="103">
        <v>3.9</v>
      </c>
      <c r="V114" s="103">
        <v>4.0999999999999996</v>
      </c>
      <c r="Y114" s="60" t="s">
        <v>12</v>
      </c>
      <c r="Z114" s="57">
        <v>42641.554000000004</v>
      </c>
      <c r="AA114" s="57">
        <v>45241.21</v>
      </c>
      <c r="AB114" s="57">
        <v>39825.638000000006</v>
      </c>
      <c r="AC114" s="57">
        <v>43741.135999999999</v>
      </c>
      <c r="AD114" s="57">
        <v>43364.232000000004</v>
      </c>
      <c r="AE114" s="57">
        <v>47881.47</v>
      </c>
      <c r="AF114" s="57">
        <v>50055.34199999999</v>
      </c>
      <c r="AH114" s="60" t="s">
        <v>12</v>
      </c>
      <c r="AI114" s="58">
        <v>0.39026448241228839</v>
      </c>
      <c r="AJ114" s="58">
        <v>0.369729251666434</v>
      </c>
      <c r="AK114" s="58">
        <v>0.34966769677310133</v>
      </c>
      <c r="AL114" s="58">
        <v>0.35315361214767788</v>
      </c>
      <c r="AM114" s="58">
        <v>0.32738249896993293</v>
      </c>
      <c r="AN114" s="58">
        <v>0.32748321812884873</v>
      </c>
      <c r="AO114" s="58">
        <v>0.31892180229733247</v>
      </c>
      <c r="AQ114" s="60" t="s">
        <v>12</v>
      </c>
      <c r="AR114" s="58">
        <f t="shared" si="21"/>
        <v>2.4196397909561882E-2</v>
      </c>
      <c r="AS114" s="58">
        <f t="shared" si="21"/>
        <v>2.5881047616650381E-2</v>
      </c>
      <c r="AT114" s="58">
        <f t="shared" si="21"/>
        <v>2.1679397199932282E-2</v>
      </c>
      <c r="AU114" s="58">
        <f t="shared" si="21"/>
        <v>2.4014445626042095E-2</v>
      </c>
      <c r="AV114" s="58">
        <f t="shared" si="21"/>
        <v>2.3571539925835171E-2</v>
      </c>
      <c r="AW114" s="58">
        <f t="shared" si="21"/>
        <v>2.5543691014050199E-2</v>
      </c>
      <c r="AX114" s="58">
        <f t="shared" si="21"/>
        <v>2.615158778838126E-2</v>
      </c>
    </row>
    <row r="115" spans="4:50" x14ac:dyDescent="0.25">
      <c r="D115" s="1" t="s">
        <v>1</v>
      </c>
      <c r="E115" s="2" t="s">
        <v>6</v>
      </c>
      <c r="F115" s="60" t="s">
        <v>13</v>
      </c>
      <c r="G115" s="57">
        <v>481357</v>
      </c>
      <c r="H115" s="57">
        <v>517984</v>
      </c>
      <c r="I115" s="57">
        <v>538736</v>
      </c>
      <c r="J115" s="57">
        <v>534067</v>
      </c>
      <c r="K115" s="57">
        <v>497586</v>
      </c>
      <c r="L115" s="57">
        <v>502033</v>
      </c>
      <c r="M115" s="57">
        <v>518693</v>
      </c>
      <c r="O115" s="60" t="s">
        <v>13</v>
      </c>
      <c r="P115" s="103">
        <v>3.2</v>
      </c>
      <c r="Q115" s="103">
        <v>3.5</v>
      </c>
      <c r="R115" s="103">
        <v>3.1</v>
      </c>
      <c r="S115" s="103">
        <v>3.4</v>
      </c>
      <c r="T115" s="103">
        <v>3.9</v>
      </c>
      <c r="U115" s="103">
        <v>3.9</v>
      </c>
      <c r="V115" s="103">
        <v>4.0999999999999996</v>
      </c>
      <c r="Y115" s="60" t="s">
        <v>13</v>
      </c>
      <c r="Z115" s="57">
        <v>30806.848000000002</v>
      </c>
      <c r="AA115" s="57">
        <v>36258.879999999997</v>
      </c>
      <c r="AB115" s="57">
        <v>33401.632000000005</v>
      </c>
      <c r="AC115" s="57">
        <v>36316.556000000004</v>
      </c>
      <c r="AD115" s="57">
        <v>38811.707999999999</v>
      </c>
      <c r="AE115" s="57">
        <v>39158.574000000001</v>
      </c>
      <c r="AF115" s="57">
        <v>42532.825999999994</v>
      </c>
      <c r="AH115" s="60" t="s">
        <v>13</v>
      </c>
      <c r="AI115" s="58">
        <v>0.27313979946774403</v>
      </c>
      <c r="AJ115" s="58">
        <v>0.29632206054309845</v>
      </c>
      <c r="AK115" s="58">
        <v>0.29326515070273873</v>
      </c>
      <c r="AL115" s="58">
        <v>0.29320964439888858</v>
      </c>
      <c r="AM115" s="58">
        <v>0.27047333077492575</v>
      </c>
      <c r="AN115" s="58">
        <v>0.2678233527679218</v>
      </c>
      <c r="AO115" s="58">
        <v>0.27099296464139316</v>
      </c>
      <c r="AQ115" s="60" t="s">
        <v>13</v>
      </c>
      <c r="AR115" s="58">
        <f t="shared" si="21"/>
        <v>1.748094716593562E-2</v>
      </c>
      <c r="AS115" s="58">
        <f t="shared" si="21"/>
        <v>2.0742544238016893E-2</v>
      </c>
      <c r="AT115" s="58">
        <f t="shared" si="21"/>
        <v>1.8182439343569803E-2</v>
      </c>
      <c r="AU115" s="58">
        <f t="shared" si="21"/>
        <v>1.9938255819124423E-2</v>
      </c>
      <c r="AV115" s="58">
        <f t="shared" si="21"/>
        <v>2.109691980044421E-2</v>
      </c>
      <c r="AW115" s="58">
        <f t="shared" si="21"/>
        <v>2.0890221515897901E-2</v>
      </c>
      <c r="AX115" s="58">
        <f t="shared" si="21"/>
        <v>2.2221423100594238E-2</v>
      </c>
    </row>
    <row r="116" spans="4:50" x14ac:dyDescent="0.25">
      <c r="D116" s="1" t="s">
        <v>1</v>
      </c>
      <c r="E116" s="2" t="s">
        <v>6</v>
      </c>
      <c r="F116" s="60" t="s">
        <v>14</v>
      </c>
      <c r="G116" s="57">
        <v>593186</v>
      </c>
      <c r="H116" s="57">
        <v>583757</v>
      </c>
      <c r="I116" s="57">
        <v>655942</v>
      </c>
      <c r="J116" s="57">
        <v>644132</v>
      </c>
      <c r="K116" s="57">
        <v>739819</v>
      </c>
      <c r="L116" s="57">
        <v>758595</v>
      </c>
      <c r="M116" s="57">
        <v>784922</v>
      </c>
      <c r="O116" s="60" t="s">
        <v>14</v>
      </c>
      <c r="P116" s="103">
        <v>3.1</v>
      </c>
      <c r="Q116" s="103">
        <v>3.5</v>
      </c>
      <c r="R116" s="103">
        <v>3.1</v>
      </c>
      <c r="S116" s="103">
        <v>3.4</v>
      </c>
      <c r="T116" s="103">
        <v>3.6</v>
      </c>
      <c r="U116" s="103">
        <v>3.1</v>
      </c>
      <c r="V116" s="103">
        <v>3.2</v>
      </c>
      <c r="Y116" s="60" t="s">
        <v>14</v>
      </c>
      <c r="Z116" s="57">
        <v>36777.531999999999</v>
      </c>
      <c r="AA116" s="57">
        <v>40862.99</v>
      </c>
      <c r="AB116" s="57">
        <v>40668.404000000002</v>
      </c>
      <c r="AC116" s="57">
        <v>43800.975999999995</v>
      </c>
      <c r="AD116" s="57">
        <v>53266.968000000001</v>
      </c>
      <c r="AE116" s="57">
        <v>47032.89</v>
      </c>
      <c r="AF116" s="57">
        <v>50235.008000000002</v>
      </c>
      <c r="AH116" s="60" t="s">
        <v>14</v>
      </c>
      <c r="AI116" s="58">
        <v>0.33659571811996752</v>
      </c>
      <c r="AJ116" s="58">
        <v>0.33394868779046749</v>
      </c>
      <c r="AK116" s="58">
        <v>0.35706715252415994</v>
      </c>
      <c r="AL116" s="58">
        <v>0.35363674345343354</v>
      </c>
      <c r="AM116" s="58">
        <v>0.40214417025514138</v>
      </c>
      <c r="AN116" s="58">
        <v>0.40469342910322953</v>
      </c>
      <c r="AO116" s="58">
        <v>0.41008523306127437</v>
      </c>
      <c r="AQ116" s="60" t="s">
        <v>14</v>
      </c>
      <c r="AR116" s="58">
        <f t="shared" si="21"/>
        <v>2.0868934523437986E-2</v>
      </c>
      <c r="AS116" s="58">
        <f t="shared" si="21"/>
        <v>2.3376408145332723E-2</v>
      </c>
      <c r="AT116" s="58">
        <f t="shared" si="21"/>
        <v>2.2138163456497915E-2</v>
      </c>
      <c r="AU116" s="58">
        <f t="shared" si="21"/>
        <v>2.4047298554833479E-2</v>
      </c>
      <c r="AV116" s="58">
        <f t="shared" si="21"/>
        <v>2.8954380258370178E-2</v>
      </c>
      <c r="AW116" s="58">
        <f t="shared" si="21"/>
        <v>2.5090992604400234E-2</v>
      </c>
      <c r="AX116" s="58">
        <f t="shared" si="21"/>
        <v>2.6245454915921562E-2</v>
      </c>
    </row>
    <row r="117" spans="4:50" x14ac:dyDescent="0.25">
      <c r="D117" s="19" t="s">
        <v>60</v>
      </c>
      <c r="E117" s="96" t="s">
        <v>6</v>
      </c>
      <c r="F117" s="56" t="s">
        <v>59</v>
      </c>
      <c r="G117" s="100">
        <v>1721765</v>
      </c>
      <c r="H117" s="100">
        <v>1695339</v>
      </c>
      <c r="I117" s="100">
        <v>1751705</v>
      </c>
      <c r="J117" s="100">
        <v>1765137</v>
      </c>
      <c r="K117" s="100">
        <v>1783923</v>
      </c>
      <c r="L117" s="100">
        <v>1860968</v>
      </c>
      <c r="M117" s="100">
        <v>1822491</v>
      </c>
      <c r="O117" s="56" t="s">
        <v>59</v>
      </c>
      <c r="P117" s="101">
        <v>1.5</v>
      </c>
      <c r="Q117" s="101">
        <v>2.2999999999999998</v>
      </c>
      <c r="R117" s="101">
        <v>1.6</v>
      </c>
      <c r="S117" s="101">
        <v>1.7</v>
      </c>
      <c r="T117" s="101">
        <v>1.8</v>
      </c>
      <c r="U117" s="101">
        <v>2</v>
      </c>
      <c r="V117" s="101">
        <v>2.1</v>
      </c>
      <c r="Y117" s="56" t="s">
        <v>59</v>
      </c>
      <c r="Z117" s="100">
        <v>51652.95</v>
      </c>
      <c r="AA117" s="100">
        <v>77985.593999999997</v>
      </c>
      <c r="AB117" s="100">
        <v>56054.559999999998</v>
      </c>
      <c r="AC117" s="100">
        <v>60014.657999999996</v>
      </c>
      <c r="AD117" s="100">
        <v>64221.227999999996</v>
      </c>
      <c r="AE117" s="100">
        <v>74438.720000000001</v>
      </c>
      <c r="AF117" s="100">
        <v>76544.622000000003</v>
      </c>
      <c r="AH117" s="56" t="s">
        <v>59</v>
      </c>
      <c r="AI117" s="102">
        <v>1</v>
      </c>
      <c r="AJ117" s="102">
        <v>1</v>
      </c>
      <c r="AK117" s="102">
        <v>1</v>
      </c>
      <c r="AL117" s="102">
        <v>1</v>
      </c>
      <c r="AM117" s="102">
        <v>1</v>
      </c>
      <c r="AN117" s="102">
        <v>1</v>
      </c>
      <c r="AO117" s="102">
        <v>1</v>
      </c>
      <c r="AQ117" s="56" t="s">
        <v>59</v>
      </c>
      <c r="AR117" s="102">
        <f t="shared" si="21"/>
        <v>0.03</v>
      </c>
      <c r="AS117" s="102">
        <f t="shared" si="21"/>
        <v>4.5999999999999999E-2</v>
      </c>
      <c r="AT117" s="102">
        <f t="shared" si="21"/>
        <v>3.2000000000000001E-2</v>
      </c>
      <c r="AU117" s="102">
        <f t="shared" si="21"/>
        <v>3.4000000000000002E-2</v>
      </c>
      <c r="AV117" s="102">
        <f t="shared" si="21"/>
        <v>3.6000000000000004E-2</v>
      </c>
      <c r="AW117" s="102">
        <f t="shared" si="21"/>
        <v>0.04</v>
      </c>
      <c r="AX117" s="102">
        <f t="shared" si="21"/>
        <v>4.2000000000000003E-2</v>
      </c>
    </row>
    <row r="118" spans="4:50" x14ac:dyDescent="0.25">
      <c r="D118" s="1" t="s">
        <v>60</v>
      </c>
      <c r="E118" s="2" t="s">
        <v>6</v>
      </c>
      <c r="F118" s="60" t="s">
        <v>12</v>
      </c>
      <c r="G118" s="57">
        <v>582973</v>
      </c>
      <c r="H118" s="57">
        <v>522978</v>
      </c>
      <c r="I118" s="57">
        <v>524473</v>
      </c>
      <c r="J118" s="57">
        <v>514502</v>
      </c>
      <c r="K118" s="57">
        <v>482986</v>
      </c>
      <c r="L118" s="57">
        <v>481274</v>
      </c>
      <c r="M118" s="57">
        <v>417180</v>
      </c>
      <c r="O118" s="60" t="s">
        <v>12</v>
      </c>
      <c r="P118" s="103">
        <v>3.1</v>
      </c>
      <c r="Q118" s="103">
        <v>3.5</v>
      </c>
      <c r="R118" s="103">
        <v>3.1</v>
      </c>
      <c r="S118" s="103">
        <v>3.4</v>
      </c>
      <c r="T118" s="103">
        <v>3.9</v>
      </c>
      <c r="U118" s="103">
        <v>4.3</v>
      </c>
      <c r="V118" s="103">
        <v>4.7</v>
      </c>
      <c r="Y118" s="60" t="s">
        <v>12</v>
      </c>
      <c r="Z118" s="57">
        <v>36144.326000000001</v>
      </c>
      <c r="AA118" s="57">
        <v>36608.46</v>
      </c>
      <c r="AB118" s="57">
        <v>32517.326000000001</v>
      </c>
      <c r="AC118" s="57">
        <v>34986.135999999999</v>
      </c>
      <c r="AD118" s="57">
        <v>37672.907999999996</v>
      </c>
      <c r="AE118" s="57">
        <v>41389.563999999998</v>
      </c>
      <c r="AF118" s="57">
        <v>39214.92</v>
      </c>
      <c r="AH118" s="60" t="s">
        <v>12</v>
      </c>
      <c r="AI118" s="58">
        <v>0.33859034188753984</v>
      </c>
      <c r="AJ118" s="58">
        <v>0.30847989694096578</v>
      </c>
      <c r="AK118" s="58">
        <v>0.29940714903479754</v>
      </c>
      <c r="AL118" s="58">
        <v>0.29147992478770768</v>
      </c>
      <c r="AM118" s="58">
        <v>0.27074374846896421</v>
      </c>
      <c r="AN118" s="58">
        <v>0.25861487140026052</v>
      </c>
      <c r="AO118" s="58">
        <v>0.22890648019661003</v>
      </c>
      <c r="AQ118" s="60" t="s">
        <v>12</v>
      </c>
      <c r="AR118" s="58">
        <f t="shared" si="21"/>
        <v>2.099260119702747E-2</v>
      </c>
      <c r="AS118" s="58">
        <f t="shared" si="21"/>
        <v>2.1593592785867605E-2</v>
      </c>
      <c r="AT118" s="58">
        <f t="shared" si="21"/>
        <v>1.8563243240157446E-2</v>
      </c>
      <c r="AU118" s="58">
        <f t="shared" si="21"/>
        <v>1.9820634885564122E-2</v>
      </c>
      <c r="AV118" s="58">
        <f t="shared" si="21"/>
        <v>2.1118012380579209E-2</v>
      </c>
      <c r="AW118" s="58">
        <f t="shared" si="21"/>
        <v>2.2240878940422402E-2</v>
      </c>
      <c r="AX118" s="58">
        <f t="shared" si="21"/>
        <v>2.1517209138481347E-2</v>
      </c>
    </row>
    <row r="119" spans="4:50" x14ac:dyDescent="0.25">
      <c r="D119" s="1" t="s">
        <v>60</v>
      </c>
      <c r="E119" s="2" t="s">
        <v>6</v>
      </c>
      <c r="F119" s="60" t="s">
        <v>13</v>
      </c>
      <c r="G119" s="57">
        <v>493671</v>
      </c>
      <c r="H119" s="57">
        <v>543441</v>
      </c>
      <c r="I119" s="57">
        <v>548681</v>
      </c>
      <c r="J119" s="57">
        <v>542156</v>
      </c>
      <c r="K119" s="57">
        <v>497325</v>
      </c>
      <c r="L119" s="57">
        <v>472040</v>
      </c>
      <c r="M119" s="57">
        <v>470238</v>
      </c>
      <c r="O119" s="60" t="s">
        <v>13</v>
      </c>
      <c r="P119" s="103">
        <v>3.2</v>
      </c>
      <c r="Q119" s="103">
        <v>3.5</v>
      </c>
      <c r="R119" s="103">
        <v>3.1</v>
      </c>
      <c r="S119" s="103">
        <v>3.4</v>
      </c>
      <c r="T119" s="103">
        <v>3.9</v>
      </c>
      <c r="U119" s="103">
        <v>4.3</v>
      </c>
      <c r="V119" s="103">
        <v>4.4000000000000004</v>
      </c>
      <c r="Y119" s="60" t="s">
        <v>13</v>
      </c>
      <c r="Z119" s="57">
        <v>31594.944000000003</v>
      </c>
      <c r="AA119" s="57">
        <v>38040.870000000003</v>
      </c>
      <c r="AB119" s="57">
        <v>34018.222000000002</v>
      </c>
      <c r="AC119" s="57">
        <v>36866.608</v>
      </c>
      <c r="AD119" s="57">
        <v>38791.35</v>
      </c>
      <c r="AE119" s="57">
        <v>40595.440000000002</v>
      </c>
      <c r="AF119" s="57">
        <v>41380.944000000003</v>
      </c>
      <c r="AH119" s="60" t="s">
        <v>13</v>
      </c>
      <c r="AI119" s="58">
        <v>0.28672379796313668</v>
      </c>
      <c r="AJ119" s="58">
        <v>0.32055004928217895</v>
      </c>
      <c r="AK119" s="58">
        <v>0.31322682757656112</v>
      </c>
      <c r="AL119" s="58">
        <v>0.30714669739515971</v>
      </c>
      <c r="AM119" s="58">
        <v>0.27878165145020273</v>
      </c>
      <c r="AN119" s="58">
        <v>0.25365293761096375</v>
      </c>
      <c r="AO119" s="58">
        <v>0.2580193811656683</v>
      </c>
      <c r="AQ119" s="60" t="s">
        <v>13</v>
      </c>
      <c r="AR119" s="58">
        <f t="shared" si="21"/>
        <v>1.835032306964075E-2</v>
      </c>
      <c r="AS119" s="58">
        <f t="shared" si="21"/>
        <v>2.2438503449752525E-2</v>
      </c>
      <c r="AT119" s="58">
        <f t="shared" si="21"/>
        <v>1.9420063309746789E-2</v>
      </c>
      <c r="AU119" s="58">
        <f t="shared" si="21"/>
        <v>2.0885975422870861E-2</v>
      </c>
      <c r="AV119" s="58">
        <f t="shared" si="21"/>
        <v>2.1744968813115811E-2</v>
      </c>
      <c r="AW119" s="58">
        <f t="shared" si="21"/>
        <v>2.181415263454288E-2</v>
      </c>
      <c r="AX119" s="58">
        <f t="shared" si="21"/>
        <v>2.2705705542578811E-2</v>
      </c>
    </row>
    <row r="120" spans="4:50" x14ac:dyDescent="0.25">
      <c r="D120" s="1" t="s">
        <v>60</v>
      </c>
      <c r="E120" s="2" t="s">
        <v>6</v>
      </c>
      <c r="F120" s="60" t="s">
        <v>14</v>
      </c>
      <c r="G120" s="57">
        <v>645121</v>
      </c>
      <c r="H120" s="57">
        <v>628920</v>
      </c>
      <c r="I120" s="57">
        <v>678551</v>
      </c>
      <c r="J120" s="57">
        <v>708479</v>
      </c>
      <c r="K120" s="57">
        <v>803612</v>
      </c>
      <c r="L120" s="57">
        <v>907654</v>
      </c>
      <c r="M120" s="57">
        <v>935073</v>
      </c>
      <c r="O120" s="60" t="s">
        <v>14</v>
      </c>
      <c r="P120" s="103">
        <v>3.1</v>
      </c>
      <c r="Q120" s="103">
        <v>3.5</v>
      </c>
      <c r="R120" s="103">
        <v>3.1</v>
      </c>
      <c r="S120" s="103">
        <v>3.4</v>
      </c>
      <c r="T120" s="103">
        <v>2.9</v>
      </c>
      <c r="U120" s="103">
        <v>3.1</v>
      </c>
      <c r="V120" s="103">
        <v>3.2</v>
      </c>
      <c r="Y120" s="60" t="s">
        <v>14</v>
      </c>
      <c r="Z120" s="57">
        <v>39997.502</v>
      </c>
      <c r="AA120" s="57">
        <v>44024.4</v>
      </c>
      <c r="AB120" s="57">
        <v>42070.162000000004</v>
      </c>
      <c r="AC120" s="57">
        <v>48176.572</v>
      </c>
      <c r="AD120" s="57">
        <v>46609.495999999999</v>
      </c>
      <c r="AE120" s="57">
        <v>56274.547999999995</v>
      </c>
      <c r="AF120" s="57">
        <v>59844.671999999999</v>
      </c>
      <c r="AH120" s="60" t="s">
        <v>14</v>
      </c>
      <c r="AI120" s="58">
        <v>0.37468586014932354</v>
      </c>
      <c r="AJ120" s="58">
        <v>0.37097005377685527</v>
      </c>
      <c r="AK120" s="58">
        <v>0.38736602338864135</v>
      </c>
      <c r="AL120" s="58">
        <v>0.40137337781713261</v>
      </c>
      <c r="AM120" s="58">
        <v>0.45047460008083307</v>
      </c>
      <c r="AN120" s="58">
        <v>0.48773219098877574</v>
      </c>
      <c r="AO120" s="58">
        <v>0.51307413863772167</v>
      </c>
      <c r="AQ120" s="60" t="s">
        <v>14</v>
      </c>
      <c r="AR120" s="58">
        <f t="shared" si="21"/>
        <v>2.3230523329258061E-2</v>
      </c>
      <c r="AS120" s="58">
        <f t="shared" si="21"/>
        <v>2.5967903764379869E-2</v>
      </c>
      <c r="AT120" s="58">
        <f t="shared" si="21"/>
        <v>2.4016693450095765E-2</v>
      </c>
      <c r="AU120" s="58">
        <f t="shared" si="21"/>
        <v>2.7293389691565015E-2</v>
      </c>
      <c r="AV120" s="58">
        <f t="shared" si="21"/>
        <v>2.6127526804688318E-2</v>
      </c>
      <c r="AW120" s="58">
        <f t="shared" si="21"/>
        <v>3.0239395841304098E-2</v>
      </c>
      <c r="AX120" s="58">
        <f t="shared" si="21"/>
        <v>3.283674487281419E-2</v>
      </c>
    </row>
    <row r="121" spans="4:50" x14ac:dyDescent="0.25">
      <c r="D121" s="19" t="s">
        <v>0</v>
      </c>
      <c r="E121" s="96" t="s">
        <v>7</v>
      </c>
      <c r="F121" s="56" t="s">
        <v>59</v>
      </c>
      <c r="G121" s="100">
        <v>5804805</v>
      </c>
      <c r="H121" s="100">
        <v>5512253</v>
      </c>
      <c r="I121" s="100">
        <v>5345698</v>
      </c>
      <c r="J121" s="100">
        <v>5091931</v>
      </c>
      <c r="K121" s="100">
        <v>4902755</v>
      </c>
      <c r="L121" s="100">
        <v>4790547</v>
      </c>
      <c r="M121" s="100">
        <v>4750181</v>
      </c>
      <c r="O121" s="56" t="s">
        <v>59</v>
      </c>
      <c r="P121" s="101">
        <v>0.5</v>
      </c>
      <c r="Q121" s="101">
        <v>0.6</v>
      </c>
      <c r="R121" s="101">
        <v>0.5</v>
      </c>
      <c r="S121" s="101">
        <v>0.4</v>
      </c>
      <c r="T121" s="101">
        <v>0.8</v>
      </c>
      <c r="U121" s="101">
        <v>0.8</v>
      </c>
      <c r="V121" s="101">
        <v>1.1000000000000001</v>
      </c>
      <c r="Y121" s="56" t="s">
        <v>59</v>
      </c>
      <c r="Z121" s="100">
        <v>58048.05</v>
      </c>
      <c r="AA121" s="100">
        <v>66147.035999999993</v>
      </c>
      <c r="AB121" s="100">
        <v>53456.98</v>
      </c>
      <c r="AC121" s="100">
        <v>40735.448000000004</v>
      </c>
      <c r="AD121" s="100">
        <v>78444.08</v>
      </c>
      <c r="AE121" s="100">
        <v>76648.752000000008</v>
      </c>
      <c r="AF121" s="100">
        <v>104503.98200000002</v>
      </c>
      <c r="AH121" s="56" t="s">
        <v>59</v>
      </c>
      <c r="AI121" s="102">
        <v>1</v>
      </c>
      <c r="AJ121" s="102">
        <v>1</v>
      </c>
      <c r="AK121" s="102">
        <v>1</v>
      </c>
      <c r="AL121" s="102">
        <v>1</v>
      </c>
      <c r="AM121" s="102">
        <v>1</v>
      </c>
      <c r="AN121" s="102">
        <v>1</v>
      </c>
      <c r="AO121" s="102">
        <v>1</v>
      </c>
      <c r="AQ121" s="56" t="s">
        <v>59</v>
      </c>
      <c r="AR121" s="102">
        <f t="shared" si="21"/>
        <v>0.01</v>
      </c>
      <c r="AS121" s="102">
        <f t="shared" si="21"/>
        <v>1.2E-2</v>
      </c>
      <c r="AT121" s="102">
        <f t="shared" si="21"/>
        <v>0.01</v>
      </c>
      <c r="AU121" s="102">
        <f t="shared" si="21"/>
        <v>8.0000000000000002E-3</v>
      </c>
      <c r="AV121" s="102">
        <f t="shared" si="21"/>
        <v>1.6E-2</v>
      </c>
      <c r="AW121" s="102">
        <f t="shared" si="21"/>
        <v>1.6E-2</v>
      </c>
      <c r="AX121" s="102">
        <f t="shared" si="21"/>
        <v>2.2000000000000002E-2</v>
      </c>
    </row>
    <row r="122" spans="4:50" x14ac:dyDescent="0.25">
      <c r="D122" s="1" t="s">
        <v>0</v>
      </c>
      <c r="E122" s="2" t="s">
        <v>7</v>
      </c>
      <c r="F122" s="60" t="s">
        <v>12</v>
      </c>
      <c r="G122" s="57">
        <v>2006000</v>
      </c>
      <c r="H122" s="57">
        <v>1640549</v>
      </c>
      <c r="I122" s="57">
        <v>1551342</v>
      </c>
      <c r="J122" s="57">
        <v>1457801</v>
      </c>
      <c r="K122" s="57">
        <v>1299466</v>
      </c>
      <c r="L122" s="57">
        <v>1323897</v>
      </c>
      <c r="M122" s="57">
        <v>1232880</v>
      </c>
      <c r="O122" s="60" t="s">
        <v>12</v>
      </c>
      <c r="P122" s="103">
        <v>1.3</v>
      </c>
      <c r="Q122" s="103">
        <v>2.2999999999999998</v>
      </c>
      <c r="R122" s="103">
        <v>1.6</v>
      </c>
      <c r="S122" s="103">
        <v>2.2999999999999998</v>
      </c>
      <c r="T122" s="103">
        <v>2.6</v>
      </c>
      <c r="U122" s="103">
        <v>2.8</v>
      </c>
      <c r="V122" s="103">
        <v>2.9</v>
      </c>
      <c r="Y122" s="60" t="s">
        <v>12</v>
      </c>
      <c r="Z122" s="57">
        <v>52156</v>
      </c>
      <c r="AA122" s="57">
        <v>75465.254000000001</v>
      </c>
      <c r="AB122" s="57">
        <v>49642.944000000003</v>
      </c>
      <c r="AC122" s="57">
        <v>67058.84599999999</v>
      </c>
      <c r="AD122" s="57">
        <v>67572.232000000004</v>
      </c>
      <c r="AE122" s="57">
        <v>74138.231999999989</v>
      </c>
      <c r="AF122" s="57">
        <v>71507.039999999994</v>
      </c>
      <c r="AH122" s="60" t="s">
        <v>12</v>
      </c>
      <c r="AI122" s="58">
        <v>0.34557577730862621</v>
      </c>
      <c r="AJ122" s="58">
        <v>0.29761859624367748</v>
      </c>
      <c r="AK122" s="58">
        <v>0.29020382371020587</v>
      </c>
      <c r="AL122" s="58">
        <v>0.28629629898755504</v>
      </c>
      <c r="AM122" s="58">
        <v>0.2650481209034512</v>
      </c>
      <c r="AN122" s="58">
        <v>0.27635612384139013</v>
      </c>
      <c r="AO122" s="58">
        <v>0.25954379422594631</v>
      </c>
      <c r="AQ122" s="60" t="s">
        <v>12</v>
      </c>
      <c r="AR122" s="58">
        <f t="shared" si="21"/>
        <v>8.9849702100242811E-3</v>
      </c>
      <c r="AS122" s="58">
        <f t="shared" si="21"/>
        <v>1.3690455427209163E-2</v>
      </c>
      <c r="AT122" s="58">
        <f t="shared" si="21"/>
        <v>9.2865223587265885E-3</v>
      </c>
      <c r="AU122" s="58">
        <f t="shared" si="21"/>
        <v>1.3169629753427533E-2</v>
      </c>
      <c r="AV122" s="58">
        <f t="shared" si="21"/>
        <v>1.3782502286979463E-2</v>
      </c>
      <c r="AW122" s="58">
        <f t="shared" si="21"/>
        <v>1.5475942935117845E-2</v>
      </c>
      <c r="AX122" s="58">
        <f t="shared" si="21"/>
        <v>1.5053540065104884E-2</v>
      </c>
    </row>
    <row r="123" spans="4:50" x14ac:dyDescent="0.25">
      <c r="D123" s="1" t="s">
        <v>0</v>
      </c>
      <c r="E123" s="2" t="s">
        <v>7</v>
      </c>
      <c r="F123" s="60" t="s">
        <v>13</v>
      </c>
      <c r="G123" s="57">
        <v>2215699</v>
      </c>
      <c r="H123" s="57">
        <v>2299936</v>
      </c>
      <c r="I123" s="57">
        <v>2129337</v>
      </c>
      <c r="J123" s="57">
        <v>1960261</v>
      </c>
      <c r="K123" s="57">
        <v>1882606</v>
      </c>
      <c r="L123" s="57">
        <v>1881037</v>
      </c>
      <c r="M123" s="57">
        <v>1885796</v>
      </c>
      <c r="O123" s="60" t="s">
        <v>13</v>
      </c>
      <c r="P123" s="103">
        <v>1.3</v>
      </c>
      <c r="Q123" s="103">
        <v>1.5</v>
      </c>
      <c r="R123" s="103">
        <v>1.3</v>
      </c>
      <c r="S123" s="103">
        <v>1.8</v>
      </c>
      <c r="T123" s="103">
        <v>2</v>
      </c>
      <c r="U123" s="103">
        <v>2.2000000000000002</v>
      </c>
      <c r="V123" s="103">
        <v>2.2000000000000002</v>
      </c>
      <c r="Y123" s="60" t="s">
        <v>13</v>
      </c>
      <c r="Z123" s="57">
        <v>57608.174000000006</v>
      </c>
      <c r="AA123" s="57">
        <v>68998.080000000002</v>
      </c>
      <c r="AB123" s="57">
        <v>55362.762000000002</v>
      </c>
      <c r="AC123" s="57">
        <v>70569.396000000008</v>
      </c>
      <c r="AD123" s="57">
        <v>75304.240000000005</v>
      </c>
      <c r="AE123" s="57">
        <v>82765.628000000012</v>
      </c>
      <c r="AF123" s="57">
        <v>82975.024000000005</v>
      </c>
      <c r="AH123" s="60" t="s">
        <v>13</v>
      </c>
      <c r="AI123" s="58">
        <v>0.38170084955480849</v>
      </c>
      <c r="AJ123" s="58">
        <v>0.4172406455218946</v>
      </c>
      <c r="AK123" s="58">
        <v>0.3983272156414373</v>
      </c>
      <c r="AL123" s="58">
        <v>0.3849739912029444</v>
      </c>
      <c r="AM123" s="58">
        <v>0.38398941003578602</v>
      </c>
      <c r="AN123" s="58">
        <v>0.39265599523394717</v>
      </c>
      <c r="AO123" s="58">
        <v>0.39699455662847372</v>
      </c>
      <c r="AQ123" s="60" t="s">
        <v>13</v>
      </c>
      <c r="AR123" s="58">
        <f t="shared" si="21"/>
        <v>9.9242220884250207E-3</v>
      </c>
      <c r="AS123" s="58">
        <f t="shared" si="21"/>
        <v>1.2517219365656838E-2</v>
      </c>
      <c r="AT123" s="58">
        <f t="shared" si="21"/>
        <v>1.0356507606677369E-2</v>
      </c>
      <c r="AU123" s="58">
        <f t="shared" si="21"/>
        <v>1.3859063683305998E-2</v>
      </c>
      <c r="AV123" s="58">
        <f t="shared" si="21"/>
        <v>1.535957640143144E-2</v>
      </c>
      <c r="AW123" s="58">
        <f t="shared" si="21"/>
        <v>1.7276863790293678E-2</v>
      </c>
      <c r="AX123" s="58">
        <f t="shared" si="21"/>
        <v>1.7467760491652842E-2</v>
      </c>
    </row>
    <row r="124" spans="4:50" x14ac:dyDescent="0.25">
      <c r="D124" s="1" t="s">
        <v>0</v>
      </c>
      <c r="E124" s="2" t="s">
        <v>7</v>
      </c>
      <c r="F124" s="60" t="s">
        <v>14</v>
      </c>
      <c r="G124" s="57">
        <v>1583106</v>
      </c>
      <c r="H124" s="57">
        <v>1571768</v>
      </c>
      <c r="I124" s="57">
        <v>1665019</v>
      </c>
      <c r="J124" s="57">
        <v>1673869</v>
      </c>
      <c r="K124" s="57">
        <v>1720683</v>
      </c>
      <c r="L124" s="57">
        <v>1585613</v>
      </c>
      <c r="M124" s="57">
        <v>1631505</v>
      </c>
      <c r="O124" s="60" t="s">
        <v>14</v>
      </c>
      <c r="P124" s="103">
        <v>1.5</v>
      </c>
      <c r="Q124" s="103">
        <v>2.2999999999999998</v>
      </c>
      <c r="R124" s="103">
        <v>1.6</v>
      </c>
      <c r="S124" s="103">
        <v>1.8</v>
      </c>
      <c r="T124" s="103">
        <v>2</v>
      </c>
      <c r="U124" s="103">
        <v>2.2000000000000002</v>
      </c>
      <c r="V124" s="103">
        <v>2.2000000000000002</v>
      </c>
      <c r="Y124" s="60" t="s">
        <v>14</v>
      </c>
      <c r="Z124" s="57">
        <v>47493.18</v>
      </c>
      <c r="AA124" s="57">
        <v>72301.327999999994</v>
      </c>
      <c r="AB124" s="57">
        <v>53280.608000000007</v>
      </c>
      <c r="AC124" s="57">
        <v>60259.284000000007</v>
      </c>
      <c r="AD124" s="57">
        <v>68827.320000000007</v>
      </c>
      <c r="AE124" s="57">
        <v>69766.972000000009</v>
      </c>
      <c r="AF124" s="57">
        <v>71786.220000000016</v>
      </c>
      <c r="AH124" s="60" t="s">
        <v>14</v>
      </c>
      <c r="AI124" s="58">
        <v>0.27272337313656531</v>
      </c>
      <c r="AJ124" s="58">
        <v>0.28514075823442792</v>
      </c>
      <c r="AK124" s="58">
        <v>0.31146896064835689</v>
      </c>
      <c r="AL124" s="58">
        <v>0.32872970980950056</v>
      </c>
      <c r="AM124" s="58">
        <v>0.35096246906076278</v>
      </c>
      <c r="AN124" s="58">
        <v>0.33098788092466269</v>
      </c>
      <c r="AO124" s="58">
        <v>0.34346164914557992</v>
      </c>
      <c r="AQ124" s="60" t="s">
        <v>14</v>
      </c>
      <c r="AR124" s="58">
        <f t="shared" si="21"/>
        <v>8.1817011940969603E-3</v>
      </c>
      <c r="AS124" s="58">
        <f t="shared" si="21"/>
        <v>1.3116474878783684E-2</v>
      </c>
      <c r="AT124" s="58">
        <f t="shared" si="21"/>
        <v>9.9670067407474205E-3</v>
      </c>
      <c r="AU124" s="58">
        <f t="shared" si="21"/>
        <v>1.183426955314202E-2</v>
      </c>
      <c r="AV124" s="58">
        <f t="shared" si="21"/>
        <v>1.4038498762430511E-2</v>
      </c>
      <c r="AW124" s="58">
        <f t="shared" si="21"/>
        <v>1.456346676068516E-2</v>
      </c>
      <c r="AX124" s="58">
        <f t="shared" si="21"/>
        <v>1.5112312562405517E-2</v>
      </c>
    </row>
    <row r="125" spans="4:50" x14ac:dyDescent="0.25">
      <c r="D125" s="19" t="s">
        <v>1</v>
      </c>
      <c r="E125" s="96" t="s">
        <v>7</v>
      </c>
      <c r="F125" s="56" t="s">
        <v>59</v>
      </c>
      <c r="G125" s="100">
        <v>2895469</v>
      </c>
      <c r="H125" s="100">
        <v>2751699</v>
      </c>
      <c r="I125" s="100">
        <v>2696331</v>
      </c>
      <c r="J125" s="100">
        <v>2537465</v>
      </c>
      <c r="K125" s="100">
        <v>2471455</v>
      </c>
      <c r="L125" s="100">
        <v>2395814</v>
      </c>
      <c r="M125" s="100">
        <v>2398372</v>
      </c>
      <c r="O125" s="56" t="s">
        <v>59</v>
      </c>
      <c r="P125" s="101">
        <v>1.3</v>
      </c>
      <c r="Q125" s="101">
        <v>1.5</v>
      </c>
      <c r="R125" s="101">
        <v>1.3</v>
      </c>
      <c r="S125" s="101">
        <v>1.5</v>
      </c>
      <c r="T125" s="101">
        <v>1.7</v>
      </c>
      <c r="U125" s="101">
        <v>1.8</v>
      </c>
      <c r="V125" s="101">
        <v>1.9</v>
      </c>
      <c r="Y125" s="56" t="s">
        <v>59</v>
      </c>
      <c r="Z125" s="100">
        <v>75282.194000000003</v>
      </c>
      <c r="AA125" s="100">
        <v>82550.97</v>
      </c>
      <c r="AB125" s="100">
        <v>70104.606</v>
      </c>
      <c r="AC125" s="100">
        <v>76123.95</v>
      </c>
      <c r="AD125" s="100">
        <v>84029.47</v>
      </c>
      <c r="AE125" s="100">
        <v>86249.304000000004</v>
      </c>
      <c r="AF125" s="100">
        <v>91138.135999999999</v>
      </c>
      <c r="AH125" s="56" t="s">
        <v>59</v>
      </c>
      <c r="AI125" s="102">
        <v>1</v>
      </c>
      <c r="AJ125" s="102">
        <v>1</v>
      </c>
      <c r="AK125" s="102">
        <v>1</v>
      </c>
      <c r="AL125" s="102">
        <v>1</v>
      </c>
      <c r="AM125" s="102">
        <v>1</v>
      </c>
      <c r="AN125" s="102">
        <v>1</v>
      </c>
      <c r="AO125" s="102">
        <v>1</v>
      </c>
      <c r="AQ125" s="56" t="s">
        <v>59</v>
      </c>
      <c r="AR125" s="102">
        <f t="shared" si="21"/>
        <v>2.6000000000000002E-2</v>
      </c>
      <c r="AS125" s="102">
        <f t="shared" si="21"/>
        <v>0.03</v>
      </c>
      <c r="AT125" s="102">
        <f t="shared" si="21"/>
        <v>2.6000000000000002E-2</v>
      </c>
      <c r="AU125" s="102">
        <f t="shared" si="21"/>
        <v>0.03</v>
      </c>
      <c r="AV125" s="102">
        <f t="shared" si="21"/>
        <v>3.4000000000000002E-2</v>
      </c>
      <c r="AW125" s="102">
        <f t="shared" si="21"/>
        <v>3.6000000000000004E-2</v>
      </c>
      <c r="AX125" s="102">
        <f t="shared" si="21"/>
        <v>3.7999999999999999E-2</v>
      </c>
    </row>
    <row r="126" spans="4:50" x14ac:dyDescent="0.25">
      <c r="D126" s="1" t="s">
        <v>1</v>
      </c>
      <c r="E126" s="2" t="s">
        <v>7</v>
      </c>
      <c r="F126" s="60" t="s">
        <v>12</v>
      </c>
      <c r="G126" s="57">
        <v>1048985</v>
      </c>
      <c r="H126" s="57">
        <v>870469</v>
      </c>
      <c r="I126" s="57">
        <v>837522</v>
      </c>
      <c r="J126" s="57">
        <v>795436</v>
      </c>
      <c r="K126" s="57">
        <v>702211</v>
      </c>
      <c r="L126" s="57">
        <v>720775</v>
      </c>
      <c r="M126" s="57">
        <v>686557</v>
      </c>
      <c r="O126" s="60" t="s">
        <v>12</v>
      </c>
      <c r="P126" s="103">
        <v>2</v>
      </c>
      <c r="Q126" s="103">
        <v>2.6</v>
      </c>
      <c r="R126" s="103">
        <v>2.4</v>
      </c>
      <c r="S126" s="103">
        <v>2.7</v>
      </c>
      <c r="T126" s="103">
        <v>3.8</v>
      </c>
      <c r="U126" s="103">
        <v>4.0999999999999996</v>
      </c>
      <c r="V126" s="103">
        <v>4.2</v>
      </c>
      <c r="Y126" s="60" t="s">
        <v>12</v>
      </c>
      <c r="Z126" s="57">
        <v>41959.4</v>
      </c>
      <c r="AA126" s="57">
        <v>45264.387999999999</v>
      </c>
      <c r="AB126" s="57">
        <v>40201.055999999997</v>
      </c>
      <c r="AC126" s="57">
        <v>42953.544000000002</v>
      </c>
      <c r="AD126" s="57">
        <v>53368.035999999993</v>
      </c>
      <c r="AE126" s="57">
        <v>59103.549999999988</v>
      </c>
      <c r="AF126" s="57">
        <v>57670.788</v>
      </c>
      <c r="AH126" s="60" t="s">
        <v>12</v>
      </c>
      <c r="AI126" s="58">
        <v>0.36228500460547153</v>
      </c>
      <c r="AJ126" s="58">
        <v>0.31633874199176581</v>
      </c>
      <c r="AK126" s="58">
        <v>0.31061542518333246</v>
      </c>
      <c r="AL126" s="58">
        <v>0.31347663908664752</v>
      </c>
      <c r="AM126" s="58">
        <v>0.28412858012790038</v>
      </c>
      <c r="AN126" s="58">
        <v>0.30084764510099699</v>
      </c>
      <c r="AO126" s="58">
        <v>0.28625959609268287</v>
      </c>
      <c r="AQ126" s="60" t="s">
        <v>12</v>
      </c>
      <c r="AR126" s="58">
        <f t="shared" si="21"/>
        <v>1.449140018421886E-2</v>
      </c>
      <c r="AS126" s="58">
        <f t="shared" si="21"/>
        <v>1.6449614583571824E-2</v>
      </c>
      <c r="AT126" s="58">
        <f t="shared" si="21"/>
        <v>1.4909540408799958E-2</v>
      </c>
      <c r="AU126" s="58">
        <f t="shared" si="21"/>
        <v>1.6927738510678966E-2</v>
      </c>
      <c r="AV126" s="58">
        <f t="shared" si="21"/>
        <v>2.159377208972043E-2</v>
      </c>
      <c r="AW126" s="58">
        <f t="shared" si="21"/>
        <v>2.4669506898281752E-2</v>
      </c>
      <c r="AX126" s="58">
        <f t="shared" si="21"/>
        <v>2.4045806071785362E-2</v>
      </c>
    </row>
    <row r="127" spans="4:50" x14ac:dyDescent="0.25">
      <c r="D127" s="1" t="s">
        <v>1</v>
      </c>
      <c r="E127" s="2" t="s">
        <v>7</v>
      </c>
      <c r="F127" s="60" t="s">
        <v>13</v>
      </c>
      <c r="G127" s="57">
        <v>1056610</v>
      </c>
      <c r="H127" s="57">
        <v>1116532</v>
      </c>
      <c r="I127" s="57">
        <v>1039858</v>
      </c>
      <c r="J127" s="57">
        <v>967211</v>
      </c>
      <c r="K127" s="57">
        <v>927391</v>
      </c>
      <c r="L127" s="57">
        <v>924640</v>
      </c>
      <c r="M127" s="57">
        <v>922656</v>
      </c>
      <c r="O127" s="60" t="s">
        <v>13</v>
      </c>
      <c r="P127" s="103">
        <v>2</v>
      </c>
      <c r="Q127" s="103">
        <v>2.2999999999999998</v>
      </c>
      <c r="R127" s="103">
        <v>2</v>
      </c>
      <c r="S127" s="103">
        <v>2.7</v>
      </c>
      <c r="T127" s="103">
        <v>3</v>
      </c>
      <c r="U127" s="103">
        <v>3.2</v>
      </c>
      <c r="V127" s="103">
        <v>3.4</v>
      </c>
      <c r="Y127" s="60" t="s">
        <v>13</v>
      </c>
      <c r="Z127" s="57">
        <v>42264.4</v>
      </c>
      <c r="AA127" s="57">
        <v>51360.471999999994</v>
      </c>
      <c r="AB127" s="57">
        <v>41594.32</v>
      </c>
      <c r="AC127" s="57">
        <v>52229.394</v>
      </c>
      <c r="AD127" s="57">
        <v>55643.46</v>
      </c>
      <c r="AE127" s="57">
        <v>59176.959999999999</v>
      </c>
      <c r="AF127" s="57">
        <v>62740.608</v>
      </c>
      <c r="AH127" s="60" t="s">
        <v>13</v>
      </c>
      <c r="AI127" s="58">
        <v>0.36491842944959868</v>
      </c>
      <c r="AJ127" s="58">
        <v>0.40576094987133404</v>
      </c>
      <c r="AK127" s="58">
        <v>0.38565665713890468</v>
      </c>
      <c r="AL127" s="58">
        <v>0.38117215409867722</v>
      </c>
      <c r="AM127" s="58">
        <v>0.37524090060308601</v>
      </c>
      <c r="AN127" s="58">
        <v>0.38593981001864086</v>
      </c>
      <c r="AO127" s="58">
        <v>0.38470095548146827</v>
      </c>
      <c r="AQ127" s="60" t="s">
        <v>13</v>
      </c>
      <c r="AR127" s="58">
        <f t="shared" si="21"/>
        <v>1.4596737177983947E-2</v>
      </c>
      <c r="AS127" s="58">
        <f t="shared" si="21"/>
        <v>1.8665003694081365E-2</v>
      </c>
      <c r="AT127" s="58">
        <f t="shared" si="21"/>
        <v>1.5426266285556187E-2</v>
      </c>
      <c r="AU127" s="58">
        <f t="shared" si="21"/>
        <v>2.0583296321328572E-2</v>
      </c>
      <c r="AV127" s="58">
        <f t="shared" si="21"/>
        <v>2.2514454036185159E-2</v>
      </c>
      <c r="AW127" s="58">
        <f t="shared" si="21"/>
        <v>2.470014784119302E-2</v>
      </c>
      <c r="AX127" s="58">
        <f t="shared" si="21"/>
        <v>2.6159664972739839E-2</v>
      </c>
    </row>
    <row r="128" spans="4:50" x14ac:dyDescent="0.25">
      <c r="D128" s="1" t="s">
        <v>1</v>
      </c>
      <c r="E128" s="2" t="s">
        <v>7</v>
      </c>
      <c r="F128" s="60" t="s">
        <v>14</v>
      </c>
      <c r="G128" s="57">
        <v>789874</v>
      </c>
      <c r="H128" s="57">
        <v>764698</v>
      </c>
      <c r="I128" s="57">
        <v>818951</v>
      </c>
      <c r="J128" s="57">
        <v>774818</v>
      </c>
      <c r="K128" s="57">
        <v>841853</v>
      </c>
      <c r="L128" s="57">
        <v>750399</v>
      </c>
      <c r="M128" s="57">
        <v>789159</v>
      </c>
      <c r="O128" s="60" t="s">
        <v>14</v>
      </c>
      <c r="P128" s="103">
        <v>2.2999999999999998</v>
      </c>
      <c r="Q128" s="103">
        <v>2.6</v>
      </c>
      <c r="R128" s="103">
        <v>2.4</v>
      </c>
      <c r="S128" s="103">
        <v>2.7</v>
      </c>
      <c r="T128" s="103">
        <v>3</v>
      </c>
      <c r="U128" s="103">
        <v>3.2</v>
      </c>
      <c r="V128" s="103">
        <v>3.4</v>
      </c>
      <c r="Y128" s="60" t="s">
        <v>14</v>
      </c>
      <c r="Z128" s="57">
        <v>36334.203999999998</v>
      </c>
      <c r="AA128" s="57">
        <v>39764.296000000002</v>
      </c>
      <c r="AB128" s="57">
        <v>39309.648000000001</v>
      </c>
      <c r="AC128" s="57">
        <v>41840.171999999999</v>
      </c>
      <c r="AD128" s="57">
        <v>50511.18</v>
      </c>
      <c r="AE128" s="57">
        <v>48025.536000000007</v>
      </c>
      <c r="AF128" s="57">
        <v>53662.812000000005</v>
      </c>
      <c r="AH128" s="60" t="s">
        <v>14</v>
      </c>
      <c r="AI128" s="58">
        <v>0.27279656594492979</v>
      </c>
      <c r="AJ128" s="58">
        <v>0.27790030813690014</v>
      </c>
      <c r="AK128" s="58">
        <v>0.30372791767776286</v>
      </c>
      <c r="AL128" s="58">
        <v>0.30535120681467526</v>
      </c>
      <c r="AM128" s="58">
        <v>0.34063051926901361</v>
      </c>
      <c r="AN128" s="58">
        <v>0.31321254488036215</v>
      </c>
      <c r="AO128" s="58">
        <v>0.32903944842584887</v>
      </c>
      <c r="AQ128" s="60" t="s">
        <v>14</v>
      </c>
      <c r="AR128" s="58">
        <f t="shared" si="21"/>
        <v>1.254864203346677E-2</v>
      </c>
      <c r="AS128" s="58">
        <f t="shared" si="21"/>
        <v>1.4450816023118809E-2</v>
      </c>
      <c r="AT128" s="58">
        <f t="shared" si="21"/>
        <v>1.4578940048532616E-2</v>
      </c>
      <c r="AU128" s="58">
        <f t="shared" si="21"/>
        <v>1.6488965167992465E-2</v>
      </c>
      <c r="AV128" s="58">
        <f t="shared" si="21"/>
        <v>2.0437831156140819E-2</v>
      </c>
      <c r="AW128" s="58">
        <f t="shared" si="21"/>
        <v>2.004560287234318E-2</v>
      </c>
      <c r="AX128" s="58">
        <f t="shared" si="21"/>
        <v>2.2374682492957723E-2</v>
      </c>
    </row>
    <row r="129" spans="4:50" x14ac:dyDescent="0.25">
      <c r="D129" s="19" t="s">
        <v>60</v>
      </c>
      <c r="E129" s="96" t="s">
        <v>7</v>
      </c>
      <c r="F129" s="56" t="s">
        <v>59</v>
      </c>
      <c r="G129" s="100">
        <v>2909336</v>
      </c>
      <c r="H129" s="100">
        <v>2760554</v>
      </c>
      <c r="I129" s="100">
        <v>2649367</v>
      </c>
      <c r="J129" s="100">
        <v>2554466</v>
      </c>
      <c r="K129" s="100">
        <v>2431300</v>
      </c>
      <c r="L129" s="100">
        <v>2394733</v>
      </c>
      <c r="M129" s="100">
        <v>2351809</v>
      </c>
      <c r="O129" s="56" t="s">
        <v>59</v>
      </c>
      <c r="P129" s="101">
        <v>1.3</v>
      </c>
      <c r="Q129" s="101">
        <v>1.5</v>
      </c>
      <c r="R129" s="101">
        <v>1.3</v>
      </c>
      <c r="S129" s="101">
        <v>1.5</v>
      </c>
      <c r="T129" s="101">
        <v>1.7</v>
      </c>
      <c r="U129" s="101">
        <v>1.8</v>
      </c>
      <c r="V129" s="101">
        <v>1.9</v>
      </c>
      <c r="Y129" s="56" t="s">
        <v>59</v>
      </c>
      <c r="Z129" s="100">
        <v>75642.736000000004</v>
      </c>
      <c r="AA129" s="100">
        <v>82816.62</v>
      </c>
      <c r="AB129" s="100">
        <v>68883.542000000001</v>
      </c>
      <c r="AC129" s="100">
        <v>76633.98</v>
      </c>
      <c r="AD129" s="100">
        <v>82664.2</v>
      </c>
      <c r="AE129" s="100">
        <v>86210.388000000006</v>
      </c>
      <c r="AF129" s="100">
        <v>89368.741999999998</v>
      </c>
      <c r="AH129" s="56" t="s">
        <v>59</v>
      </c>
      <c r="AI129" s="102">
        <v>1</v>
      </c>
      <c r="AJ129" s="102">
        <v>1</v>
      </c>
      <c r="AK129" s="102">
        <v>1</v>
      </c>
      <c r="AL129" s="102">
        <v>1</v>
      </c>
      <c r="AM129" s="102">
        <v>1</v>
      </c>
      <c r="AN129" s="102">
        <v>1</v>
      </c>
      <c r="AO129" s="102">
        <v>1</v>
      </c>
      <c r="AQ129" s="56" t="s">
        <v>59</v>
      </c>
      <c r="AR129" s="102">
        <f t="shared" si="21"/>
        <v>2.6000000000000002E-2</v>
      </c>
      <c r="AS129" s="102">
        <f t="shared" si="21"/>
        <v>0.03</v>
      </c>
      <c r="AT129" s="102">
        <f t="shared" si="21"/>
        <v>2.6000000000000002E-2</v>
      </c>
      <c r="AU129" s="102">
        <f t="shared" si="21"/>
        <v>0.03</v>
      </c>
      <c r="AV129" s="102">
        <f t="shared" si="21"/>
        <v>3.4000000000000002E-2</v>
      </c>
      <c r="AW129" s="102">
        <f t="shared" si="21"/>
        <v>3.6000000000000004E-2</v>
      </c>
      <c r="AX129" s="102">
        <f t="shared" si="21"/>
        <v>3.7999999999999999E-2</v>
      </c>
    </row>
    <row r="130" spans="4:50" x14ac:dyDescent="0.25">
      <c r="D130" s="1" t="s">
        <v>60</v>
      </c>
      <c r="E130" s="2" t="s">
        <v>7</v>
      </c>
      <c r="F130" s="60" t="s">
        <v>12</v>
      </c>
      <c r="G130" s="57">
        <v>957015</v>
      </c>
      <c r="H130" s="57">
        <v>770080</v>
      </c>
      <c r="I130" s="57">
        <v>713820</v>
      </c>
      <c r="J130" s="57">
        <v>662365</v>
      </c>
      <c r="K130" s="57">
        <v>597255</v>
      </c>
      <c r="L130" s="57">
        <v>603122</v>
      </c>
      <c r="M130" s="57">
        <v>546323</v>
      </c>
      <c r="O130" s="60" t="s">
        <v>12</v>
      </c>
      <c r="P130" s="103">
        <v>2.2999999999999998</v>
      </c>
      <c r="Q130" s="103">
        <v>2.6</v>
      </c>
      <c r="R130" s="103">
        <v>3</v>
      </c>
      <c r="S130" s="103">
        <v>3.3</v>
      </c>
      <c r="T130" s="103">
        <v>3.8</v>
      </c>
      <c r="U130" s="103">
        <v>4.0999999999999996</v>
      </c>
      <c r="V130" s="103">
        <v>4.2</v>
      </c>
      <c r="Y130" s="60" t="s">
        <v>12</v>
      </c>
      <c r="Z130" s="57">
        <v>44022.69</v>
      </c>
      <c r="AA130" s="57">
        <v>40044.160000000003</v>
      </c>
      <c r="AB130" s="57">
        <v>42829.2</v>
      </c>
      <c r="AC130" s="57">
        <v>43716.09</v>
      </c>
      <c r="AD130" s="57">
        <v>45391.38</v>
      </c>
      <c r="AE130" s="57">
        <v>49456.003999999994</v>
      </c>
      <c r="AF130" s="57">
        <v>45891.132000000005</v>
      </c>
      <c r="AH130" s="60" t="s">
        <v>12</v>
      </c>
      <c r="AI130" s="58">
        <v>0.32894619253327906</v>
      </c>
      <c r="AJ130" s="58">
        <v>0.27895849891000141</v>
      </c>
      <c r="AK130" s="58">
        <v>0.26943039601535007</v>
      </c>
      <c r="AL130" s="58">
        <v>0.25929685499826577</v>
      </c>
      <c r="AM130" s="58">
        <v>0.24565253156747419</v>
      </c>
      <c r="AN130" s="58">
        <v>0.2518535469298665</v>
      </c>
      <c r="AO130" s="58">
        <v>0.23229905149610364</v>
      </c>
      <c r="AQ130" s="60" t="s">
        <v>12</v>
      </c>
      <c r="AR130" s="58">
        <f t="shared" si="21"/>
        <v>1.5131524856530836E-2</v>
      </c>
      <c r="AS130" s="58">
        <f t="shared" si="21"/>
        <v>1.4505841943320075E-2</v>
      </c>
      <c r="AT130" s="58">
        <f t="shared" si="21"/>
        <v>1.6165823760921003E-2</v>
      </c>
      <c r="AU130" s="58">
        <f t="shared" si="21"/>
        <v>1.7113592429885541E-2</v>
      </c>
      <c r="AV130" s="58">
        <f t="shared" si="21"/>
        <v>1.8669592399128035E-2</v>
      </c>
      <c r="AW130" s="58">
        <f t="shared" si="21"/>
        <v>2.0651990848249049E-2</v>
      </c>
      <c r="AX130" s="58">
        <f t="shared" si="21"/>
        <v>1.9513120325672706E-2</v>
      </c>
    </row>
    <row r="131" spans="4:50" x14ac:dyDescent="0.25">
      <c r="D131" s="1" t="s">
        <v>60</v>
      </c>
      <c r="E131" s="2" t="s">
        <v>7</v>
      </c>
      <c r="F131" s="60" t="s">
        <v>13</v>
      </c>
      <c r="G131" s="57">
        <v>1159089</v>
      </c>
      <c r="H131" s="57">
        <v>1183404</v>
      </c>
      <c r="I131" s="57">
        <v>1089479</v>
      </c>
      <c r="J131" s="57">
        <v>993050</v>
      </c>
      <c r="K131" s="57">
        <v>955215</v>
      </c>
      <c r="L131" s="57">
        <v>956397</v>
      </c>
      <c r="M131" s="57">
        <v>963140</v>
      </c>
      <c r="O131" s="60" t="s">
        <v>13</v>
      </c>
      <c r="P131" s="103">
        <v>2</v>
      </c>
      <c r="Q131" s="103">
        <v>2.2999999999999998</v>
      </c>
      <c r="R131" s="103">
        <v>2</v>
      </c>
      <c r="S131" s="103">
        <v>2.7</v>
      </c>
      <c r="T131" s="103">
        <v>3</v>
      </c>
      <c r="U131" s="103">
        <v>3.2</v>
      </c>
      <c r="V131" s="103">
        <v>3.4</v>
      </c>
      <c r="Y131" s="60" t="s">
        <v>13</v>
      </c>
      <c r="Z131" s="57">
        <v>46363.56</v>
      </c>
      <c r="AA131" s="57">
        <v>54436.583999999995</v>
      </c>
      <c r="AB131" s="57">
        <v>43579.16</v>
      </c>
      <c r="AC131" s="57">
        <v>53624.7</v>
      </c>
      <c r="AD131" s="57">
        <v>57312.9</v>
      </c>
      <c r="AE131" s="57">
        <v>61209.40800000001</v>
      </c>
      <c r="AF131" s="57">
        <v>65493.52</v>
      </c>
      <c r="AH131" s="60" t="s">
        <v>13</v>
      </c>
      <c r="AI131" s="58">
        <v>0.39840327827380545</v>
      </c>
      <c r="AJ131" s="58">
        <v>0.42868351787358622</v>
      </c>
      <c r="AK131" s="58">
        <v>0.41122237877953488</v>
      </c>
      <c r="AL131" s="58">
        <v>0.3887505255501541</v>
      </c>
      <c r="AM131" s="58">
        <v>0.39288240858799817</v>
      </c>
      <c r="AN131" s="58">
        <v>0.39937521218440636</v>
      </c>
      <c r="AO131" s="58">
        <v>0.40953155634662508</v>
      </c>
      <c r="AQ131" s="60" t="s">
        <v>13</v>
      </c>
      <c r="AR131" s="58">
        <f t="shared" si="21"/>
        <v>1.5936131130952217E-2</v>
      </c>
      <c r="AS131" s="58">
        <f t="shared" si="21"/>
        <v>1.9719441822184963E-2</v>
      </c>
      <c r="AT131" s="58">
        <f t="shared" si="21"/>
        <v>1.6448895151181395E-2</v>
      </c>
      <c r="AU131" s="58">
        <f t="shared" si="21"/>
        <v>2.099252837970832E-2</v>
      </c>
      <c r="AV131" s="58">
        <f t="shared" si="21"/>
        <v>2.3572944515279887E-2</v>
      </c>
      <c r="AW131" s="58">
        <f t="shared" si="21"/>
        <v>2.5560013579802008E-2</v>
      </c>
      <c r="AX131" s="58">
        <f t="shared" si="21"/>
        <v>2.7848145831570505E-2</v>
      </c>
    </row>
    <row r="132" spans="4:50" x14ac:dyDescent="0.25">
      <c r="D132" s="1" t="s">
        <v>60</v>
      </c>
      <c r="E132" s="2" t="s">
        <v>7</v>
      </c>
      <c r="F132" s="60" t="s">
        <v>14</v>
      </c>
      <c r="G132" s="57">
        <v>793232</v>
      </c>
      <c r="H132" s="57">
        <v>807070</v>
      </c>
      <c r="I132" s="57">
        <v>846068</v>
      </c>
      <c r="J132" s="57">
        <v>899051</v>
      </c>
      <c r="K132" s="57">
        <v>878830</v>
      </c>
      <c r="L132" s="57">
        <v>835214</v>
      </c>
      <c r="M132" s="57">
        <v>842346</v>
      </c>
      <c r="O132" s="60" t="s">
        <v>14</v>
      </c>
      <c r="P132" s="103">
        <v>2.2999999999999998</v>
      </c>
      <c r="Q132" s="103">
        <v>2.6</v>
      </c>
      <c r="R132" s="103">
        <v>2.4</v>
      </c>
      <c r="S132" s="103">
        <v>2.7</v>
      </c>
      <c r="T132" s="103">
        <v>3</v>
      </c>
      <c r="U132" s="103">
        <v>3.2</v>
      </c>
      <c r="V132" s="103">
        <v>3.4</v>
      </c>
      <c r="Y132" s="60" t="s">
        <v>14</v>
      </c>
      <c r="Z132" s="57">
        <v>36488.671999999999</v>
      </c>
      <c r="AA132" s="57">
        <v>41967.64</v>
      </c>
      <c r="AB132" s="57">
        <v>40611.263999999996</v>
      </c>
      <c r="AC132" s="57">
        <v>48548.754000000001</v>
      </c>
      <c r="AD132" s="57">
        <v>52729.8</v>
      </c>
      <c r="AE132" s="57">
        <v>53453.696000000004</v>
      </c>
      <c r="AF132" s="57">
        <v>57279.527999999998</v>
      </c>
      <c r="AH132" s="60" t="s">
        <v>14</v>
      </c>
      <c r="AI132" s="58">
        <v>0.27265052919291549</v>
      </c>
      <c r="AJ132" s="58">
        <v>0.29235798321641238</v>
      </c>
      <c r="AK132" s="58">
        <v>0.31934722520511505</v>
      </c>
      <c r="AL132" s="58">
        <v>0.35195261945158007</v>
      </c>
      <c r="AM132" s="58">
        <v>0.36146505984452759</v>
      </c>
      <c r="AN132" s="58">
        <v>0.34877124088572714</v>
      </c>
      <c r="AO132" s="58">
        <v>0.35816939215727128</v>
      </c>
      <c r="AQ132" s="60" t="s">
        <v>14</v>
      </c>
      <c r="AR132" s="58">
        <f t="shared" si="21"/>
        <v>1.254192434287411E-2</v>
      </c>
      <c r="AS132" s="58">
        <f t="shared" si="21"/>
        <v>1.5202615127253445E-2</v>
      </c>
      <c r="AT132" s="58">
        <f t="shared" si="21"/>
        <v>1.5328666809845522E-2</v>
      </c>
      <c r="AU132" s="58">
        <f t="shared" si="21"/>
        <v>1.9005441450385324E-2</v>
      </c>
      <c r="AV132" s="58">
        <f t="shared" si="21"/>
        <v>2.1687903590671659E-2</v>
      </c>
      <c r="AW132" s="58">
        <f t="shared" si="21"/>
        <v>2.2321359416686538E-2</v>
      </c>
      <c r="AX132" s="58">
        <f t="shared" si="21"/>
        <v>2.4355518666694446E-2</v>
      </c>
    </row>
    <row r="133" spans="4:50" x14ac:dyDescent="0.25">
      <c r="D133" s="19" t="s">
        <v>0</v>
      </c>
      <c r="E133" s="96" t="s">
        <v>8</v>
      </c>
      <c r="F133" s="56" t="s">
        <v>59</v>
      </c>
      <c r="G133" s="100">
        <v>5463156</v>
      </c>
      <c r="H133" s="100">
        <v>5816530</v>
      </c>
      <c r="I133" s="100">
        <v>6237685</v>
      </c>
      <c r="J133" s="100">
        <v>6628523</v>
      </c>
      <c r="K133" s="100">
        <v>6996802</v>
      </c>
      <c r="L133" s="100">
        <v>7109826</v>
      </c>
      <c r="M133" s="100">
        <v>7105110</v>
      </c>
      <c r="O133" s="56" t="s">
        <v>59</v>
      </c>
      <c r="P133" s="101">
        <v>0.5</v>
      </c>
      <c r="Q133" s="101">
        <v>0.6</v>
      </c>
      <c r="R133" s="101">
        <v>0.3</v>
      </c>
      <c r="S133" s="101">
        <v>0.6</v>
      </c>
      <c r="T133" s="101">
        <v>0.6</v>
      </c>
      <c r="U133" s="101">
        <v>0.4</v>
      </c>
      <c r="V133" s="101">
        <v>0.8</v>
      </c>
      <c r="Y133" s="56" t="s">
        <v>59</v>
      </c>
      <c r="Z133" s="100">
        <v>54631.56</v>
      </c>
      <c r="AA133" s="100">
        <v>69798.36</v>
      </c>
      <c r="AB133" s="100">
        <v>37426.11</v>
      </c>
      <c r="AC133" s="100">
        <v>79542.275999999998</v>
      </c>
      <c r="AD133" s="100">
        <v>83961.624000000011</v>
      </c>
      <c r="AE133" s="100">
        <v>56878.608000000007</v>
      </c>
      <c r="AF133" s="100">
        <v>113681.76</v>
      </c>
      <c r="AH133" s="56" t="s">
        <v>59</v>
      </c>
      <c r="AI133" s="102">
        <v>1</v>
      </c>
      <c r="AJ133" s="102">
        <v>1</v>
      </c>
      <c r="AK133" s="102">
        <v>1</v>
      </c>
      <c r="AL133" s="102">
        <v>1</v>
      </c>
      <c r="AM133" s="102">
        <v>1</v>
      </c>
      <c r="AN133" s="102">
        <v>1</v>
      </c>
      <c r="AO133" s="102">
        <v>1</v>
      </c>
      <c r="AQ133" s="56" t="s">
        <v>59</v>
      </c>
      <c r="AR133" s="102">
        <f t="shared" si="21"/>
        <v>0.01</v>
      </c>
      <c r="AS133" s="102">
        <f t="shared" si="21"/>
        <v>1.2E-2</v>
      </c>
      <c r="AT133" s="102">
        <f t="shared" si="21"/>
        <v>6.0000000000000001E-3</v>
      </c>
      <c r="AU133" s="102">
        <f t="shared" si="21"/>
        <v>1.2E-2</v>
      </c>
      <c r="AV133" s="102">
        <f t="shared" si="21"/>
        <v>1.2E-2</v>
      </c>
      <c r="AW133" s="102">
        <f t="shared" si="21"/>
        <v>8.0000000000000002E-3</v>
      </c>
      <c r="AX133" s="102">
        <f t="shared" si="21"/>
        <v>1.6E-2</v>
      </c>
    </row>
    <row r="134" spans="4:50" x14ac:dyDescent="0.25">
      <c r="D134" s="1" t="s">
        <v>0</v>
      </c>
      <c r="E134" s="2" t="s">
        <v>8</v>
      </c>
      <c r="F134" s="60" t="s">
        <v>12</v>
      </c>
      <c r="G134" s="57">
        <v>1560637</v>
      </c>
      <c r="H134" s="57">
        <v>1458141</v>
      </c>
      <c r="I134" s="57">
        <v>1531957</v>
      </c>
      <c r="J134" s="57">
        <v>1705704</v>
      </c>
      <c r="K134" s="57">
        <v>1735477</v>
      </c>
      <c r="L134" s="57">
        <v>1785287</v>
      </c>
      <c r="M134" s="57">
        <v>1650275</v>
      </c>
      <c r="O134" s="60" t="s">
        <v>12</v>
      </c>
      <c r="P134" s="103">
        <v>1.5</v>
      </c>
      <c r="Q134" s="103">
        <v>2.1</v>
      </c>
      <c r="R134" s="103">
        <v>1.8</v>
      </c>
      <c r="S134" s="103">
        <v>1.9</v>
      </c>
      <c r="T134" s="103">
        <v>2.1</v>
      </c>
      <c r="U134" s="103">
        <v>2.2999999999999998</v>
      </c>
      <c r="V134" s="103">
        <v>2.4</v>
      </c>
      <c r="Y134" s="60" t="s">
        <v>12</v>
      </c>
      <c r="Z134" s="57">
        <v>46819.11</v>
      </c>
      <c r="AA134" s="57">
        <v>61241.921999999999</v>
      </c>
      <c r="AB134" s="57">
        <v>55150.452000000005</v>
      </c>
      <c r="AC134" s="57">
        <v>64816.751999999993</v>
      </c>
      <c r="AD134" s="57">
        <v>72890.034</v>
      </c>
      <c r="AE134" s="57">
        <v>82123.20199999999</v>
      </c>
      <c r="AF134" s="57">
        <v>79213.2</v>
      </c>
      <c r="AH134" s="60" t="s">
        <v>12</v>
      </c>
      <c r="AI134" s="58">
        <v>0.28566583125211875</v>
      </c>
      <c r="AJ134" s="58">
        <v>0.2506891565933641</v>
      </c>
      <c r="AK134" s="58">
        <v>0.24559704441631791</v>
      </c>
      <c r="AL134" s="58">
        <v>0.25732791452937553</v>
      </c>
      <c r="AM134" s="58">
        <v>0.24803860392219187</v>
      </c>
      <c r="AN134" s="58">
        <v>0.25110136309946263</v>
      </c>
      <c r="AO134" s="58">
        <v>0.23226593254713862</v>
      </c>
      <c r="AQ134" s="60" t="s">
        <v>12</v>
      </c>
      <c r="AR134" s="58">
        <f t="shared" si="21"/>
        <v>8.5699749375635625E-3</v>
      </c>
      <c r="AS134" s="58">
        <f t="shared" si="21"/>
        <v>1.0528944576921294E-2</v>
      </c>
      <c r="AT134" s="58">
        <f t="shared" si="21"/>
        <v>8.8414935989874453E-3</v>
      </c>
      <c r="AU134" s="58">
        <f t="shared" si="21"/>
        <v>9.7784607521162695E-3</v>
      </c>
      <c r="AV134" s="58">
        <f t="shared" si="21"/>
        <v>1.0417621364732059E-2</v>
      </c>
      <c r="AW134" s="58">
        <f t="shared" si="21"/>
        <v>1.1550662702575281E-2</v>
      </c>
      <c r="AX134" s="58">
        <f t="shared" si="21"/>
        <v>1.1148764762262653E-2</v>
      </c>
    </row>
    <row r="135" spans="4:50" x14ac:dyDescent="0.25">
      <c r="D135" s="1" t="s">
        <v>0</v>
      </c>
      <c r="E135" s="2" t="s">
        <v>8</v>
      </c>
      <c r="F135" s="60" t="s">
        <v>13</v>
      </c>
      <c r="G135" s="57">
        <v>2678172</v>
      </c>
      <c r="H135" s="57">
        <v>3038924</v>
      </c>
      <c r="I135" s="57">
        <v>3237745</v>
      </c>
      <c r="J135" s="57">
        <v>3298864</v>
      </c>
      <c r="K135" s="57">
        <v>3466325</v>
      </c>
      <c r="L135" s="57">
        <v>3535529</v>
      </c>
      <c r="M135" s="57">
        <v>3511626</v>
      </c>
      <c r="O135" s="60" t="s">
        <v>13</v>
      </c>
      <c r="P135" s="103">
        <v>1.3</v>
      </c>
      <c r="Q135" s="103">
        <v>1</v>
      </c>
      <c r="R135" s="103">
        <v>1.1000000000000001</v>
      </c>
      <c r="S135" s="103">
        <v>1.2</v>
      </c>
      <c r="T135" s="103">
        <v>1.4</v>
      </c>
      <c r="U135" s="103">
        <v>1.5</v>
      </c>
      <c r="V135" s="103">
        <v>1.5</v>
      </c>
      <c r="Y135" s="60" t="s">
        <v>13</v>
      </c>
      <c r="Z135" s="57">
        <v>69632.472000000009</v>
      </c>
      <c r="AA135" s="57">
        <v>60778.48</v>
      </c>
      <c r="AB135" s="57">
        <v>71230.390000000014</v>
      </c>
      <c r="AC135" s="57">
        <v>79172.73599999999</v>
      </c>
      <c r="AD135" s="57">
        <v>97057.1</v>
      </c>
      <c r="AE135" s="57">
        <v>106065.87</v>
      </c>
      <c r="AF135" s="57">
        <v>105348.78</v>
      </c>
      <c r="AH135" s="60" t="s">
        <v>13</v>
      </c>
      <c r="AI135" s="58">
        <v>0.49022433186971048</v>
      </c>
      <c r="AJ135" s="58">
        <v>0.52246339312270373</v>
      </c>
      <c r="AK135" s="58">
        <v>0.51906195968536406</v>
      </c>
      <c r="AL135" s="58">
        <v>0.49767708432180141</v>
      </c>
      <c r="AM135" s="58">
        <v>0.49541561987891042</v>
      </c>
      <c r="AN135" s="58">
        <v>0.49727363229423616</v>
      </c>
      <c r="AO135" s="58">
        <v>0.49423949805140244</v>
      </c>
      <c r="AQ135" s="60" t="s">
        <v>13</v>
      </c>
      <c r="AR135" s="58">
        <f t="shared" si="21"/>
        <v>1.2745832628612473E-2</v>
      </c>
      <c r="AS135" s="58">
        <f t="shared" si="21"/>
        <v>1.0449267862454075E-2</v>
      </c>
      <c r="AT135" s="58">
        <f t="shared" si="21"/>
        <v>1.1419363113078009E-2</v>
      </c>
      <c r="AU135" s="58">
        <f t="shared" si="21"/>
        <v>1.1944250023723233E-2</v>
      </c>
      <c r="AV135" s="58">
        <f t="shared" si="21"/>
        <v>1.3871637356609491E-2</v>
      </c>
      <c r="AW135" s="58">
        <f t="shared" si="21"/>
        <v>1.4918208968827085E-2</v>
      </c>
      <c r="AX135" s="58">
        <f t="shared" si="21"/>
        <v>1.4827184941542074E-2</v>
      </c>
    </row>
    <row r="136" spans="4:50" x14ac:dyDescent="0.25">
      <c r="D136" s="1" t="s">
        <v>0</v>
      </c>
      <c r="E136" s="2" t="s">
        <v>8</v>
      </c>
      <c r="F136" s="60" t="s">
        <v>14</v>
      </c>
      <c r="G136" s="57">
        <v>1224347</v>
      </c>
      <c r="H136" s="57">
        <v>1319465</v>
      </c>
      <c r="I136" s="57">
        <v>1467983</v>
      </c>
      <c r="J136" s="57">
        <v>1623955</v>
      </c>
      <c r="K136" s="57">
        <v>1795000</v>
      </c>
      <c r="L136" s="57">
        <v>1789010</v>
      </c>
      <c r="M136" s="57">
        <v>1943209</v>
      </c>
      <c r="O136" s="60" t="s">
        <v>14</v>
      </c>
      <c r="P136" s="103">
        <v>2</v>
      </c>
      <c r="Q136" s="103">
        <v>2.1</v>
      </c>
      <c r="R136" s="103">
        <v>2.2000000000000002</v>
      </c>
      <c r="S136" s="103">
        <v>1.9</v>
      </c>
      <c r="T136" s="103">
        <v>2.1</v>
      </c>
      <c r="U136" s="103">
        <v>2.2999999999999998</v>
      </c>
      <c r="V136" s="103">
        <v>2.4</v>
      </c>
      <c r="Y136" s="60" t="s">
        <v>14</v>
      </c>
      <c r="Z136" s="57">
        <v>48973.88</v>
      </c>
      <c r="AA136" s="57">
        <v>55417.53</v>
      </c>
      <c r="AB136" s="57">
        <v>64591.252</v>
      </c>
      <c r="AC136" s="57">
        <v>61710.29</v>
      </c>
      <c r="AD136" s="57">
        <v>75390</v>
      </c>
      <c r="AE136" s="57">
        <v>82294.459999999992</v>
      </c>
      <c r="AF136" s="57">
        <v>93274.031999999992</v>
      </c>
      <c r="AH136" s="60" t="s">
        <v>14</v>
      </c>
      <c r="AI136" s="58">
        <v>0.22410983687817079</v>
      </c>
      <c r="AJ136" s="58">
        <v>0.22684745028393216</v>
      </c>
      <c r="AK136" s="58">
        <v>0.23534099589831806</v>
      </c>
      <c r="AL136" s="58">
        <v>0.24499500114882306</v>
      </c>
      <c r="AM136" s="58">
        <v>0.25654577619889773</v>
      </c>
      <c r="AN136" s="58">
        <v>0.25162500460630122</v>
      </c>
      <c r="AO136" s="58">
        <v>0.27349456940145894</v>
      </c>
      <c r="AQ136" s="60" t="s">
        <v>14</v>
      </c>
      <c r="AR136" s="58">
        <f t="shared" si="21"/>
        <v>8.9643934751268313E-3</v>
      </c>
      <c r="AS136" s="58">
        <f t="shared" si="21"/>
        <v>9.5275929119251514E-3</v>
      </c>
      <c r="AT136" s="58">
        <f t="shared" si="21"/>
        <v>1.0355003819525997E-2</v>
      </c>
      <c r="AU136" s="58">
        <f t="shared" si="21"/>
        <v>9.3098100436552755E-3</v>
      </c>
      <c r="AV136" s="58">
        <f t="shared" si="21"/>
        <v>1.0774922600353705E-2</v>
      </c>
      <c r="AW136" s="58">
        <f t="shared" si="21"/>
        <v>1.1574750211889855E-2</v>
      </c>
      <c r="AX136" s="58">
        <f t="shared" si="21"/>
        <v>1.312773933127003E-2</v>
      </c>
    </row>
    <row r="137" spans="4:50" x14ac:dyDescent="0.25">
      <c r="D137" s="19" t="s">
        <v>1</v>
      </c>
      <c r="E137" s="96" t="s">
        <v>8</v>
      </c>
      <c r="F137" s="56" t="s">
        <v>59</v>
      </c>
      <c r="G137" s="100">
        <v>2692015</v>
      </c>
      <c r="H137" s="100">
        <v>2865192</v>
      </c>
      <c r="I137" s="100">
        <v>3062142</v>
      </c>
      <c r="J137" s="100">
        <v>3300506</v>
      </c>
      <c r="K137" s="100">
        <v>3458578</v>
      </c>
      <c r="L137" s="100">
        <v>3531091</v>
      </c>
      <c r="M137" s="100">
        <v>3547406</v>
      </c>
      <c r="O137" s="56" t="s">
        <v>59</v>
      </c>
      <c r="P137" s="101">
        <v>1.3</v>
      </c>
      <c r="Q137" s="101">
        <v>1.4</v>
      </c>
      <c r="R137" s="101">
        <v>1.1000000000000001</v>
      </c>
      <c r="S137" s="101">
        <v>1.2</v>
      </c>
      <c r="T137" s="101">
        <v>1.4</v>
      </c>
      <c r="U137" s="101">
        <v>1.5</v>
      </c>
      <c r="V137" s="101">
        <v>1.5</v>
      </c>
      <c r="Y137" s="56" t="s">
        <v>59</v>
      </c>
      <c r="Z137" s="100">
        <v>69992.39</v>
      </c>
      <c r="AA137" s="100">
        <v>80225.375999999989</v>
      </c>
      <c r="AB137" s="100">
        <v>67367.124000000011</v>
      </c>
      <c r="AC137" s="100">
        <v>79212.144</v>
      </c>
      <c r="AD137" s="100">
        <v>96840.183999999979</v>
      </c>
      <c r="AE137" s="100">
        <v>105932.73</v>
      </c>
      <c r="AF137" s="100">
        <v>106422.18</v>
      </c>
      <c r="AH137" s="56" t="s">
        <v>59</v>
      </c>
      <c r="AI137" s="102">
        <v>1</v>
      </c>
      <c r="AJ137" s="102">
        <v>1</v>
      </c>
      <c r="AK137" s="102">
        <v>1</v>
      </c>
      <c r="AL137" s="102">
        <v>1</v>
      </c>
      <c r="AM137" s="102">
        <v>1</v>
      </c>
      <c r="AN137" s="102">
        <v>1</v>
      </c>
      <c r="AO137" s="102">
        <v>1</v>
      </c>
      <c r="AQ137" s="56" t="s">
        <v>59</v>
      </c>
      <c r="AR137" s="102">
        <f t="shared" si="21"/>
        <v>2.6000000000000002E-2</v>
      </c>
      <c r="AS137" s="102">
        <f t="shared" si="21"/>
        <v>2.7999999999999997E-2</v>
      </c>
      <c r="AT137" s="102">
        <f t="shared" si="21"/>
        <v>2.2000000000000002E-2</v>
      </c>
      <c r="AU137" s="102">
        <f t="shared" si="21"/>
        <v>2.4E-2</v>
      </c>
      <c r="AV137" s="102">
        <f t="shared" si="21"/>
        <v>2.7999999999999997E-2</v>
      </c>
      <c r="AW137" s="102">
        <f t="shared" si="21"/>
        <v>0.03</v>
      </c>
      <c r="AX137" s="102">
        <f t="shared" si="21"/>
        <v>0.03</v>
      </c>
    </row>
    <row r="138" spans="4:50" x14ac:dyDescent="0.25">
      <c r="D138" s="1" t="s">
        <v>1</v>
      </c>
      <c r="E138" s="2" t="s">
        <v>8</v>
      </c>
      <c r="F138" s="60" t="s">
        <v>12</v>
      </c>
      <c r="G138" s="57">
        <v>812986</v>
      </c>
      <c r="H138" s="57">
        <v>738324</v>
      </c>
      <c r="I138" s="57">
        <v>760379</v>
      </c>
      <c r="J138" s="57">
        <v>888386</v>
      </c>
      <c r="K138" s="57">
        <v>922855</v>
      </c>
      <c r="L138" s="57">
        <v>945021</v>
      </c>
      <c r="M138" s="57">
        <v>855087</v>
      </c>
      <c r="O138" s="60" t="s">
        <v>12</v>
      </c>
      <c r="P138" s="103">
        <v>2.2999999999999998</v>
      </c>
      <c r="Q138" s="103">
        <v>3.1</v>
      </c>
      <c r="R138" s="103">
        <v>2.6</v>
      </c>
      <c r="S138" s="103">
        <v>2.8</v>
      </c>
      <c r="T138" s="103">
        <v>3.2</v>
      </c>
      <c r="U138" s="103">
        <v>3.5</v>
      </c>
      <c r="V138" s="103">
        <v>3.5</v>
      </c>
      <c r="Y138" s="60" t="s">
        <v>12</v>
      </c>
      <c r="Z138" s="57">
        <v>37397.356</v>
      </c>
      <c r="AA138" s="57">
        <v>45776.087999999996</v>
      </c>
      <c r="AB138" s="57">
        <v>39539.708000000006</v>
      </c>
      <c r="AC138" s="57">
        <v>49749.615999999995</v>
      </c>
      <c r="AD138" s="57">
        <v>59062.720000000001</v>
      </c>
      <c r="AE138" s="57">
        <v>66151.47</v>
      </c>
      <c r="AF138" s="57">
        <v>59856.09</v>
      </c>
      <c r="AH138" s="60" t="s">
        <v>12</v>
      </c>
      <c r="AI138" s="58">
        <v>0.30199906018354283</v>
      </c>
      <c r="AJ138" s="58">
        <v>0.25768744293576135</v>
      </c>
      <c r="AK138" s="58">
        <v>0.24831604804741256</v>
      </c>
      <c r="AL138" s="58">
        <v>0.26916660657487063</v>
      </c>
      <c r="AM138" s="58">
        <v>0.26683076108157744</v>
      </c>
      <c r="AN138" s="58">
        <v>0.26762861676462035</v>
      </c>
      <c r="AO138" s="58">
        <v>0.24104571058401547</v>
      </c>
      <c r="AQ138" s="60" t="s">
        <v>12</v>
      </c>
      <c r="AR138" s="58">
        <f t="shared" si="21"/>
        <v>1.3891956768442969E-2</v>
      </c>
      <c r="AS138" s="58">
        <f t="shared" si="21"/>
        <v>1.5976621462017206E-2</v>
      </c>
      <c r="AT138" s="58">
        <f t="shared" si="21"/>
        <v>1.2912434498465453E-2</v>
      </c>
      <c r="AU138" s="58">
        <f t="shared" si="21"/>
        <v>1.5073329968192755E-2</v>
      </c>
      <c r="AV138" s="58">
        <f t="shared" si="21"/>
        <v>1.7077168709220956E-2</v>
      </c>
      <c r="AW138" s="58">
        <f t="shared" si="21"/>
        <v>1.8734003173523424E-2</v>
      </c>
      <c r="AX138" s="58">
        <f t="shared" si="21"/>
        <v>1.6873199740881084E-2</v>
      </c>
    </row>
    <row r="139" spans="4:50" x14ac:dyDescent="0.25">
      <c r="D139" s="1" t="s">
        <v>1</v>
      </c>
      <c r="E139" s="2" t="s">
        <v>8</v>
      </c>
      <c r="F139" s="60" t="s">
        <v>13</v>
      </c>
      <c r="G139" s="57">
        <v>1406797</v>
      </c>
      <c r="H139" s="57">
        <v>1613460</v>
      </c>
      <c r="I139" s="57">
        <v>1701717</v>
      </c>
      <c r="J139" s="57">
        <v>1719083</v>
      </c>
      <c r="K139" s="57">
        <v>1759367</v>
      </c>
      <c r="L139" s="57">
        <v>1805322</v>
      </c>
      <c r="M139" s="57">
        <v>1786396</v>
      </c>
      <c r="O139" s="60" t="s">
        <v>13</v>
      </c>
      <c r="P139" s="103">
        <v>2</v>
      </c>
      <c r="Q139" s="103">
        <v>1.7</v>
      </c>
      <c r="R139" s="103">
        <v>1.8</v>
      </c>
      <c r="S139" s="103">
        <v>1.9</v>
      </c>
      <c r="T139" s="103">
        <v>2.1</v>
      </c>
      <c r="U139" s="103">
        <v>2.2999999999999998</v>
      </c>
      <c r="V139" s="103">
        <v>2.4</v>
      </c>
      <c r="Y139" s="60" t="s">
        <v>13</v>
      </c>
      <c r="Z139" s="57">
        <v>56271.88</v>
      </c>
      <c r="AA139" s="57">
        <v>54857.64</v>
      </c>
      <c r="AB139" s="57">
        <v>61261.812000000005</v>
      </c>
      <c r="AC139" s="57">
        <v>65325.153999999995</v>
      </c>
      <c r="AD139" s="57">
        <v>73893.414000000004</v>
      </c>
      <c r="AE139" s="57">
        <v>83044.811999999991</v>
      </c>
      <c r="AF139" s="57">
        <v>85747.007999999987</v>
      </c>
      <c r="AH139" s="60" t="s">
        <v>13</v>
      </c>
      <c r="AI139" s="58">
        <v>0.52258141206494024</v>
      </c>
      <c r="AJ139" s="58">
        <v>0.56312456547414624</v>
      </c>
      <c r="AK139" s="58">
        <v>0.55572765730655205</v>
      </c>
      <c r="AL139" s="58">
        <v>0.52085437808626922</v>
      </c>
      <c r="AM139" s="58">
        <v>0.50869663775112195</v>
      </c>
      <c r="AN139" s="58">
        <v>0.51126464880117783</v>
      </c>
      <c r="AO139" s="58">
        <v>0.50357810749601262</v>
      </c>
      <c r="AQ139" s="60" t="s">
        <v>13</v>
      </c>
      <c r="AR139" s="58">
        <f t="shared" si="21"/>
        <v>2.090325648259761E-2</v>
      </c>
      <c r="AS139" s="58">
        <f t="shared" si="21"/>
        <v>1.914623522612097E-2</v>
      </c>
      <c r="AT139" s="58">
        <f t="shared" si="21"/>
        <v>2.0006195663035874E-2</v>
      </c>
      <c r="AU139" s="58">
        <f t="shared" si="21"/>
        <v>1.979246636727823E-2</v>
      </c>
      <c r="AV139" s="58">
        <f t="shared" si="21"/>
        <v>2.1365258785547122E-2</v>
      </c>
      <c r="AW139" s="58">
        <f t="shared" si="21"/>
        <v>2.3518173844854176E-2</v>
      </c>
      <c r="AX139" s="58">
        <f t="shared" si="21"/>
        <v>2.4171749159808607E-2</v>
      </c>
    </row>
    <row r="140" spans="4:50" x14ac:dyDescent="0.25">
      <c r="D140" s="1" t="s">
        <v>1</v>
      </c>
      <c r="E140" s="2" t="s">
        <v>8</v>
      </c>
      <c r="F140" s="60" t="s">
        <v>14</v>
      </c>
      <c r="G140" s="57">
        <v>472232</v>
      </c>
      <c r="H140" s="57">
        <v>513408</v>
      </c>
      <c r="I140" s="57">
        <v>600046</v>
      </c>
      <c r="J140" s="57">
        <v>693037</v>
      </c>
      <c r="K140" s="57">
        <v>776356</v>
      </c>
      <c r="L140" s="57">
        <v>780748</v>
      </c>
      <c r="M140" s="57">
        <v>905923</v>
      </c>
      <c r="O140" s="60" t="s">
        <v>14</v>
      </c>
      <c r="P140" s="103">
        <v>3.1</v>
      </c>
      <c r="Q140" s="103">
        <v>3.1</v>
      </c>
      <c r="R140" s="103">
        <v>3.2</v>
      </c>
      <c r="S140" s="103">
        <v>3.4</v>
      </c>
      <c r="T140" s="103">
        <v>3.2</v>
      </c>
      <c r="U140" s="103">
        <v>3.5</v>
      </c>
      <c r="V140" s="103">
        <v>3.5</v>
      </c>
      <c r="Y140" s="60" t="s">
        <v>14</v>
      </c>
      <c r="Z140" s="57">
        <v>29278.383999999998</v>
      </c>
      <c r="AA140" s="57">
        <v>31831.296000000002</v>
      </c>
      <c r="AB140" s="57">
        <v>38402.944000000003</v>
      </c>
      <c r="AC140" s="57">
        <v>47126.515999999996</v>
      </c>
      <c r="AD140" s="57">
        <v>49686.784000000007</v>
      </c>
      <c r="AE140" s="57">
        <v>54652.36</v>
      </c>
      <c r="AF140" s="57">
        <v>63414.61</v>
      </c>
      <c r="AH140" s="60" t="s">
        <v>14</v>
      </c>
      <c r="AI140" s="58">
        <v>0.17541952775151698</v>
      </c>
      <c r="AJ140" s="58">
        <v>0.17918799159009238</v>
      </c>
      <c r="AK140" s="58">
        <v>0.19595629464603537</v>
      </c>
      <c r="AL140" s="58">
        <v>0.20997901533886015</v>
      </c>
      <c r="AM140" s="58">
        <v>0.22447260116730056</v>
      </c>
      <c r="AN140" s="58">
        <v>0.22110673443420178</v>
      </c>
      <c r="AO140" s="58">
        <v>0.25537618191997197</v>
      </c>
      <c r="AQ140" s="60" t="s">
        <v>14</v>
      </c>
      <c r="AR140" s="58">
        <f t="shared" si="21"/>
        <v>1.0876010720594053E-2</v>
      </c>
      <c r="AS140" s="58">
        <f t="shared" si="21"/>
        <v>1.1109655478585728E-2</v>
      </c>
      <c r="AT140" s="58">
        <f t="shared" si="21"/>
        <v>1.2541202857346265E-2</v>
      </c>
      <c r="AU140" s="58">
        <f t="shared" si="21"/>
        <v>1.4278573043042491E-2</v>
      </c>
      <c r="AV140" s="58">
        <f t="shared" si="21"/>
        <v>1.4366246474707236E-2</v>
      </c>
      <c r="AW140" s="58">
        <f t="shared" si="21"/>
        <v>1.5477471410394126E-2</v>
      </c>
      <c r="AX140" s="58">
        <f t="shared" si="21"/>
        <v>1.7876332734398037E-2</v>
      </c>
    </row>
    <row r="141" spans="4:50" x14ac:dyDescent="0.25">
      <c r="D141" s="19" t="s">
        <v>60</v>
      </c>
      <c r="E141" s="96" t="s">
        <v>8</v>
      </c>
      <c r="F141" s="56" t="s">
        <v>59</v>
      </c>
      <c r="G141" s="100">
        <v>2771141</v>
      </c>
      <c r="H141" s="100">
        <v>2951338</v>
      </c>
      <c r="I141" s="100">
        <v>3175543</v>
      </c>
      <c r="J141" s="100">
        <v>3328017</v>
      </c>
      <c r="K141" s="100">
        <v>3538224</v>
      </c>
      <c r="L141" s="100">
        <v>3578735</v>
      </c>
      <c r="M141" s="100">
        <v>3557704</v>
      </c>
      <c r="O141" s="56" t="s">
        <v>59</v>
      </c>
      <c r="P141" s="101">
        <v>1.3</v>
      </c>
      <c r="Q141" s="101">
        <v>1.4</v>
      </c>
      <c r="R141" s="101">
        <v>1.1000000000000001</v>
      </c>
      <c r="S141" s="101">
        <v>1.2</v>
      </c>
      <c r="T141" s="101">
        <v>1.4</v>
      </c>
      <c r="U141" s="101">
        <v>1.5</v>
      </c>
      <c r="V141" s="101">
        <v>1.5</v>
      </c>
      <c r="Y141" s="56" t="s">
        <v>59</v>
      </c>
      <c r="Z141" s="100">
        <v>72049.666000000012</v>
      </c>
      <c r="AA141" s="100">
        <v>82637.463999999993</v>
      </c>
      <c r="AB141" s="100">
        <v>69861.946000000011</v>
      </c>
      <c r="AC141" s="100">
        <v>79872.407999999996</v>
      </c>
      <c r="AD141" s="100">
        <v>99070.271999999997</v>
      </c>
      <c r="AE141" s="100">
        <v>107362.05</v>
      </c>
      <c r="AF141" s="100">
        <v>106731.12</v>
      </c>
      <c r="AH141" s="56" t="s">
        <v>59</v>
      </c>
      <c r="AI141" s="102">
        <v>1</v>
      </c>
      <c r="AJ141" s="102">
        <v>1</v>
      </c>
      <c r="AK141" s="102">
        <v>1</v>
      </c>
      <c r="AL141" s="102">
        <v>1</v>
      </c>
      <c r="AM141" s="102">
        <v>1</v>
      </c>
      <c r="AN141" s="102">
        <v>1</v>
      </c>
      <c r="AO141" s="102">
        <v>1</v>
      </c>
      <c r="AQ141" s="56" t="s">
        <v>59</v>
      </c>
      <c r="AR141" s="102">
        <f t="shared" si="21"/>
        <v>2.6000000000000002E-2</v>
      </c>
      <c r="AS141" s="102">
        <f t="shared" si="21"/>
        <v>2.7999999999999997E-2</v>
      </c>
      <c r="AT141" s="102">
        <f t="shared" si="21"/>
        <v>2.2000000000000002E-2</v>
      </c>
      <c r="AU141" s="102">
        <f t="shared" si="21"/>
        <v>2.4E-2</v>
      </c>
      <c r="AV141" s="102">
        <f t="shared" si="21"/>
        <v>2.7999999999999997E-2</v>
      </c>
      <c r="AW141" s="102">
        <f t="shared" si="21"/>
        <v>0.03</v>
      </c>
      <c r="AX141" s="102">
        <f t="shared" si="21"/>
        <v>0.03</v>
      </c>
    </row>
    <row r="142" spans="4:50" x14ac:dyDescent="0.25">
      <c r="D142" s="1" t="s">
        <v>60</v>
      </c>
      <c r="E142" s="2" t="s">
        <v>8</v>
      </c>
      <c r="F142" s="60" t="s">
        <v>12</v>
      </c>
      <c r="G142" s="57">
        <v>747651</v>
      </c>
      <c r="H142" s="57">
        <v>719817</v>
      </c>
      <c r="I142" s="57">
        <v>771578</v>
      </c>
      <c r="J142" s="57">
        <v>817318</v>
      </c>
      <c r="K142" s="57">
        <v>812622</v>
      </c>
      <c r="L142" s="57">
        <v>840266</v>
      </c>
      <c r="M142" s="57">
        <v>795188</v>
      </c>
      <c r="O142" s="60" t="s">
        <v>12</v>
      </c>
      <c r="P142" s="103">
        <v>2.9</v>
      </c>
      <c r="Q142" s="103">
        <v>3.1</v>
      </c>
      <c r="R142" s="103">
        <v>2.6</v>
      </c>
      <c r="S142" s="103">
        <v>2.8</v>
      </c>
      <c r="T142" s="103">
        <v>3.2</v>
      </c>
      <c r="U142" s="103">
        <v>3.5</v>
      </c>
      <c r="V142" s="103">
        <v>3.5</v>
      </c>
      <c r="Y142" s="60" t="s">
        <v>12</v>
      </c>
      <c r="Z142" s="57">
        <v>43363.758000000002</v>
      </c>
      <c r="AA142" s="57">
        <v>44628.654000000002</v>
      </c>
      <c r="AB142" s="57">
        <v>40122.056000000004</v>
      </c>
      <c r="AC142" s="57">
        <v>45769.807999999997</v>
      </c>
      <c r="AD142" s="57">
        <v>52007.808000000005</v>
      </c>
      <c r="AE142" s="57">
        <v>58818.62</v>
      </c>
      <c r="AF142" s="57">
        <v>55663.16</v>
      </c>
      <c r="AH142" s="60" t="s">
        <v>12</v>
      </c>
      <c r="AI142" s="58">
        <v>0.26979897450183876</v>
      </c>
      <c r="AJ142" s="58">
        <v>0.24389514179670374</v>
      </c>
      <c r="AK142" s="58">
        <v>0.24297513842514493</v>
      </c>
      <c r="AL142" s="58">
        <v>0.24558708684480879</v>
      </c>
      <c r="AM142" s="58">
        <v>0.22966946128905349</v>
      </c>
      <c r="AN142" s="58">
        <v>0.23479413815216829</v>
      </c>
      <c r="AO142" s="58">
        <v>0.22351156813495446</v>
      </c>
      <c r="AQ142" s="60" t="s">
        <v>12</v>
      </c>
      <c r="AR142" s="58">
        <f t="shared" si="21"/>
        <v>1.5648340521106648E-2</v>
      </c>
      <c r="AS142" s="58">
        <f t="shared" si="21"/>
        <v>1.5121498791395634E-2</v>
      </c>
      <c r="AT142" s="58">
        <f t="shared" si="21"/>
        <v>1.2634707198107538E-2</v>
      </c>
      <c r="AU142" s="58">
        <f t="shared" si="21"/>
        <v>1.3752876863309291E-2</v>
      </c>
      <c r="AV142" s="58">
        <f t="shared" si="21"/>
        <v>1.4698845522499424E-2</v>
      </c>
      <c r="AW142" s="58">
        <f t="shared" si="21"/>
        <v>1.6435589670651781E-2</v>
      </c>
      <c r="AX142" s="58">
        <f t="shared" si="21"/>
        <v>1.5645809769446812E-2</v>
      </c>
    </row>
    <row r="143" spans="4:50" x14ac:dyDescent="0.25">
      <c r="D143" s="1" t="s">
        <v>60</v>
      </c>
      <c r="E143" s="2" t="s">
        <v>8</v>
      </c>
      <c r="F143" s="60" t="s">
        <v>13</v>
      </c>
      <c r="G143" s="57">
        <v>1271375</v>
      </c>
      <c r="H143" s="57">
        <v>1425464</v>
      </c>
      <c r="I143" s="57">
        <v>1536028</v>
      </c>
      <c r="J143" s="57">
        <v>1579781</v>
      </c>
      <c r="K143" s="57">
        <v>1706958</v>
      </c>
      <c r="L143" s="57">
        <v>1730207</v>
      </c>
      <c r="M143" s="57">
        <v>1725230</v>
      </c>
      <c r="O143" s="60" t="s">
        <v>13</v>
      </c>
      <c r="P143" s="103">
        <v>2</v>
      </c>
      <c r="Q143" s="103">
        <v>2.1</v>
      </c>
      <c r="R143" s="103">
        <v>1.8</v>
      </c>
      <c r="S143" s="103">
        <v>1.9</v>
      </c>
      <c r="T143" s="103">
        <v>2.1</v>
      </c>
      <c r="U143" s="103">
        <v>2.2999999999999998</v>
      </c>
      <c r="V143" s="103">
        <v>2.4</v>
      </c>
      <c r="Y143" s="60" t="s">
        <v>13</v>
      </c>
      <c r="Z143" s="57">
        <v>50855</v>
      </c>
      <c r="AA143" s="57">
        <v>59869.487999999998</v>
      </c>
      <c r="AB143" s="57">
        <v>55297.008000000002</v>
      </c>
      <c r="AC143" s="57">
        <v>60031.678</v>
      </c>
      <c r="AD143" s="57">
        <v>71692.236000000004</v>
      </c>
      <c r="AE143" s="57">
        <v>79589.521999999997</v>
      </c>
      <c r="AF143" s="57">
        <v>82811.039999999994</v>
      </c>
      <c r="AH143" s="60" t="s">
        <v>13</v>
      </c>
      <c r="AI143" s="58">
        <v>0.45879116219636606</v>
      </c>
      <c r="AJ143" s="58">
        <v>0.48298907139744751</v>
      </c>
      <c r="AK143" s="58">
        <v>0.48370562136932171</v>
      </c>
      <c r="AL143" s="58">
        <v>0.47469138529039967</v>
      </c>
      <c r="AM143" s="58">
        <v>0.48243355988767245</v>
      </c>
      <c r="AN143" s="58">
        <v>0.48346887936659183</v>
      </c>
      <c r="AO143" s="58">
        <v>0.48492791980445815</v>
      </c>
      <c r="AQ143" s="60" t="s">
        <v>13</v>
      </c>
      <c r="AR143" s="58">
        <f t="shared" si="21"/>
        <v>1.8351646487854641E-2</v>
      </c>
      <c r="AS143" s="58">
        <f t="shared" si="21"/>
        <v>2.0285540998692796E-2</v>
      </c>
      <c r="AT143" s="58">
        <f t="shared" si="21"/>
        <v>1.7413402369295582E-2</v>
      </c>
      <c r="AU143" s="58">
        <f t="shared" si="21"/>
        <v>1.8038272641035188E-2</v>
      </c>
      <c r="AV143" s="58">
        <f t="shared" si="21"/>
        <v>2.0262209515282247E-2</v>
      </c>
      <c r="AW143" s="58">
        <f t="shared" si="21"/>
        <v>2.223956845086322E-2</v>
      </c>
      <c r="AX143" s="58">
        <f t="shared" si="21"/>
        <v>2.3276540150613992E-2</v>
      </c>
    </row>
    <row r="144" spans="4:50" x14ac:dyDescent="0.25">
      <c r="D144" s="1" t="s">
        <v>60</v>
      </c>
      <c r="E144" s="2" t="s">
        <v>8</v>
      </c>
      <c r="F144" s="60" t="s">
        <v>14</v>
      </c>
      <c r="G144" s="57">
        <v>752115</v>
      </c>
      <c r="H144" s="57">
        <v>806057</v>
      </c>
      <c r="I144" s="57">
        <v>867937</v>
      </c>
      <c r="J144" s="57">
        <v>930918</v>
      </c>
      <c r="K144" s="57">
        <v>1018644</v>
      </c>
      <c r="L144" s="57">
        <v>1008262</v>
      </c>
      <c r="M144" s="57">
        <v>1037286</v>
      </c>
      <c r="O144" s="60" t="s">
        <v>14</v>
      </c>
      <c r="P144" s="103">
        <v>2.2999999999999998</v>
      </c>
      <c r="Q144" s="103">
        <v>2.5</v>
      </c>
      <c r="R144" s="103">
        <v>2.6</v>
      </c>
      <c r="S144" s="103">
        <v>2.8</v>
      </c>
      <c r="T144" s="103">
        <v>2.7</v>
      </c>
      <c r="U144" s="103">
        <v>2.9</v>
      </c>
      <c r="V144" s="103">
        <v>3</v>
      </c>
      <c r="Y144" s="60" t="s">
        <v>14</v>
      </c>
      <c r="Z144" s="57">
        <v>34597.289999999994</v>
      </c>
      <c r="AA144" s="57">
        <v>40302.85</v>
      </c>
      <c r="AB144" s="57">
        <v>45132.724000000002</v>
      </c>
      <c r="AC144" s="57">
        <v>52131.407999999996</v>
      </c>
      <c r="AD144" s="57">
        <v>55006.776000000005</v>
      </c>
      <c r="AE144" s="57">
        <v>58479.195999999996</v>
      </c>
      <c r="AF144" s="57">
        <v>62237.16</v>
      </c>
      <c r="AH144" s="60" t="s">
        <v>14</v>
      </c>
      <c r="AI144" s="58">
        <v>0.27140986330179517</v>
      </c>
      <c r="AJ144" s="58">
        <v>0.27311578680584875</v>
      </c>
      <c r="AK144" s="58">
        <v>0.27331924020553333</v>
      </c>
      <c r="AL144" s="58">
        <v>0.27972152786479154</v>
      </c>
      <c r="AM144" s="58">
        <v>0.28789697882327403</v>
      </c>
      <c r="AN144" s="58">
        <v>0.28173698248123991</v>
      </c>
      <c r="AO144" s="58">
        <v>0.29156051206058736</v>
      </c>
      <c r="AQ144" s="60" t="s">
        <v>14</v>
      </c>
      <c r="AR144" s="58">
        <f t="shared" si="21"/>
        <v>1.2484853711882578E-2</v>
      </c>
      <c r="AS144" s="58">
        <f t="shared" si="21"/>
        <v>1.3655789340292436E-2</v>
      </c>
      <c r="AT144" s="58">
        <f t="shared" si="21"/>
        <v>1.4212600490687734E-2</v>
      </c>
      <c r="AU144" s="58">
        <f t="shared" si="21"/>
        <v>1.5664405560428325E-2</v>
      </c>
      <c r="AV144" s="58">
        <f t="shared" si="21"/>
        <v>1.5546436856456798E-2</v>
      </c>
      <c r="AW144" s="58">
        <f t="shared" si="21"/>
        <v>1.6340744983911915E-2</v>
      </c>
      <c r="AX144" s="58">
        <f t="shared" si="21"/>
        <v>1.7493630723635242E-2</v>
      </c>
    </row>
    <row r="145" spans="4:50" x14ac:dyDescent="0.25">
      <c r="D145" s="19" t="s">
        <v>0</v>
      </c>
      <c r="E145" s="96" t="s">
        <v>61</v>
      </c>
      <c r="F145" s="56" t="s">
        <v>59</v>
      </c>
      <c r="G145" s="100">
        <v>2653726</v>
      </c>
      <c r="H145" s="100">
        <v>2667368</v>
      </c>
      <c r="I145" s="100">
        <v>2760201</v>
      </c>
      <c r="J145" s="100">
        <v>2905002</v>
      </c>
      <c r="K145" s="100">
        <v>3105645</v>
      </c>
      <c r="L145" s="100">
        <v>3311799</v>
      </c>
      <c r="M145" s="100">
        <v>3532055</v>
      </c>
      <c r="O145" s="56" t="s">
        <v>59</v>
      </c>
      <c r="P145" s="101">
        <v>0.8</v>
      </c>
      <c r="Q145" s="101">
        <v>0.7</v>
      </c>
      <c r="R145" s="101">
        <v>1.1000000000000001</v>
      </c>
      <c r="S145" s="101">
        <v>1</v>
      </c>
      <c r="T145" s="101">
        <v>0.6</v>
      </c>
      <c r="U145" s="101">
        <v>0.7</v>
      </c>
      <c r="V145" s="101">
        <v>0.8</v>
      </c>
      <c r="Y145" s="56" t="s">
        <v>59</v>
      </c>
      <c r="Z145" s="100">
        <v>42459.616000000009</v>
      </c>
      <c r="AA145" s="100">
        <v>37343.151999999995</v>
      </c>
      <c r="AB145" s="100">
        <v>60724.421999999999</v>
      </c>
      <c r="AC145" s="100">
        <v>58100.04</v>
      </c>
      <c r="AD145" s="100">
        <v>37267.74</v>
      </c>
      <c r="AE145" s="100">
        <v>46365.185999999994</v>
      </c>
      <c r="AF145" s="100">
        <v>56512.88</v>
      </c>
      <c r="AH145" s="56" t="s">
        <v>59</v>
      </c>
      <c r="AI145" s="102">
        <v>1</v>
      </c>
      <c r="AJ145" s="102">
        <v>1</v>
      </c>
      <c r="AK145" s="102">
        <v>1</v>
      </c>
      <c r="AL145" s="102">
        <v>1</v>
      </c>
      <c r="AM145" s="102">
        <v>1</v>
      </c>
      <c r="AN145" s="102">
        <v>1</v>
      </c>
      <c r="AO145" s="102">
        <v>1</v>
      </c>
      <c r="AQ145" s="56" t="s">
        <v>59</v>
      </c>
      <c r="AR145" s="102">
        <f t="shared" si="21"/>
        <v>1.6E-2</v>
      </c>
      <c r="AS145" s="102">
        <f t="shared" si="21"/>
        <v>1.3999999999999999E-2</v>
      </c>
      <c r="AT145" s="102">
        <f t="shared" si="21"/>
        <v>2.2000000000000002E-2</v>
      </c>
      <c r="AU145" s="102">
        <f t="shared" si="21"/>
        <v>0.02</v>
      </c>
      <c r="AV145" s="102">
        <f t="shared" si="21"/>
        <v>1.2E-2</v>
      </c>
      <c r="AW145" s="102">
        <f t="shared" si="21"/>
        <v>1.3999999999999999E-2</v>
      </c>
      <c r="AX145" s="102">
        <f t="shared" si="21"/>
        <v>1.6E-2</v>
      </c>
    </row>
    <row r="146" spans="4:50" x14ac:dyDescent="0.25">
      <c r="D146" s="1" t="s">
        <v>0</v>
      </c>
      <c r="E146" s="2" t="s">
        <v>61</v>
      </c>
      <c r="F146" s="60" t="s">
        <v>12</v>
      </c>
      <c r="G146" s="57">
        <v>351713</v>
      </c>
      <c r="H146" s="57">
        <v>315814</v>
      </c>
      <c r="I146" s="57">
        <v>320496</v>
      </c>
      <c r="J146" s="57">
        <v>343569</v>
      </c>
      <c r="K146" s="57">
        <v>357947</v>
      </c>
      <c r="L146" s="57">
        <v>356489</v>
      </c>
      <c r="M146" s="57">
        <v>386371</v>
      </c>
      <c r="O146" s="60" t="s">
        <v>12</v>
      </c>
      <c r="P146" s="103">
        <v>3.2</v>
      </c>
      <c r="Q146" s="103">
        <v>3.2</v>
      </c>
      <c r="R146" s="103">
        <v>4.3</v>
      </c>
      <c r="S146" s="103">
        <v>3.3</v>
      </c>
      <c r="T146" s="103">
        <v>3.1</v>
      </c>
      <c r="U146" s="103">
        <v>3.3</v>
      </c>
      <c r="V146" s="103">
        <v>3.3</v>
      </c>
      <c r="Y146" s="60" t="s">
        <v>12</v>
      </c>
      <c r="Z146" s="57">
        <v>22509.632000000001</v>
      </c>
      <c r="AA146" s="57">
        <v>20212.096000000001</v>
      </c>
      <c r="AB146" s="57">
        <v>27562.656000000003</v>
      </c>
      <c r="AC146" s="57">
        <v>22675.554</v>
      </c>
      <c r="AD146" s="57">
        <v>22192.714</v>
      </c>
      <c r="AE146" s="57">
        <v>23528.273999999998</v>
      </c>
      <c r="AF146" s="57">
        <v>25500.486000000001</v>
      </c>
      <c r="AH146" s="60" t="s">
        <v>12</v>
      </c>
      <c r="AI146" s="58">
        <v>0.13253553682633398</v>
      </c>
      <c r="AJ146" s="58">
        <v>0.1183991110337981</v>
      </c>
      <c r="AK146" s="58">
        <v>0.11611328305438626</v>
      </c>
      <c r="AL146" s="58">
        <v>0.11826807692387131</v>
      </c>
      <c r="AM146" s="58">
        <v>0.11525689510552559</v>
      </c>
      <c r="AN146" s="58">
        <v>0.10764210026031169</v>
      </c>
      <c r="AO146" s="58">
        <v>0.10938985944443108</v>
      </c>
      <c r="AQ146" s="60" t="s">
        <v>12</v>
      </c>
      <c r="AR146" s="58">
        <f t="shared" si="21"/>
        <v>8.4822743568853751E-3</v>
      </c>
      <c r="AS146" s="58">
        <f t="shared" si="21"/>
        <v>7.5775431061630791E-3</v>
      </c>
      <c r="AT146" s="58">
        <f t="shared" si="21"/>
        <v>9.985742342677217E-3</v>
      </c>
      <c r="AU146" s="58">
        <f t="shared" si="21"/>
        <v>7.8056930769755065E-3</v>
      </c>
      <c r="AV146" s="58">
        <f t="shared" si="21"/>
        <v>7.1459274965425864E-3</v>
      </c>
      <c r="AW146" s="58">
        <f t="shared" si="21"/>
        <v>7.1043786171805711E-3</v>
      </c>
      <c r="AX146" s="58">
        <f t="shared" si="21"/>
        <v>7.2197307233324518E-3</v>
      </c>
    </row>
    <row r="147" spans="4:50" x14ac:dyDescent="0.25">
      <c r="D147" s="1" t="s">
        <v>0</v>
      </c>
      <c r="E147" s="2" t="s">
        <v>61</v>
      </c>
      <c r="F147" s="60" t="s">
        <v>13</v>
      </c>
      <c r="G147" s="57">
        <v>1425197</v>
      </c>
      <c r="H147" s="57">
        <v>1513644</v>
      </c>
      <c r="I147" s="57">
        <v>1574150</v>
      </c>
      <c r="J147" s="57">
        <v>1657474</v>
      </c>
      <c r="K147" s="57">
        <v>1802357</v>
      </c>
      <c r="L147" s="57">
        <v>1948425</v>
      </c>
      <c r="M147" s="57">
        <v>2113281</v>
      </c>
      <c r="O147" s="60" t="s">
        <v>13</v>
      </c>
      <c r="P147" s="103">
        <v>1.7</v>
      </c>
      <c r="Q147" s="103">
        <v>1.2</v>
      </c>
      <c r="R147" s="103">
        <v>1.8</v>
      </c>
      <c r="S147" s="103">
        <v>1.2</v>
      </c>
      <c r="T147" s="103">
        <v>1.7</v>
      </c>
      <c r="U147" s="103">
        <v>1.4</v>
      </c>
      <c r="V147" s="103">
        <v>1.1000000000000001</v>
      </c>
      <c r="Y147" s="60" t="s">
        <v>13</v>
      </c>
      <c r="Z147" s="57">
        <v>48456.697999999997</v>
      </c>
      <c r="AA147" s="57">
        <v>36327.455999999998</v>
      </c>
      <c r="AB147" s="57">
        <v>56669.4</v>
      </c>
      <c r="AC147" s="57">
        <v>39779.375999999997</v>
      </c>
      <c r="AD147" s="57">
        <v>61280.137999999999</v>
      </c>
      <c r="AE147" s="57">
        <v>54555.9</v>
      </c>
      <c r="AF147" s="57">
        <v>46492.182000000001</v>
      </c>
      <c r="AH147" s="60" t="s">
        <v>13</v>
      </c>
      <c r="AI147" s="58">
        <v>0.53705506898602196</v>
      </c>
      <c r="AJ147" s="58">
        <v>0.56746725611164262</v>
      </c>
      <c r="AK147" s="58">
        <v>0.57030266998671475</v>
      </c>
      <c r="AL147" s="58">
        <v>0.5705586433331199</v>
      </c>
      <c r="AM147" s="58">
        <v>0.58034868763171577</v>
      </c>
      <c r="AN147" s="58">
        <v>0.58832827716899483</v>
      </c>
      <c r="AO147" s="58">
        <v>0.59831486202791295</v>
      </c>
      <c r="AQ147" s="60" t="s">
        <v>13</v>
      </c>
      <c r="AR147" s="58">
        <f t="shared" si="21"/>
        <v>1.8259872345524744E-2</v>
      </c>
      <c r="AS147" s="58">
        <f t="shared" si="21"/>
        <v>1.3619214146679421E-2</v>
      </c>
      <c r="AT147" s="58">
        <f t="shared" ref="AT147:AX168" si="22">2*(AK147*R147/100)</f>
        <v>2.0530896119521733E-2</v>
      </c>
      <c r="AU147" s="58">
        <f t="shared" si="22"/>
        <v>1.3693407439994879E-2</v>
      </c>
      <c r="AV147" s="58">
        <f t="shared" si="22"/>
        <v>1.9731855379478337E-2</v>
      </c>
      <c r="AW147" s="58">
        <f t="shared" si="22"/>
        <v>1.6473191760731854E-2</v>
      </c>
      <c r="AX147" s="58">
        <f t="shared" si="22"/>
        <v>1.3162926964614085E-2</v>
      </c>
    </row>
    <row r="148" spans="4:50" x14ac:dyDescent="0.25">
      <c r="D148" s="1" t="s">
        <v>0</v>
      </c>
      <c r="E148" s="2" t="s">
        <v>61</v>
      </c>
      <c r="F148" s="60" t="s">
        <v>14</v>
      </c>
      <c r="G148" s="57">
        <v>876816</v>
      </c>
      <c r="H148" s="57">
        <v>837910</v>
      </c>
      <c r="I148" s="57">
        <v>865555</v>
      </c>
      <c r="J148" s="57">
        <v>903959</v>
      </c>
      <c r="K148" s="57">
        <v>945341</v>
      </c>
      <c r="L148" s="57">
        <v>1006885</v>
      </c>
      <c r="M148" s="57">
        <v>1032403</v>
      </c>
      <c r="O148" s="60" t="s">
        <v>14</v>
      </c>
      <c r="P148" s="103">
        <v>2</v>
      </c>
      <c r="Q148" s="103">
        <v>1.9</v>
      </c>
      <c r="R148" s="103">
        <v>2.2000000000000002</v>
      </c>
      <c r="S148" s="103">
        <v>1.6</v>
      </c>
      <c r="T148" s="103">
        <v>2</v>
      </c>
      <c r="U148" s="103">
        <v>1.8</v>
      </c>
      <c r="V148" s="103">
        <v>1.8</v>
      </c>
      <c r="Y148" s="60" t="s">
        <v>14</v>
      </c>
      <c r="Z148" s="57">
        <v>35072.639999999999</v>
      </c>
      <c r="AA148" s="57">
        <v>31840.58</v>
      </c>
      <c r="AB148" s="57">
        <v>38084.420000000006</v>
      </c>
      <c r="AC148" s="57">
        <v>28926.688000000002</v>
      </c>
      <c r="AD148" s="57">
        <v>37813.64</v>
      </c>
      <c r="AE148" s="57">
        <v>36247.86</v>
      </c>
      <c r="AF148" s="57">
        <v>37166.508000000002</v>
      </c>
      <c r="AH148" s="60" t="s">
        <v>14</v>
      </c>
      <c r="AI148" s="58">
        <v>0.33040939418764409</v>
      </c>
      <c r="AJ148" s="58">
        <v>0.31413363285455925</v>
      </c>
      <c r="AK148" s="58">
        <v>0.31358404695889902</v>
      </c>
      <c r="AL148" s="58">
        <v>0.31117327974300879</v>
      </c>
      <c r="AM148" s="58">
        <v>0.30439441726275862</v>
      </c>
      <c r="AN148" s="58">
        <v>0.30402962257069344</v>
      </c>
      <c r="AO148" s="58">
        <v>0.29229527852765602</v>
      </c>
      <c r="AQ148" s="60" t="s">
        <v>14</v>
      </c>
      <c r="AR148" s="58">
        <f t="shared" ref="AR148:AS168" si="23">2*(AI148*P148/100)</f>
        <v>1.3216375767505763E-2</v>
      </c>
      <c r="AS148" s="58">
        <f t="shared" si="23"/>
        <v>1.193707804847325E-2</v>
      </c>
      <c r="AT148" s="58">
        <f t="shared" si="22"/>
        <v>1.3797698066191556E-2</v>
      </c>
      <c r="AU148" s="58">
        <f t="shared" si="22"/>
        <v>9.9575449517762815E-3</v>
      </c>
      <c r="AV148" s="58">
        <f t="shared" si="22"/>
        <v>1.2175776690510344E-2</v>
      </c>
      <c r="AW148" s="58">
        <f t="shared" si="22"/>
        <v>1.0945066412544963E-2</v>
      </c>
      <c r="AX148" s="58">
        <f t="shared" si="22"/>
        <v>1.0522630026995616E-2</v>
      </c>
    </row>
    <row r="149" spans="4:50" x14ac:dyDescent="0.25">
      <c r="D149" s="19" t="s">
        <v>1</v>
      </c>
      <c r="E149" s="96" t="s">
        <v>61</v>
      </c>
      <c r="F149" s="56" t="s">
        <v>59</v>
      </c>
      <c r="G149" s="100">
        <v>1139675</v>
      </c>
      <c r="H149" s="100">
        <v>1140704</v>
      </c>
      <c r="I149" s="100">
        <v>1194710</v>
      </c>
      <c r="J149" s="100">
        <v>1276823</v>
      </c>
      <c r="K149" s="100">
        <v>1384022</v>
      </c>
      <c r="L149" s="100">
        <v>1472919</v>
      </c>
      <c r="M149" s="100">
        <v>1602797</v>
      </c>
      <c r="O149" s="56" t="s">
        <v>59</v>
      </c>
      <c r="P149" s="101">
        <v>1.7</v>
      </c>
      <c r="Q149" s="101">
        <v>1.2</v>
      </c>
      <c r="R149" s="101">
        <v>2.2000000000000002</v>
      </c>
      <c r="S149" s="101">
        <v>1.6</v>
      </c>
      <c r="T149" s="101">
        <v>1.7</v>
      </c>
      <c r="U149" s="101">
        <v>1.8</v>
      </c>
      <c r="V149" s="101">
        <v>1.4</v>
      </c>
      <c r="Y149" s="56" t="s">
        <v>59</v>
      </c>
      <c r="Z149" s="100">
        <v>38748.949999999997</v>
      </c>
      <c r="AA149" s="100">
        <v>27376.896000000001</v>
      </c>
      <c r="AB149" s="100">
        <v>52567.24</v>
      </c>
      <c r="AC149" s="100">
        <v>40858.336000000003</v>
      </c>
      <c r="AD149" s="100">
        <v>47056.748</v>
      </c>
      <c r="AE149" s="100">
        <v>53025.084000000003</v>
      </c>
      <c r="AF149" s="100">
        <v>44878.315999999999</v>
      </c>
      <c r="AH149" s="56" t="s">
        <v>59</v>
      </c>
      <c r="AI149" s="102">
        <v>1</v>
      </c>
      <c r="AJ149" s="102">
        <v>1</v>
      </c>
      <c r="AK149" s="102">
        <v>1</v>
      </c>
      <c r="AL149" s="102">
        <v>1</v>
      </c>
      <c r="AM149" s="102">
        <v>1</v>
      </c>
      <c r="AN149" s="102">
        <v>1</v>
      </c>
      <c r="AO149" s="102">
        <v>1</v>
      </c>
      <c r="AQ149" s="56" t="s">
        <v>59</v>
      </c>
      <c r="AR149" s="102">
        <f t="shared" si="23"/>
        <v>3.4000000000000002E-2</v>
      </c>
      <c r="AS149" s="102">
        <f t="shared" si="23"/>
        <v>2.4E-2</v>
      </c>
      <c r="AT149" s="102">
        <f t="shared" si="22"/>
        <v>4.4000000000000004E-2</v>
      </c>
      <c r="AU149" s="102">
        <f t="shared" si="22"/>
        <v>3.2000000000000001E-2</v>
      </c>
      <c r="AV149" s="102">
        <f t="shared" si="22"/>
        <v>3.4000000000000002E-2</v>
      </c>
      <c r="AW149" s="102">
        <f t="shared" si="22"/>
        <v>3.6000000000000004E-2</v>
      </c>
      <c r="AX149" s="102">
        <f t="shared" si="22"/>
        <v>2.7999999999999997E-2</v>
      </c>
    </row>
    <row r="150" spans="4:50" x14ac:dyDescent="0.25">
      <c r="D150" s="1" t="s">
        <v>1</v>
      </c>
      <c r="E150" s="2" t="s">
        <v>61</v>
      </c>
      <c r="F150" s="60" t="s">
        <v>12</v>
      </c>
      <c r="G150" s="57">
        <v>160739</v>
      </c>
      <c r="H150" s="57">
        <v>137918</v>
      </c>
      <c r="I150" s="57">
        <v>141885</v>
      </c>
      <c r="J150" s="57">
        <v>162355</v>
      </c>
      <c r="K150" s="57">
        <v>173138</v>
      </c>
      <c r="L150" s="57">
        <v>157749</v>
      </c>
      <c r="M150" s="57">
        <v>182439</v>
      </c>
      <c r="O150" s="60" t="s">
        <v>12</v>
      </c>
      <c r="P150" s="103">
        <v>5.0999999999999996</v>
      </c>
      <c r="Q150" s="103">
        <v>5.4</v>
      </c>
      <c r="R150" s="103">
        <v>6.8</v>
      </c>
      <c r="S150" s="103">
        <v>4.8</v>
      </c>
      <c r="T150" s="103">
        <v>4.9000000000000004</v>
      </c>
      <c r="U150" s="103">
        <v>5.2</v>
      </c>
      <c r="V150" s="103">
        <v>5.0999999999999996</v>
      </c>
      <c r="Y150" s="60" t="s">
        <v>12</v>
      </c>
      <c r="Z150" s="57">
        <v>16395.377999999997</v>
      </c>
      <c r="AA150" s="57">
        <v>14895.144000000002</v>
      </c>
      <c r="AB150" s="57">
        <v>19296.36</v>
      </c>
      <c r="AC150" s="57">
        <v>15586.08</v>
      </c>
      <c r="AD150" s="57">
        <v>16967.524000000001</v>
      </c>
      <c r="AE150" s="57">
        <v>16405.896000000001</v>
      </c>
      <c r="AF150" s="57">
        <v>18608.777999999998</v>
      </c>
      <c r="AH150" s="60" t="s">
        <v>12</v>
      </c>
      <c r="AI150" s="58">
        <v>0.14103933138833438</v>
      </c>
      <c r="AJ150" s="58">
        <v>0.12090603697365837</v>
      </c>
      <c r="AK150" s="58">
        <v>0.11876103824359049</v>
      </c>
      <c r="AL150" s="58">
        <v>0.12715544754441296</v>
      </c>
      <c r="AM150" s="58">
        <v>0.12509772243504799</v>
      </c>
      <c r="AN150" s="58">
        <v>0.10709957574041749</v>
      </c>
      <c r="AO150" s="58">
        <v>0.11382539398314322</v>
      </c>
      <c r="AQ150" s="60" t="s">
        <v>12</v>
      </c>
      <c r="AR150" s="58">
        <f t="shared" si="23"/>
        <v>1.4386011801610105E-2</v>
      </c>
      <c r="AS150" s="58">
        <f t="shared" si="23"/>
        <v>1.3057851993155106E-2</v>
      </c>
      <c r="AT150" s="58">
        <f t="shared" si="22"/>
        <v>1.6151501201128307E-2</v>
      </c>
      <c r="AU150" s="58">
        <f t="shared" si="22"/>
        <v>1.2206922964263645E-2</v>
      </c>
      <c r="AV150" s="58">
        <f t="shared" si="22"/>
        <v>1.2259576798634703E-2</v>
      </c>
      <c r="AW150" s="58">
        <f t="shared" si="22"/>
        <v>1.113835587700342E-2</v>
      </c>
      <c r="AX150" s="58">
        <f t="shared" si="22"/>
        <v>1.1610190186280607E-2</v>
      </c>
    </row>
    <row r="151" spans="4:50" x14ac:dyDescent="0.25">
      <c r="D151" s="1" t="s">
        <v>1</v>
      </c>
      <c r="E151" s="2" t="s">
        <v>61</v>
      </c>
      <c r="F151" s="60" t="s">
        <v>13</v>
      </c>
      <c r="G151" s="57">
        <v>786110</v>
      </c>
      <c r="H151" s="57">
        <v>825910</v>
      </c>
      <c r="I151" s="57">
        <v>848908</v>
      </c>
      <c r="J151" s="57">
        <v>894340</v>
      </c>
      <c r="K151" s="57">
        <v>962680</v>
      </c>
      <c r="L151" s="57">
        <v>1047316</v>
      </c>
      <c r="M151" s="57">
        <v>1116850</v>
      </c>
      <c r="O151" s="60" t="s">
        <v>13</v>
      </c>
      <c r="P151" s="103">
        <v>2</v>
      </c>
      <c r="Q151" s="103">
        <v>1.9</v>
      </c>
      <c r="R151" s="103">
        <v>2.2000000000000002</v>
      </c>
      <c r="S151" s="103">
        <v>1.6</v>
      </c>
      <c r="T151" s="103">
        <v>2</v>
      </c>
      <c r="U151" s="103">
        <v>1.8</v>
      </c>
      <c r="V151" s="103">
        <v>1.8</v>
      </c>
      <c r="Y151" s="60" t="s">
        <v>13</v>
      </c>
      <c r="Z151" s="57">
        <v>31444.400000000001</v>
      </c>
      <c r="AA151" s="57">
        <v>31384.58</v>
      </c>
      <c r="AB151" s="57">
        <v>37351.952000000005</v>
      </c>
      <c r="AC151" s="57">
        <v>28618.880000000001</v>
      </c>
      <c r="AD151" s="57">
        <v>38507.199999999997</v>
      </c>
      <c r="AE151" s="57">
        <v>37703.376000000004</v>
      </c>
      <c r="AF151" s="57">
        <v>40206.6</v>
      </c>
      <c r="AH151" s="60" t="s">
        <v>13</v>
      </c>
      <c r="AI151" s="58">
        <v>0.68976681948801188</v>
      </c>
      <c r="AJ151" s="58">
        <v>0.72403533256655539</v>
      </c>
      <c r="AK151" s="58">
        <v>0.7105556997095529</v>
      </c>
      <c r="AL151" s="58">
        <v>0.70044164304684364</v>
      </c>
      <c r="AM151" s="58">
        <v>0.69556697798156386</v>
      </c>
      <c r="AN151" s="58">
        <v>0.71104792592124888</v>
      </c>
      <c r="AO151" s="58">
        <v>0.69681313354092878</v>
      </c>
      <c r="AQ151" s="60" t="s">
        <v>13</v>
      </c>
      <c r="AR151" s="58">
        <f t="shared" si="23"/>
        <v>2.7590672779520476E-2</v>
      </c>
      <c r="AS151" s="58">
        <f t="shared" si="23"/>
        <v>2.7513342637529106E-2</v>
      </c>
      <c r="AT151" s="58">
        <f t="shared" si="22"/>
        <v>3.126445078722033E-2</v>
      </c>
      <c r="AU151" s="58">
        <f t="shared" si="22"/>
        <v>2.2414132577498996E-2</v>
      </c>
      <c r="AV151" s="58">
        <f t="shared" si="22"/>
        <v>2.7822679119262554E-2</v>
      </c>
      <c r="AW151" s="58">
        <f t="shared" si="22"/>
        <v>2.5597725333164959E-2</v>
      </c>
      <c r="AX151" s="58">
        <f t="shared" si="22"/>
        <v>2.5085272807473434E-2</v>
      </c>
    </row>
    <row r="152" spans="4:50" x14ac:dyDescent="0.25">
      <c r="D152" s="1" t="s">
        <v>1</v>
      </c>
      <c r="E152" s="2" t="s">
        <v>61</v>
      </c>
      <c r="F152" s="60" t="s">
        <v>14</v>
      </c>
      <c r="G152" s="57">
        <v>192826</v>
      </c>
      <c r="H152" s="57">
        <v>176876</v>
      </c>
      <c r="I152" s="57">
        <v>203917</v>
      </c>
      <c r="J152" s="57">
        <v>220128</v>
      </c>
      <c r="K152" s="57">
        <v>248204</v>
      </c>
      <c r="L152" s="57">
        <v>267854</v>
      </c>
      <c r="M152" s="57">
        <v>303508</v>
      </c>
      <c r="O152" s="60" t="s">
        <v>14</v>
      </c>
      <c r="P152" s="103">
        <v>5.0999999999999996</v>
      </c>
      <c r="Q152" s="103">
        <v>4.7</v>
      </c>
      <c r="R152" s="103">
        <v>5.3</v>
      </c>
      <c r="S152" s="103">
        <v>4.0999999999999996</v>
      </c>
      <c r="T152" s="103">
        <v>4.3</v>
      </c>
      <c r="U152" s="103">
        <v>3.9</v>
      </c>
      <c r="V152" s="103">
        <v>3.5</v>
      </c>
      <c r="Y152" s="60" t="s">
        <v>14</v>
      </c>
      <c r="Z152" s="57">
        <v>19668.252</v>
      </c>
      <c r="AA152" s="57">
        <v>16626.344000000001</v>
      </c>
      <c r="AB152" s="57">
        <v>21615.201999999997</v>
      </c>
      <c r="AC152" s="57">
        <v>18050.495999999999</v>
      </c>
      <c r="AD152" s="57">
        <v>21345.543999999998</v>
      </c>
      <c r="AE152" s="57">
        <v>20892.612000000001</v>
      </c>
      <c r="AF152" s="57">
        <v>21245.56</v>
      </c>
      <c r="AH152" s="60" t="s">
        <v>14</v>
      </c>
      <c r="AI152" s="58">
        <v>0.16919384912365368</v>
      </c>
      <c r="AJ152" s="58">
        <v>0.15505863045978624</v>
      </c>
      <c r="AK152" s="58">
        <v>0.17068326204685655</v>
      </c>
      <c r="AL152" s="58">
        <v>0.17240290940874342</v>
      </c>
      <c r="AM152" s="58">
        <v>0.17933529958338812</v>
      </c>
      <c r="AN152" s="58">
        <v>0.18185249833833361</v>
      </c>
      <c r="AO152" s="58">
        <v>0.18936147247592802</v>
      </c>
      <c r="AQ152" s="60" t="s">
        <v>14</v>
      </c>
      <c r="AR152" s="58">
        <f t="shared" si="23"/>
        <v>1.7257772610612673E-2</v>
      </c>
      <c r="AS152" s="58">
        <f t="shared" si="23"/>
        <v>1.4575511263219907E-2</v>
      </c>
      <c r="AT152" s="58">
        <f t="shared" si="22"/>
        <v>1.8092425776966795E-2</v>
      </c>
      <c r="AU152" s="58">
        <f t="shared" si="22"/>
        <v>1.413703857151696E-2</v>
      </c>
      <c r="AV152" s="58">
        <f t="shared" si="22"/>
        <v>1.5422835764171378E-2</v>
      </c>
      <c r="AW152" s="58">
        <f t="shared" si="22"/>
        <v>1.4184494870390021E-2</v>
      </c>
      <c r="AX152" s="58">
        <f t="shared" si="22"/>
        <v>1.3255303073314961E-2</v>
      </c>
    </row>
    <row r="153" spans="4:50" x14ac:dyDescent="0.25">
      <c r="D153" s="19" t="s">
        <v>60</v>
      </c>
      <c r="E153" s="96" t="s">
        <v>61</v>
      </c>
      <c r="F153" s="56" t="s">
        <v>59</v>
      </c>
      <c r="G153" s="100">
        <v>1514051</v>
      </c>
      <c r="H153" s="100">
        <v>1526664</v>
      </c>
      <c r="I153" s="100">
        <v>1565491</v>
      </c>
      <c r="J153" s="100">
        <v>1628179</v>
      </c>
      <c r="K153" s="100">
        <v>1721623</v>
      </c>
      <c r="L153" s="100">
        <v>1838880</v>
      </c>
      <c r="M153" s="100">
        <v>1929258</v>
      </c>
      <c r="O153" s="56" t="s">
        <v>59</v>
      </c>
      <c r="P153" s="101">
        <v>1.7</v>
      </c>
      <c r="Q153" s="101">
        <v>1.2</v>
      </c>
      <c r="R153" s="101">
        <v>1.8</v>
      </c>
      <c r="S153" s="101">
        <v>1.2</v>
      </c>
      <c r="T153" s="101">
        <v>1.7</v>
      </c>
      <c r="U153" s="101">
        <v>1.4</v>
      </c>
      <c r="V153" s="101">
        <v>1.4</v>
      </c>
      <c r="Y153" s="56" t="s">
        <v>59</v>
      </c>
      <c r="Z153" s="100">
        <v>51477.733999999997</v>
      </c>
      <c r="AA153" s="100">
        <v>36639.936000000002</v>
      </c>
      <c r="AB153" s="100">
        <v>56357.676000000007</v>
      </c>
      <c r="AC153" s="100">
        <v>39076.295999999995</v>
      </c>
      <c r="AD153" s="100">
        <v>58535.182000000001</v>
      </c>
      <c r="AE153" s="100">
        <v>51488.639999999999</v>
      </c>
      <c r="AF153" s="100">
        <v>54019.223999999995</v>
      </c>
      <c r="AH153" s="56" t="s">
        <v>59</v>
      </c>
      <c r="AI153" s="102">
        <v>1</v>
      </c>
      <c r="AJ153" s="102">
        <v>1</v>
      </c>
      <c r="AK153" s="102">
        <v>1</v>
      </c>
      <c r="AL153" s="102">
        <v>1</v>
      </c>
      <c r="AM153" s="102">
        <v>1</v>
      </c>
      <c r="AN153" s="102">
        <v>1</v>
      </c>
      <c r="AO153" s="102">
        <v>1</v>
      </c>
      <c r="AQ153" s="56" t="s">
        <v>59</v>
      </c>
      <c r="AR153" s="102">
        <f t="shared" si="23"/>
        <v>3.4000000000000002E-2</v>
      </c>
      <c r="AS153" s="102">
        <f t="shared" si="23"/>
        <v>2.4E-2</v>
      </c>
      <c r="AT153" s="102">
        <f t="shared" si="22"/>
        <v>3.6000000000000004E-2</v>
      </c>
      <c r="AU153" s="102">
        <f t="shared" si="22"/>
        <v>2.4E-2</v>
      </c>
      <c r="AV153" s="102">
        <f t="shared" si="22"/>
        <v>3.4000000000000002E-2</v>
      </c>
      <c r="AW153" s="102">
        <f t="shared" si="22"/>
        <v>2.7999999999999997E-2</v>
      </c>
      <c r="AX153" s="102">
        <f t="shared" si="22"/>
        <v>2.7999999999999997E-2</v>
      </c>
    </row>
    <row r="154" spans="4:50" x14ac:dyDescent="0.25">
      <c r="D154" s="1" t="s">
        <v>60</v>
      </c>
      <c r="E154" s="2" t="s">
        <v>61</v>
      </c>
      <c r="F154" s="60" t="s">
        <v>12</v>
      </c>
      <c r="G154" s="57">
        <v>190974</v>
      </c>
      <c r="H154" s="57">
        <v>177896</v>
      </c>
      <c r="I154" s="57">
        <v>178611</v>
      </c>
      <c r="J154" s="57">
        <v>181214</v>
      </c>
      <c r="K154" s="57">
        <v>184809</v>
      </c>
      <c r="L154" s="57">
        <v>198740</v>
      </c>
      <c r="M154" s="57">
        <v>203932</v>
      </c>
      <c r="O154" s="60" t="s">
        <v>12</v>
      </c>
      <c r="P154" s="103">
        <v>5.0999999999999996</v>
      </c>
      <c r="Q154" s="103">
        <v>4.7</v>
      </c>
      <c r="R154" s="103">
        <v>6.8</v>
      </c>
      <c r="S154" s="103">
        <v>4.8</v>
      </c>
      <c r="T154" s="103">
        <v>4.9000000000000004</v>
      </c>
      <c r="U154" s="103">
        <v>5.2</v>
      </c>
      <c r="V154" s="103">
        <v>4.4000000000000004</v>
      </c>
      <c r="Y154" s="60" t="s">
        <v>12</v>
      </c>
      <c r="Z154" s="57">
        <v>19479.347999999998</v>
      </c>
      <c r="AA154" s="57">
        <v>16722.224000000002</v>
      </c>
      <c r="AB154" s="57">
        <v>24291.096000000001</v>
      </c>
      <c r="AC154" s="57">
        <v>17396.543999999998</v>
      </c>
      <c r="AD154" s="57">
        <v>18111.282000000003</v>
      </c>
      <c r="AE154" s="57">
        <v>20668.96</v>
      </c>
      <c r="AF154" s="57">
        <v>17946.016</v>
      </c>
      <c r="AH154" s="60" t="s">
        <v>12</v>
      </c>
      <c r="AI154" s="58">
        <v>0.12613445650113503</v>
      </c>
      <c r="AJ154" s="58">
        <v>0.116525967730948</v>
      </c>
      <c r="AK154" s="58">
        <v>0.11409263930613463</v>
      </c>
      <c r="AL154" s="58">
        <v>0.11129857343695011</v>
      </c>
      <c r="AM154" s="58">
        <v>0.10734580102612477</v>
      </c>
      <c r="AN154" s="58">
        <v>0.10807665535543375</v>
      </c>
      <c r="AO154" s="58">
        <v>0.10570488757854056</v>
      </c>
      <c r="AQ154" s="60" t="s">
        <v>12</v>
      </c>
      <c r="AR154" s="58">
        <f t="shared" si="23"/>
        <v>1.2865714563115771E-2</v>
      </c>
      <c r="AS154" s="58">
        <f t="shared" si="23"/>
        <v>1.0953440966709114E-2</v>
      </c>
      <c r="AT154" s="58">
        <f t="shared" si="22"/>
        <v>1.5516598945634308E-2</v>
      </c>
      <c r="AU154" s="58">
        <f t="shared" si="22"/>
        <v>1.068466304994721E-2</v>
      </c>
      <c r="AV154" s="58">
        <f t="shared" si="22"/>
        <v>1.0519888500560228E-2</v>
      </c>
      <c r="AW154" s="58">
        <f t="shared" si="22"/>
        <v>1.123997215696511E-2</v>
      </c>
      <c r="AX154" s="58">
        <f t="shared" si="22"/>
        <v>9.3020301069115692E-3</v>
      </c>
    </row>
    <row r="155" spans="4:50" x14ac:dyDescent="0.25">
      <c r="D155" s="1" t="s">
        <v>60</v>
      </c>
      <c r="E155" s="2" t="s">
        <v>61</v>
      </c>
      <c r="F155" s="60" t="s">
        <v>13</v>
      </c>
      <c r="G155" s="57">
        <v>639087</v>
      </c>
      <c r="H155" s="57">
        <v>687734</v>
      </c>
      <c r="I155" s="57">
        <v>725242</v>
      </c>
      <c r="J155" s="57">
        <v>763134</v>
      </c>
      <c r="K155" s="57">
        <v>839677</v>
      </c>
      <c r="L155" s="57">
        <v>901109</v>
      </c>
      <c r="M155" s="57">
        <v>996431</v>
      </c>
      <c r="O155" s="60" t="s">
        <v>13</v>
      </c>
      <c r="P155" s="103">
        <v>2.6</v>
      </c>
      <c r="Q155" s="103">
        <v>2.4</v>
      </c>
      <c r="R155" s="103">
        <v>3.2</v>
      </c>
      <c r="S155" s="103">
        <v>1.6</v>
      </c>
      <c r="T155" s="103">
        <v>2</v>
      </c>
      <c r="U155" s="103">
        <v>2.1</v>
      </c>
      <c r="V155" s="103">
        <v>2.2000000000000002</v>
      </c>
      <c r="Y155" s="60" t="s">
        <v>13</v>
      </c>
      <c r="Z155" s="57">
        <v>33232.523999999998</v>
      </c>
      <c r="AA155" s="57">
        <v>33011.231999999996</v>
      </c>
      <c r="AB155" s="57">
        <v>46415.487999999998</v>
      </c>
      <c r="AC155" s="57">
        <v>24420.288000000004</v>
      </c>
      <c r="AD155" s="57">
        <v>33587.08</v>
      </c>
      <c r="AE155" s="57">
        <v>37846.578000000001</v>
      </c>
      <c r="AF155" s="57">
        <v>43842.964000000007</v>
      </c>
      <c r="AH155" s="60" t="s">
        <v>13</v>
      </c>
      <c r="AI155" s="58">
        <v>0.42210401102736961</v>
      </c>
      <c r="AJ155" s="58">
        <v>0.4504815728935771</v>
      </c>
      <c r="AK155" s="58">
        <v>0.46326807372255735</v>
      </c>
      <c r="AL155" s="58">
        <v>0.46870399384834222</v>
      </c>
      <c r="AM155" s="58">
        <v>0.4877240836118012</v>
      </c>
      <c r="AN155" s="58">
        <v>0.49003143217610717</v>
      </c>
      <c r="AO155" s="58">
        <v>0.5164840576014198</v>
      </c>
      <c r="AQ155" s="60" t="s">
        <v>13</v>
      </c>
      <c r="AR155" s="58">
        <f t="shared" si="23"/>
        <v>2.1949408573423219E-2</v>
      </c>
      <c r="AS155" s="58">
        <f t="shared" si="23"/>
        <v>2.1623115498891701E-2</v>
      </c>
      <c r="AT155" s="58">
        <f t="shared" si="22"/>
        <v>2.9649156718243672E-2</v>
      </c>
      <c r="AU155" s="58">
        <f t="shared" si="22"/>
        <v>1.4998527803146953E-2</v>
      </c>
      <c r="AV155" s="58">
        <f t="shared" si="22"/>
        <v>1.9508963344472049E-2</v>
      </c>
      <c r="AW155" s="58">
        <f t="shared" si="22"/>
        <v>2.05813201513965E-2</v>
      </c>
      <c r="AX155" s="58">
        <f t="shared" si="22"/>
        <v>2.2725298534462476E-2</v>
      </c>
    </row>
    <row r="156" spans="4:50" x14ac:dyDescent="0.25">
      <c r="D156" s="1" t="s">
        <v>60</v>
      </c>
      <c r="E156" s="2" t="s">
        <v>61</v>
      </c>
      <c r="F156" s="60" t="s">
        <v>14</v>
      </c>
      <c r="G156" s="57">
        <v>683990</v>
      </c>
      <c r="H156" s="57">
        <v>661034</v>
      </c>
      <c r="I156" s="57">
        <v>661638</v>
      </c>
      <c r="J156" s="57">
        <v>683831</v>
      </c>
      <c r="K156" s="57">
        <v>697137</v>
      </c>
      <c r="L156" s="57">
        <v>739031</v>
      </c>
      <c r="M156" s="57">
        <v>728895</v>
      </c>
      <c r="O156" s="60" t="s">
        <v>14</v>
      </c>
      <c r="P156" s="103">
        <v>2.6</v>
      </c>
      <c r="Q156" s="103">
        <v>2.4</v>
      </c>
      <c r="R156" s="103">
        <v>3.2</v>
      </c>
      <c r="S156" s="103">
        <v>2.5</v>
      </c>
      <c r="T156" s="103">
        <v>2.6</v>
      </c>
      <c r="U156" s="103">
        <v>2.7</v>
      </c>
      <c r="V156" s="103">
        <v>2.7</v>
      </c>
      <c r="Y156" s="60" t="s">
        <v>14</v>
      </c>
      <c r="Z156" s="57">
        <v>35567.480000000003</v>
      </c>
      <c r="AA156" s="57">
        <v>31729.631999999998</v>
      </c>
      <c r="AB156" s="57">
        <v>42344.832000000002</v>
      </c>
      <c r="AC156" s="57">
        <v>34191.550000000003</v>
      </c>
      <c r="AD156" s="57">
        <v>36251.123999999996</v>
      </c>
      <c r="AE156" s="57">
        <v>39907.674000000006</v>
      </c>
      <c r="AF156" s="57">
        <v>39360.33</v>
      </c>
      <c r="AH156" s="60" t="s">
        <v>14</v>
      </c>
      <c r="AI156" s="58">
        <v>0.45176153247149536</v>
      </c>
      <c r="AJ156" s="58">
        <v>0.43299245937547487</v>
      </c>
      <c r="AK156" s="58">
        <v>0.42263928697130804</v>
      </c>
      <c r="AL156" s="58">
        <v>0.41999743271470769</v>
      </c>
      <c r="AM156" s="58">
        <v>0.40493011536207402</v>
      </c>
      <c r="AN156" s="58">
        <v>0.40189191246845907</v>
      </c>
      <c r="AO156" s="58">
        <v>0.37781105482003963</v>
      </c>
      <c r="AQ156" s="60" t="s">
        <v>14</v>
      </c>
      <c r="AR156" s="58">
        <f t="shared" si="23"/>
        <v>2.3491599688517759E-2</v>
      </c>
      <c r="AS156" s="58">
        <f t="shared" si="23"/>
        <v>2.0783638050022795E-2</v>
      </c>
      <c r="AT156" s="58">
        <f t="shared" si="22"/>
        <v>2.7048914366163714E-2</v>
      </c>
      <c r="AU156" s="58">
        <f t="shared" si="22"/>
        <v>2.0999871635735384E-2</v>
      </c>
      <c r="AV156" s="58">
        <f t="shared" si="22"/>
        <v>2.1056365998827847E-2</v>
      </c>
      <c r="AW156" s="58">
        <f t="shared" si="22"/>
        <v>2.1702163273296791E-2</v>
      </c>
      <c r="AX156" s="58">
        <f t="shared" si="22"/>
        <v>2.0401796960282138E-2</v>
      </c>
    </row>
    <row r="157" spans="4:50" x14ac:dyDescent="0.25">
      <c r="D157" s="19" t="s">
        <v>0</v>
      </c>
      <c r="E157" s="96" t="s">
        <v>10</v>
      </c>
      <c r="F157" s="56" t="s">
        <v>59</v>
      </c>
      <c r="G157" s="100">
        <v>20252890</v>
      </c>
      <c r="H157" s="100">
        <v>20356055</v>
      </c>
      <c r="I157" s="100">
        <v>20864764</v>
      </c>
      <c r="J157" s="100">
        <v>21157935</v>
      </c>
      <c r="K157" s="100">
        <v>21534016</v>
      </c>
      <c r="L157" s="100">
        <v>21735229</v>
      </c>
      <c r="M157" s="100">
        <v>21818625</v>
      </c>
      <c r="O157" s="56" t="s">
        <v>59</v>
      </c>
      <c r="P157" s="101">
        <v>0.2</v>
      </c>
      <c r="Q157" s="101">
        <v>0.2</v>
      </c>
      <c r="R157" s="101">
        <v>0.3</v>
      </c>
      <c r="S157" s="101">
        <v>0.3</v>
      </c>
      <c r="T157" s="101">
        <v>0.4</v>
      </c>
      <c r="U157" s="101">
        <v>0.4</v>
      </c>
      <c r="V157" s="101">
        <v>0.8</v>
      </c>
      <c r="Y157" s="56" t="s">
        <v>59</v>
      </c>
      <c r="Z157" s="100">
        <v>81011.56</v>
      </c>
      <c r="AA157" s="100">
        <v>81424.22</v>
      </c>
      <c r="AB157" s="100">
        <v>125188.584</v>
      </c>
      <c r="AC157" s="100">
        <v>126947.61</v>
      </c>
      <c r="AD157" s="100">
        <v>172272.128</v>
      </c>
      <c r="AE157" s="100">
        <v>173881.83199999999</v>
      </c>
      <c r="AF157" s="100">
        <v>349098</v>
      </c>
      <c r="AH157" s="56" t="s">
        <v>59</v>
      </c>
      <c r="AI157" s="102">
        <v>1</v>
      </c>
      <c r="AJ157" s="102">
        <v>1</v>
      </c>
      <c r="AK157" s="102">
        <v>1</v>
      </c>
      <c r="AL157" s="102">
        <v>1</v>
      </c>
      <c r="AM157" s="102">
        <v>1</v>
      </c>
      <c r="AN157" s="102">
        <v>1</v>
      </c>
      <c r="AO157" s="102">
        <v>1</v>
      </c>
      <c r="AQ157" s="56" t="s">
        <v>59</v>
      </c>
      <c r="AR157" s="102">
        <f t="shared" si="23"/>
        <v>4.0000000000000001E-3</v>
      </c>
      <c r="AS157" s="102">
        <f t="shared" si="23"/>
        <v>4.0000000000000001E-3</v>
      </c>
      <c r="AT157" s="102">
        <f t="shared" si="22"/>
        <v>6.0000000000000001E-3</v>
      </c>
      <c r="AU157" s="102">
        <f t="shared" si="22"/>
        <v>6.0000000000000001E-3</v>
      </c>
      <c r="AV157" s="102">
        <f t="shared" si="22"/>
        <v>8.0000000000000002E-3</v>
      </c>
      <c r="AW157" s="102">
        <f t="shared" si="22"/>
        <v>8.0000000000000002E-3</v>
      </c>
      <c r="AX157" s="102">
        <f t="shared" si="22"/>
        <v>1.6E-2</v>
      </c>
    </row>
    <row r="158" spans="4:50" x14ac:dyDescent="0.25">
      <c r="D158" s="1" t="s">
        <v>0</v>
      </c>
      <c r="E158" s="2" t="s">
        <v>10</v>
      </c>
      <c r="F158" s="60" t="s">
        <v>12</v>
      </c>
      <c r="G158" s="57">
        <v>5754820</v>
      </c>
      <c r="H158" s="57">
        <v>5029391</v>
      </c>
      <c r="I158" s="57">
        <v>4939308</v>
      </c>
      <c r="J158" s="57">
        <v>5019030</v>
      </c>
      <c r="K158" s="57">
        <v>4815864</v>
      </c>
      <c r="L158" s="57">
        <v>4843222</v>
      </c>
      <c r="M158" s="57">
        <v>4534863</v>
      </c>
      <c r="O158" s="60" t="s">
        <v>12</v>
      </c>
      <c r="P158" s="103">
        <v>0.9</v>
      </c>
      <c r="Q158" s="103">
        <v>0.9</v>
      </c>
      <c r="R158" s="103">
        <v>1</v>
      </c>
      <c r="S158" s="103">
        <v>1</v>
      </c>
      <c r="T158" s="103">
        <v>1.2</v>
      </c>
      <c r="U158" s="103">
        <v>1.3</v>
      </c>
      <c r="V158" s="103">
        <v>1.4</v>
      </c>
      <c r="Y158" s="60" t="s">
        <v>12</v>
      </c>
      <c r="Z158" s="57">
        <v>103586.76</v>
      </c>
      <c r="AA158" s="57">
        <v>90529.038</v>
      </c>
      <c r="AB158" s="57">
        <v>98786.16</v>
      </c>
      <c r="AC158" s="57">
        <v>100380.6</v>
      </c>
      <c r="AD158" s="57">
        <v>115580.73599999999</v>
      </c>
      <c r="AE158" s="57">
        <v>125923.77200000001</v>
      </c>
      <c r="AF158" s="57">
        <v>126976.16399999999</v>
      </c>
      <c r="AH158" s="60" t="s">
        <v>12</v>
      </c>
      <c r="AI158" s="58">
        <v>0.28414808948253806</v>
      </c>
      <c r="AJ158" s="58">
        <v>0.24707100663660025</v>
      </c>
      <c r="AK158" s="58">
        <v>0.23672963662565269</v>
      </c>
      <c r="AL158" s="58">
        <v>0.23721738439975357</v>
      </c>
      <c r="AM158" s="58">
        <v>0.22363984497828923</v>
      </c>
      <c r="AN158" s="58">
        <v>0.22282820208611559</v>
      </c>
      <c r="AO158" s="58">
        <v>0.20784366567554097</v>
      </c>
      <c r="AQ158" s="60" t="s">
        <v>12</v>
      </c>
      <c r="AR158" s="58">
        <f t="shared" si="23"/>
        <v>5.1146656106856843E-3</v>
      </c>
      <c r="AS158" s="58">
        <f t="shared" si="23"/>
        <v>4.4472781194588046E-3</v>
      </c>
      <c r="AT158" s="58">
        <f t="shared" si="22"/>
        <v>4.7345927325130538E-3</v>
      </c>
      <c r="AU158" s="58">
        <f t="shared" si="22"/>
        <v>4.744347687995071E-3</v>
      </c>
      <c r="AV158" s="58">
        <f t="shared" si="22"/>
        <v>5.3673562794789411E-3</v>
      </c>
      <c r="AW158" s="58">
        <f t="shared" si="22"/>
        <v>5.7935332542390049E-3</v>
      </c>
      <c r="AX158" s="58">
        <f t="shared" si="22"/>
        <v>5.8196226389151465E-3</v>
      </c>
    </row>
    <row r="159" spans="4:50" x14ac:dyDescent="0.25">
      <c r="D159" s="1" t="s">
        <v>0</v>
      </c>
      <c r="E159" s="2" t="s">
        <v>10</v>
      </c>
      <c r="F159" s="60" t="s">
        <v>13</v>
      </c>
      <c r="G159" s="57">
        <v>7735991</v>
      </c>
      <c r="H159" s="57">
        <v>8341442</v>
      </c>
      <c r="I159" s="57">
        <v>8384685</v>
      </c>
      <c r="J159" s="57">
        <v>8306516</v>
      </c>
      <c r="K159" s="57">
        <v>8420292</v>
      </c>
      <c r="L159" s="57">
        <v>8583164</v>
      </c>
      <c r="M159" s="57">
        <v>8726225</v>
      </c>
      <c r="O159" s="60" t="s">
        <v>13</v>
      </c>
      <c r="P159" s="103">
        <v>0.7</v>
      </c>
      <c r="Q159" s="103">
        <v>0.6</v>
      </c>
      <c r="R159" s="103">
        <v>0.7</v>
      </c>
      <c r="S159" s="103">
        <v>0.7</v>
      </c>
      <c r="T159" s="103">
        <v>0.8</v>
      </c>
      <c r="U159" s="103">
        <v>0.9</v>
      </c>
      <c r="V159" s="103">
        <v>0.9</v>
      </c>
      <c r="Y159" s="60" t="s">
        <v>13</v>
      </c>
      <c r="Z159" s="57">
        <v>108303.87399999998</v>
      </c>
      <c r="AA159" s="57">
        <v>100097.304</v>
      </c>
      <c r="AB159" s="57">
        <v>117385.59</v>
      </c>
      <c r="AC159" s="57">
        <v>116291.22399999999</v>
      </c>
      <c r="AD159" s="57">
        <v>134724.67200000002</v>
      </c>
      <c r="AE159" s="57">
        <v>154496.95200000002</v>
      </c>
      <c r="AF159" s="57">
        <v>157072.04999999999</v>
      </c>
      <c r="AH159" s="60" t="s">
        <v>13</v>
      </c>
      <c r="AI159" s="58">
        <v>0.3819697337022025</v>
      </c>
      <c r="AJ159" s="58">
        <v>0.4097769435187712</v>
      </c>
      <c r="AK159" s="58">
        <v>0.40185860717140148</v>
      </c>
      <c r="AL159" s="58">
        <v>0.39259578025927389</v>
      </c>
      <c r="AM159" s="58">
        <v>0.39102283568471391</v>
      </c>
      <c r="AN159" s="58">
        <v>0.39489641447992108</v>
      </c>
      <c r="AO159" s="58">
        <v>0.39994385530710574</v>
      </c>
      <c r="AQ159" s="60" t="s">
        <v>13</v>
      </c>
      <c r="AR159" s="58">
        <f t="shared" si="23"/>
        <v>5.3475762718308353E-3</v>
      </c>
      <c r="AS159" s="58">
        <f t="shared" si="23"/>
        <v>4.9173233222252546E-3</v>
      </c>
      <c r="AT159" s="58">
        <f t="shared" si="22"/>
        <v>5.62602050039962E-3</v>
      </c>
      <c r="AU159" s="58">
        <f t="shared" si="22"/>
        <v>5.4963409236298347E-3</v>
      </c>
      <c r="AV159" s="58">
        <f t="shared" si="22"/>
        <v>6.2563653709554233E-3</v>
      </c>
      <c r="AW159" s="58">
        <f t="shared" si="22"/>
        <v>7.1081354606385792E-3</v>
      </c>
      <c r="AX159" s="58">
        <f t="shared" si="22"/>
        <v>7.1989893955279041E-3</v>
      </c>
    </row>
    <row r="160" spans="4:50" x14ac:dyDescent="0.25">
      <c r="D160" s="1" t="s">
        <v>0</v>
      </c>
      <c r="E160" s="2" t="s">
        <v>10</v>
      </c>
      <c r="F160" s="60" t="s">
        <v>14</v>
      </c>
      <c r="G160" s="57">
        <v>6762079</v>
      </c>
      <c r="H160" s="57">
        <v>6985222</v>
      </c>
      <c r="I160" s="57">
        <v>7540771</v>
      </c>
      <c r="J160" s="57">
        <v>7832389</v>
      </c>
      <c r="K160" s="57">
        <v>8297860</v>
      </c>
      <c r="L160" s="57">
        <v>8308843</v>
      </c>
      <c r="M160" s="57">
        <v>8557537</v>
      </c>
      <c r="O160" s="60" t="s">
        <v>14</v>
      </c>
      <c r="P160" s="103">
        <v>0.8</v>
      </c>
      <c r="Q160" s="103">
        <v>0.8</v>
      </c>
      <c r="R160" s="103">
        <v>0.7</v>
      </c>
      <c r="S160" s="103">
        <v>0.8</v>
      </c>
      <c r="T160" s="103">
        <v>0.8</v>
      </c>
      <c r="U160" s="103">
        <v>0.9</v>
      </c>
      <c r="V160" s="103">
        <v>0.9</v>
      </c>
      <c r="Y160" s="60" t="s">
        <v>14</v>
      </c>
      <c r="Z160" s="57">
        <v>108193.26400000001</v>
      </c>
      <c r="AA160" s="57">
        <v>111763.55200000001</v>
      </c>
      <c r="AB160" s="57">
        <v>105570.79399999998</v>
      </c>
      <c r="AC160" s="57">
        <v>125318.224</v>
      </c>
      <c r="AD160" s="57">
        <v>132765.76000000001</v>
      </c>
      <c r="AE160" s="57">
        <v>149559.174</v>
      </c>
      <c r="AF160" s="57">
        <v>154035.666</v>
      </c>
      <c r="AH160" s="60" t="s">
        <v>14</v>
      </c>
      <c r="AI160" s="58">
        <v>0.33388217681525945</v>
      </c>
      <c r="AJ160" s="58">
        <v>0.34315204984462855</v>
      </c>
      <c r="AK160" s="58">
        <v>0.3614117562029458</v>
      </c>
      <c r="AL160" s="58">
        <v>0.37018683534097258</v>
      </c>
      <c r="AM160" s="58">
        <v>0.38533731933699689</v>
      </c>
      <c r="AN160" s="58">
        <v>0.38227538343396333</v>
      </c>
      <c r="AO160" s="58">
        <v>0.39221247901735329</v>
      </c>
      <c r="AQ160" s="60" t="s">
        <v>14</v>
      </c>
      <c r="AR160" s="58">
        <f t="shared" si="23"/>
        <v>5.3421148290441513E-3</v>
      </c>
      <c r="AS160" s="58">
        <f t="shared" si="23"/>
        <v>5.4904327975140565E-3</v>
      </c>
      <c r="AT160" s="58">
        <f t="shared" si="22"/>
        <v>5.059764586841241E-3</v>
      </c>
      <c r="AU160" s="58">
        <f t="shared" si="22"/>
        <v>5.9229893654555608E-3</v>
      </c>
      <c r="AV160" s="58">
        <f t="shared" si="22"/>
        <v>6.1653971093919499E-3</v>
      </c>
      <c r="AW160" s="58">
        <f t="shared" si="22"/>
        <v>6.8809569018113406E-3</v>
      </c>
      <c r="AX160" s="58">
        <f t="shared" si="22"/>
        <v>7.0598246223123598E-3</v>
      </c>
    </row>
    <row r="161" spans="2:50" x14ac:dyDescent="0.25">
      <c r="D161" s="19" t="s">
        <v>1</v>
      </c>
      <c r="E161" s="96" t="s">
        <v>10</v>
      </c>
      <c r="F161" s="56" t="s">
        <v>59</v>
      </c>
      <c r="G161" s="100">
        <v>9947004</v>
      </c>
      <c r="H161" s="100">
        <v>9995376</v>
      </c>
      <c r="I161" s="100">
        <v>10281612</v>
      </c>
      <c r="J161" s="100">
        <v>10438850</v>
      </c>
      <c r="K161" s="100">
        <v>10625941</v>
      </c>
      <c r="L161" s="100">
        <v>10700686</v>
      </c>
      <c r="M161" s="100">
        <v>10834250</v>
      </c>
      <c r="O161" s="56" t="s">
        <v>59</v>
      </c>
      <c r="P161" s="101">
        <v>0.5</v>
      </c>
      <c r="Q161" s="101">
        <v>0.6</v>
      </c>
      <c r="R161" s="101">
        <v>0.6</v>
      </c>
      <c r="S161" s="101">
        <v>0.6</v>
      </c>
      <c r="T161" s="101">
        <v>0.7</v>
      </c>
      <c r="U161" s="101">
        <v>0.7</v>
      </c>
      <c r="V161" s="101">
        <v>0.8</v>
      </c>
      <c r="Y161" s="56" t="s">
        <v>59</v>
      </c>
      <c r="Z161" s="100">
        <v>99470.04</v>
      </c>
      <c r="AA161" s="100">
        <v>119944.51199999999</v>
      </c>
      <c r="AB161" s="100">
        <v>123379.344</v>
      </c>
      <c r="AC161" s="100">
        <v>125266.2</v>
      </c>
      <c r="AD161" s="100">
        <v>148763.174</v>
      </c>
      <c r="AE161" s="100">
        <v>149809.60399999999</v>
      </c>
      <c r="AF161" s="100">
        <v>173348</v>
      </c>
      <c r="AH161" s="56" t="s">
        <v>59</v>
      </c>
      <c r="AI161" s="102">
        <v>1</v>
      </c>
      <c r="AJ161" s="102">
        <v>1</v>
      </c>
      <c r="AK161" s="102">
        <v>1</v>
      </c>
      <c r="AL161" s="102">
        <v>1</v>
      </c>
      <c r="AM161" s="102">
        <v>1</v>
      </c>
      <c r="AN161" s="102">
        <v>1</v>
      </c>
      <c r="AO161" s="102">
        <v>1</v>
      </c>
      <c r="AQ161" s="56" t="s">
        <v>59</v>
      </c>
      <c r="AR161" s="102">
        <f t="shared" si="23"/>
        <v>0.01</v>
      </c>
      <c r="AS161" s="102">
        <f t="shared" si="23"/>
        <v>1.2E-2</v>
      </c>
      <c r="AT161" s="102">
        <f t="shared" si="22"/>
        <v>1.2E-2</v>
      </c>
      <c r="AU161" s="102">
        <f t="shared" si="22"/>
        <v>1.2E-2</v>
      </c>
      <c r="AV161" s="102">
        <f t="shared" si="22"/>
        <v>1.3999999999999999E-2</v>
      </c>
      <c r="AW161" s="102">
        <f t="shared" si="22"/>
        <v>1.3999999999999999E-2</v>
      </c>
      <c r="AX161" s="102">
        <f t="shared" si="22"/>
        <v>1.6E-2</v>
      </c>
    </row>
    <row r="162" spans="2:50" x14ac:dyDescent="0.25">
      <c r="D162" s="1" t="s">
        <v>1</v>
      </c>
      <c r="E162" s="2" t="s">
        <v>10</v>
      </c>
      <c r="F162" s="60" t="s">
        <v>12</v>
      </c>
      <c r="G162" s="57">
        <v>2979166</v>
      </c>
      <c r="H162" s="57">
        <v>2608389</v>
      </c>
      <c r="I162" s="57">
        <v>2564764</v>
      </c>
      <c r="J162" s="57">
        <v>2682937</v>
      </c>
      <c r="K162" s="57">
        <v>2590425</v>
      </c>
      <c r="L162" s="57">
        <v>2583435</v>
      </c>
      <c r="M162" s="57">
        <v>2468705</v>
      </c>
      <c r="O162" s="60" t="s">
        <v>12</v>
      </c>
      <c r="P162" s="103">
        <v>1.4</v>
      </c>
      <c r="Q162" s="103">
        <v>1.6</v>
      </c>
      <c r="R162" s="103">
        <v>1.5</v>
      </c>
      <c r="S162" s="103">
        <v>1.6</v>
      </c>
      <c r="T162" s="103">
        <v>1.8</v>
      </c>
      <c r="U162" s="103">
        <v>1.9</v>
      </c>
      <c r="V162" s="103">
        <v>2</v>
      </c>
      <c r="Y162" s="60" t="s">
        <v>12</v>
      </c>
      <c r="Z162" s="57">
        <v>83416.648000000001</v>
      </c>
      <c r="AA162" s="57">
        <v>83468.448000000004</v>
      </c>
      <c r="AB162" s="57">
        <v>76942.92</v>
      </c>
      <c r="AC162" s="57">
        <v>85853.983999999997</v>
      </c>
      <c r="AD162" s="57">
        <v>93255.3</v>
      </c>
      <c r="AE162" s="57">
        <v>98170.53</v>
      </c>
      <c r="AF162" s="57">
        <v>98748.2</v>
      </c>
      <c r="AH162" s="60" t="s">
        <v>12</v>
      </c>
      <c r="AI162" s="58">
        <v>0.29950385060667511</v>
      </c>
      <c r="AJ162" s="58">
        <v>0.26095956770410639</v>
      </c>
      <c r="AK162" s="58">
        <v>0.24945154514681162</v>
      </c>
      <c r="AL162" s="58">
        <v>0.25701461367870981</v>
      </c>
      <c r="AM162" s="58">
        <v>0.24378311530244709</v>
      </c>
      <c r="AN162" s="58">
        <v>0.24142704495767842</v>
      </c>
      <c r="AO162" s="58">
        <v>0.22786118097699426</v>
      </c>
      <c r="AQ162" s="60" t="s">
        <v>12</v>
      </c>
      <c r="AR162" s="58">
        <f t="shared" si="23"/>
        <v>8.3861078169869038E-3</v>
      </c>
      <c r="AS162" s="58">
        <f t="shared" si="23"/>
        <v>8.3507061665314061E-3</v>
      </c>
      <c r="AT162" s="58">
        <f t="shared" si="22"/>
        <v>7.4835463544043494E-3</v>
      </c>
      <c r="AU162" s="58">
        <f t="shared" si="22"/>
        <v>8.2244676377187138E-3</v>
      </c>
      <c r="AV162" s="58">
        <f t="shared" si="22"/>
        <v>8.7761921508880958E-3</v>
      </c>
      <c r="AW162" s="58">
        <f t="shared" si="22"/>
        <v>9.1742277083917793E-3</v>
      </c>
      <c r="AX162" s="58">
        <f t="shared" si="22"/>
        <v>9.1144472390797711E-3</v>
      </c>
    </row>
    <row r="163" spans="2:50" x14ac:dyDescent="0.25">
      <c r="D163" s="1" t="s">
        <v>1</v>
      </c>
      <c r="E163" s="2" t="s">
        <v>10</v>
      </c>
      <c r="F163" s="60" t="s">
        <v>13</v>
      </c>
      <c r="G163" s="57">
        <v>3955150</v>
      </c>
      <c r="H163" s="57">
        <v>4290640</v>
      </c>
      <c r="I163" s="57">
        <v>4303308</v>
      </c>
      <c r="J163" s="57">
        <v>4277591</v>
      </c>
      <c r="K163" s="57">
        <v>4290257</v>
      </c>
      <c r="L163" s="57">
        <v>4410526</v>
      </c>
      <c r="M163" s="57">
        <v>4478325</v>
      </c>
      <c r="O163" s="60" t="s">
        <v>13</v>
      </c>
      <c r="P163" s="103">
        <v>1.1000000000000001</v>
      </c>
      <c r="Q163" s="103">
        <v>1</v>
      </c>
      <c r="R163" s="103">
        <v>1</v>
      </c>
      <c r="S163" s="103">
        <v>1.1000000000000001</v>
      </c>
      <c r="T163" s="103">
        <v>1.2</v>
      </c>
      <c r="U163" s="103">
        <v>1.3</v>
      </c>
      <c r="V163" s="103">
        <v>1.4</v>
      </c>
      <c r="Y163" s="60" t="s">
        <v>13</v>
      </c>
      <c r="Z163" s="57">
        <v>87013.3</v>
      </c>
      <c r="AA163" s="57">
        <v>85812.800000000003</v>
      </c>
      <c r="AB163" s="57">
        <v>86066.16</v>
      </c>
      <c r="AC163" s="57">
        <v>94107.002000000008</v>
      </c>
      <c r="AD163" s="57">
        <v>102966.16799999999</v>
      </c>
      <c r="AE163" s="57">
        <v>114673.67599999999</v>
      </c>
      <c r="AF163" s="57">
        <v>125393.1</v>
      </c>
      <c r="AH163" s="60" t="s">
        <v>13</v>
      </c>
      <c r="AI163" s="58">
        <v>0.39762223881683367</v>
      </c>
      <c r="AJ163" s="58">
        <v>0.42926249097582725</v>
      </c>
      <c r="AK163" s="58">
        <v>0.4185440960036228</v>
      </c>
      <c r="AL163" s="58">
        <v>0.40977607686670464</v>
      </c>
      <c r="AM163" s="58">
        <v>0.40375313583992234</v>
      </c>
      <c r="AN163" s="58">
        <v>0.41217226633881232</v>
      </c>
      <c r="AO163" s="58">
        <v>0.41334887048019014</v>
      </c>
      <c r="AQ163" s="60" t="s">
        <v>13</v>
      </c>
      <c r="AR163" s="58">
        <f t="shared" si="23"/>
        <v>8.7476892539703408E-3</v>
      </c>
      <c r="AS163" s="58">
        <f t="shared" si="23"/>
        <v>8.5852498195165446E-3</v>
      </c>
      <c r="AT163" s="58">
        <f t="shared" si="22"/>
        <v>8.3708819200724559E-3</v>
      </c>
      <c r="AU163" s="58">
        <f t="shared" si="22"/>
        <v>9.0150736910675038E-3</v>
      </c>
      <c r="AV163" s="58">
        <f t="shared" si="22"/>
        <v>9.6900752601581357E-3</v>
      </c>
      <c r="AW163" s="58">
        <f t="shared" si="22"/>
        <v>1.0716478924809121E-2</v>
      </c>
      <c r="AX163" s="58">
        <f t="shared" si="22"/>
        <v>1.1573768373445323E-2</v>
      </c>
    </row>
    <row r="164" spans="2:50" x14ac:dyDescent="0.25">
      <c r="D164" s="1" t="s">
        <v>1</v>
      </c>
      <c r="E164" s="2" t="s">
        <v>10</v>
      </c>
      <c r="F164" s="60" t="s">
        <v>14</v>
      </c>
      <c r="G164" s="57">
        <v>3012688</v>
      </c>
      <c r="H164" s="57">
        <v>3096347</v>
      </c>
      <c r="I164" s="57">
        <v>3413540</v>
      </c>
      <c r="J164" s="57">
        <v>3478322</v>
      </c>
      <c r="K164" s="57">
        <v>3745259</v>
      </c>
      <c r="L164" s="57">
        <v>3706725</v>
      </c>
      <c r="M164" s="57">
        <v>3887220</v>
      </c>
      <c r="O164" s="60" t="s">
        <v>14</v>
      </c>
      <c r="P164" s="103">
        <v>1.1000000000000001</v>
      </c>
      <c r="Q164" s="103">
        <v>1.2</v>
      </c>
      <c r="R164" s="103">
        <v>1.2</v>
      </c>
      <c r="S164" s="103">
        <v>1.3</v>
      </c>
      <c r="T164" s="103">
        <v>1.4</v>
      </c>
      <c r="U164" s="103">
        <v>1.5</v>
      </c>
      <c r="V164" s="103">
        <v>1.6</v>
      </c>
      <c r="Y164" s="60" t="s">
        <v>14</v>
      </c>
      <c r="Z164" s="57">
        <v>66279.135999999999</v>
      </c>
      <c r="AA164" s="57">
        <v>74312.327999999994</v>
      </c>
      <c r="AB164" s="57">
        <v>81924.960000000006</v>
      </c>
      <c r="AC164" s="57">
        <v>90436.372000000018</v>
      </c>
      <c r="AD164" s="57">
        <v>104867.25199999999</v>
      </c>
      <c r="AE164" s="57">
        <v>111201.75</v>
      </c>
      <c r="AF164" s="57">
        <v>124391.03999999999</v>
      </c>
      <c r="AH164" s="60" t="s">
        <v>14</v>
      </c>
      <c r="AI164" s="58">
        <v>0.30287391057649116</v>
      </c>
      <c r="AJ164" s="58">
        <v>0.30977794132006642</v>
      </c>
      <c r="AK164" s="58">
        <v>0.33200435884956564</v>
      </c>
      <c r="AL164" s="58">
        <v>0.33320930945458549</v>
      </c>
      <c r="AM164" s="58">
        <v>0.3524637488576306</v>
      </c>
      <c r="AN164" s="58">
        <v>0.34640068870350926</v>
      </c>
      <c r="AO164" s="58">
        <v>0.3587899485428156</v>
      </c>
      <c r="AQ164" s="60" t="s">
        <v>14</v>
      </c>
      <c r="AR164" s="58">
        <f t="shared" si="23"/>
        <v>6.6632260326828065E-3</v>
      </c>
      <c r="AS164" s="58">
        <f t="shared" si="23"/>
        <v>7.4346705916815935E-3</v>
      </c>
      <c r="AT164" s="58">
        <f t="shared" si="22"/>
        <v>7.968104612389575E-3</v>
      </c>
      <c r="AU164" s="58">
        <f t="shared" si="22"/>
        <v>8.6634420458192238E-3</v>
      </c>
      <c r="AV164" s="58">
        <f t="shared" si="22"/>
        <v>9.8689849680136561E-3</v>
      </c>
      <c r="AW164" s="58">
        <f t="shared" si="22"/>
        <v>1.0392020661105277E-2</v>
      </c>
      <c r="AX164" s="58">
        <f t="shared" si="22"/>
        <v>1.14812783533701E-2</v>
      </c>
    </row>
    <row r="165" spans="2:50" x14ac:dyDescent="0.25">
      <c r="D165" s="19" t="s">
        <v>60</v>
      </c>
      <c r="E165" s="96" t="s">
        <v>10</v>
      </c>
      <c r="F165" s="56" t="s">
        <v>59</v>
      </c>
      <c r="G165" s="100">
        <v>10305886</v>
      </c>
      <c r="H165" s="100">
        <v>10360679</v>
      </c>
      <c r="I165" s="100">
        <v>10583152</v>
      </c>
      <c r="J165" s="100">
        <v>10719085</v>
      </c>
      <c r="K165" s="100">
        <v>10908075</v>
      </c>
      <c r="L165" s="100">
        <v>11034543</v>
      </c>
      <c r="M165" s="100">
        <v>10984375</v>
      </c>
      <c r="O165" s="56" t="s">
        <v>59</v>
      </c>
      <c r="P165" s="101">
        <v>0.5</v>
      </c>
      <c r="Q165" s="101">
        <v>0.6</v>
      </c>
      <c r="R165" s="101">
        <v>0.6</v>
      </c>
      <c r="S165" s="101">
        <v>0.6</v>
      </c>
      <c r="T165" s="101">
        <v>0.7</v>
      </c>
      <c r="U165" s="101">
        <v>0.7</v>
      </c>
      <c r="V165" s="101">
        <v>0.8</v>
      </c>
      <c r="Y165" s="56" t="s">
        <v>59</v>
      </c>
      <c r="Z165" s="100">
        <v>103058.86</v>
      </c>
      <c r="AA165" s="100">
        <v>124328.14799999999</v>
      </c>
      <c r="AB165" s="100">
        <v>126997.82400000001</v>
      </c>
      <c r="AC165" s="100">
        <v>128629.02</v>
      </c>
      <c r="AD165" s="100">
        <v>152713.04999999999</v>
      </c>
      <c r="AE165" s="100">
        <v>154483.60199999998</v>
      </c>
      <c r="AF165" s="100">
        <v>175750</v>
      </c>
      <c r="AH165" s="56" t="s">
        <v>59</v>
      </c>
      <c r="AI165" s="102">
        <v>1</v>
      </c>
      <c r="AJ165" s="102">
        <v>1</v>
      </c>
      <c r="AK165" s="102">
        <v>1</v>
      </c>
      <c r="AL165" s="102">
        <v>1</v>
      </c>
      <c r="AM165" s="102">
        <v>1</v>
      </c>
      <c r="AN165" s="102">
        <v>1</v>
      </c>
      <c r="AO165" s="102">
        <v>1</v>
      </c>
      <c r="AQ165" s="56" t="s">
        <v>59</v>
      </c>
      <c r="AR165" s="102">
        <f t="shared" si="23"/>
        <v>0.01</v>
      </c>
      <c r="AS165" s="102">
        <f t="shared" si="23"/>
        <v>1.2E-2</v>
      </c>
      <c r="AT165" s="102">
        <f t="shared" si="22"/>
        <v>1.2E-2</v>
      </c>
      <c r="AU165" s="102">
        <f t="shared" si="22"/>
        <v>1.2E-2</v>
      </c>
      <c r="AV165" s="102">
        <f t="shared" si="22"/>
        <v>1.3999999999999999E-2</v>
      </c>
      <c r="AW165" s="102">
        <f t="shared" si="22"/>
        <v>1.3999999999999999E-2</v>
      </c>
      <c r="AX165" s="102">
        <f t="shared" si="22"/>
        <v>1.6E-2</v>
      </c>
    </row>
    <row r="166" spans="2:50" x14ac:dyDescent="0.25">
      <c r="D166" s="1" t="s">
        <v>60</v>
      </c>
      <c r="E166" s="2" t="s">
        <v>10</v>
      </c>
      <c r="F166" s="60" t="s">
        <v>12</v>
      </c>
      <c r="G166" s="57">
        <v>2775654</v>
      </c>
      <c r="H166" s="57">
        <v>2421002</v>
      </c>
      <c r="I166" s="57">
        <v>2374544</v>
      </c>
      <c r="J166" s="57">
        <v>2336093</v>
      </c>
      <c r="K166" s="57">
        <v>2225439</v>
      </c>
      <c r="L166" s="57">
        <v>2259787</v>
      </c>
      <c r="M166" s="57">
        <v>2066158</v>
      </c>
      <c r="O166" s="60" t="s">
        <v>12</v>
      </c>
      <c r="P166" s="103">
        <v>1.4</v>
      </c>
      <c r="Q166" s="103">
        <v>1.6</v>
      </c>
      <c r="R166" s="103">
        <v>1.5</v>
      </c>
      <c r="S166" s="103">
        <v>1.6</v>
      </c>
      <c r="T166" s="103">
        <v>1.8</v>
      </c>
      <c r="U166" s="103">
        <v>1.9</v>
      </c>
      <c r="V166" s="103">
        <v>2</v>
      </c>
      <c r="Y166" s="60" t="s">
        <v>12</v>
      </c>
      <c r="Z166" s="57">
        <v>77718.311999999991</v>
      </c>
      <c r="AA166" s="57">
        <v>77472.063999999998</v>
      </c>
      <c r="AB166" s="57">
        <v>71236.320000000007</v>
      </c>
      <c r="AC166" s="57">
        <v>74754.97600000001</v>
      </c>
      <c r="AD166" s="57">
        <v>80115.804000000004</v>
      </c>
      <c r="AE166" s="57">
        <v>85871.906000000003</v>
      </c>
      <c r="AF166" s="57">
        <v>82646.320000000007</v>
      </c>
      <c r="AH166" s="60" t="s">
        <v>12</v>
      </c>
      <c r="AI166" s="58">
        <v>0.26932706222444147</v>
      </c>
      <c r="AJ166" s="58">
        <v>0.23367213673930057</v>
      </c>
      <c r="AK166" s="58">
        <v>0.22437020653204262</v>
      </c>
      <c r="AL166" s="58">
        <v>0.21793772509500578</v>
      </c>
      <c r="AM166" s="58">
        <v>0.20401757413659147</v>
      </c>
      <c r="AN166" s="58">
        <v>0.2047920788382446</v>
      </c>
      <c r="AO166" s="58">
        <v>0.18809973257467993</v>
      </c>
      <c r="AQ166" s="60" t="s">
        <v>12</v>
      </c>
      <c r="AR166" s="58">
        <f t="shared" si="23"/>
        <v>7.5411577422843613E-3</v>
      </c>
      <c r="AS166" s="58">
        <f t="shared" si="23"/>
        <v>7.4775083756576186E-3</v>
      </c>
      <c r="AT166" s="58">
        <f t="shared" si="22"/>
        <v>6.7311061959612782E-3</v>
      </c>
      <c r="AU166" s="58">
        <f t="shared" si="22"/>
        <v>6.9740072030401853E-3</v>
      </c>
      <c r="AV166" s="58">
        <f t="shared" si="22"/>
        <v>7.3446326689172925E-3</v>
      </c>
      <c r="AW166" s="58">
        <f t="shared" si="22"/>
        <v>7.7820989958532951E-3</v>
      </c>
      <c r="AX166" s="58">
        <f t="shared" si="22"/>
        <v>7.523989302987197E-3</v>
      </c>
    </row>
    <row r="167" spans="2:50" x14ac:dyDescent="0.25">
      <c r="D167" s="1" t="s">
        <v>60</v>
      </c>
      <c r="E167" s="2" t="s">
        <v>10</v>
      </c>
      <c r="F167" s="60" t="s">
        <v>13</v>
      </c>
      <c r="G167" s="57">
        <v>3780841</v>
      </c>
      <c r="H167" s="57">
        <v>4050802</v>
      </c>
      <c r="I167" s="57">
        <v>4081377</v>
      </c>
      <c r="J167" s="57">
        <v>4028925</v>
      </c>
      <c r="K167" s="57">
        <v>4130035</v>
      </c>
      <c r="L167" s="57">
        <v>4172638</v>
      </c>
      <c r="M167" s="57">
        <v>4247900</v>
      </c>
      <c r="O167" s="60" t="s">
        <v>13</v>
      </c>
      <c r="P167" s="103">
        <v>1.1000000000000001</v>
      </c>
      <c r="Q167" s="103">
        <v>1</v>
      </c>
      <c r="R167" s="103">
        <v>1</v>
      </c>
      <c r="S167" s="103">
        <v>1.1000000000000001</v>
      </c>
      <c r="T167" s="103">
        <v>1.2</v>
      </c>
      <c r="U167" s="103">
        <v>1.3</v>
      </c>
      <c r="V167" s="103">
        <v>1.4</v>
      </c>
      <c r="Y167" s="60" t="s">
        <v>13</v>
      </c>
      <c r="Z167" s="57">
        <v>83178.502000000008</v>
      </c>
      <c r="AA167" s="57">
        <v>81016.039999999994</v>
      </c>
      <c r="AB167" s="57">
        <v>81627.539999999994</v>
      </c>
      <c r="AC167" s="57">
        <v>88636.35</v>
      </c>
      <c r="AD167" s="57">
        <v>99120.84</v>
      </c>
      <c r="AE167" s="57">
        <v>108488.588</v>
      </c>
      <c r="AF167" s="57">
        <v>118941.2</v>
      </c>
      <c r="AH167" s="60" t="s">
        <v>13</v>
      </c>
      <c r="AI167" s="58">
        <v>0.36686229597338843</v>
      </c>
      <c r="AJ167" s="58">
        <v>0.39097842911647007</v>
      </c>
      <c r="AK167" s="58">
        <v>0.38564852890707796</v>
      </c>
      <c r="AL167" s="58">
        <v>0.37586463769995293</v>
      </c>
      <c r="AM167" s="58">
        <v>0.37862180082186819</v>
      </c>
      <c r="AN167" s="58">
        <v>0.3781432543241709</v>
      </c>
      <c r="AO167" s="58">
        <v>0.38672204836415364</v>
      </c>
      <c r="AQ167" s="60" t="s">
        <v>13</v>
      </c>
      <c r="AR167" s="58">
        <f t="shared" si="23"/>
        <v>8.0709705114145464E-3</v>
      </c>
      <c r="AS167" s="58">
        <f t="shared" si="23"/>
        <v>7.8195685823294007E-3</v>
      </c>
      <c r="AT167" s="58">
        <f t="shared" si="22"/>
        <v>7.7129705781415593E-3</v>
      </c>
      <c r="AU167" s="58">
        <f t="shared" si="22"/>
        <v>8.269022029398965E-3</v>
      </c>
      <c r="AV167" s="58">
        <f t="shared" si="22"/>
        <v>9.0869232197248358E-3</v>
      </c>
      <c r="AW167" s="58">
        <f t="shared" si="22"/>
        <v>9.8317246124284448E-3</v>
      </c>
      <c r="AX167" s="58">
        <f t="shared" si="22"/>
        <v>1.0828217354196302E-2</v>
      </c>
    </row>
    <row r="168" spans="2:50" x14ac:dyDescent="0.25">
      <c r="D168" s="1" t="s">
        <v>60</v>
      </c>
      <c r="E168" s="2" t="s">
        <v>10</v>
      </c>
      <c r="F168" s="60" t="s">
        <v>14</v>
      </c>
      <c r="G168" s="57">
        <v>3749391</v>
      </c>
      <c r="H168" s="57">
        <v>3888875</v>
      </c>
      <c r="I168" s="57">
        <v>4127231</v>
      </c>
      <c r="J168" s="57">
        <v>4354067</v>
      </c>
      <c r="K168" s="57">
        <v>4552601</v>
      </c>
      <c r="L168" s="57">
        <v>4602118</v>
      </c>
      <c r="M168" s="57">
        <v>4670317</v>
      </c>
      <c r="O168" s="60" t="s">
        <v>14</v>
      </c>
      <c r="P168" s="103">
        <v>1.1000000000000001</v>
      </c>
      <c r="Q168" s="103">
        <v>1.2</v>
      </c>
      <c r="R168" s="103">
        <v>1</v>
      </c>
      <c r="S168" s="103">
        <v>1.1000000000000001</v>
      </c>
      <c r="T168" s="103">
        <v>1.2</v>
      </c>
      <c r="U168" s="103">
        <v>1.3</v>
      </c>
      <c r="V168" s="103">
        <v>1.4</v>
      </c>
      <c r="Y168" s="60" t="s">
        <v>14</v>
      </c>
      <c r="Z168" s="57">
        <v>82486.602000000014</v>
      </c>
      <c r="AA168" s="57">
        <v>93333</v>
      </c>
      <c r="AB168" s="57">
        <v>82544.62</v>
      </c>
      <c r="AC168" s="57">
        <v>95789.474000000002</v>
      </c>
      <c r="AD168" s="57">
        <v>109262.424</v>
      </c>
      <c r="AE168" s="57">
        <v>119655.06800000001</v>
      </c>
      <c r="AF168" s="57">
        <v>130768.87599999999</v>
      </c>
      <c r="AH168" s="60" t="s">
        <v>14</v>
      </c>
      <c r="AI168" s="58">
        <v>0.36381064180217015</v>
      </c>
      <c r="AJ168" s="58">
        <v>0.37534943414422933</v>
      </c>
      <c r="AK168" s="58">
        <v>0.38998126456087939</v>
      </c>
      <c r="AL168" s="58">
        <v>0.40619763720504126</v>
      </c>
      <c r="AM168" s="58">
        <v>0.41736062504154031</v>
      </c>
      <c r="AN168" s="58">
        <v>0.41706466683758447</v>
      </c>
      <c r="AO168" s="58">
        <v>0.42517821906116643</v>
      </c>
      <c r="AQ168" s="60" t="s">
        <v>14</v>
      </c>
      <c r="AR168" s="58">
        <f t="shared" si="23"/>
        <v>8.0038341196477444E-3</v>
      </c>
      <c r="AS168" s="58">
        <f t="shared" si="23"/>
        <v>9.0083864194615039E-3</v>
      </c>
      <c r="AT168" s="58">
        <f t="shared" si="22"/>
        <v>7.7996252912175875E-3</v>
      </c>
      <c r="AU168" s="58">
        <f t="shared" si="22"/>
        <v>8.9363480185109083E-3</v>
      </c>
      <c r="AV168" s="58">
        <f t="shared" si="22"/>
        <v>1.0016655000996967E-2</v>
      </c>
      <c r="AW168" s="58">
        <f t="shared" si="22"/>
        <v>1.0843681337777196E-2</v>
      </c>
      <c r="AX168" s="58">
        <f t="shared" si="22"/>
        <v>1.1904990133712658E-2</v>
      </c>
    </row>
    <row r="169" spans="2:50" x14ac:dyDescent="0.25">
      <c r="N169" s="56"/>
      <c r="O169" s="101"/>
      <c r="P169" s="101"/>
      <c r="Q169" s="101"/>
      <c r="R169" s="101"/>
      <c r="S169" s="101"/>
      <c r="T169" s="101"/>
    </row>
    <row r="170" spans="2:50" x14ac:dyDescent="0.25">
      <c r="N170" s="60"/>
      <c r="O170" s="103"/>
      <c r="P170" s="103"/>
      <c r="Q170" s="103"/>
      <c r="R170" s="103"/>
      <c r="S170" s="103"/>
      <c r="T170" s="103"/>
    </row>
    <row r="171" spans="2:50" ht="23.25" x14ac:dyDescent="0.25">
      <c r="G171" s="94" t="s">
        <v>62</v>
      </c>
      <c r="N171" s="60"/>
      <c r="O171" s="103"/>
      <c r="P171" s="103"/>
      <c r="Q171" s="103"/>
      <c r="R171" s="103"/>
      <c r="S171" s="103"/>
      <c r="T171" s="103"/>
    </row>
    <row r="172" spans="2:50" x14ac:dyDescent="0.25">
      <c r="N172" s="60"/>
      <c r="O172" s="103"/>
      <c r="P172" s="103"/>
      <c r="Q172" s="103"/>
      <c r="R172" s="103"/>
      <c r="S172" s="103"/>
      <c r="T172" s="103"/>
    </row>
    <row r="173" spans="2:50" s="97" customFormat="1" x14ac:dyDescent="0.25">
      <c r="B173" s="95"/>
      <c r="D173" s="19"/>
      <c r="E173" s="96"/>
      <c r="G173" s="97" t="s">
        <v>54</v>
      </c>
      <c r="O173" s="97" t="s">
        <v>38</v>
      </c>
      <c r="Y173" s="97" t="s">
        <v>55</v>
      </c>
      <c r="AH173" s="97" t="s">
        <v>56</v>
      </c>
      <c r="AQ173" s="97" t="s">
        <v>57</v>
      </c>
    </row>
    <row r="174" spans="2:50" x14ac:dyDescent="0.25">
      <c r="F174" s="98" t="s">
        <v>58</v>
      </c>
      <c r="G174" s="99" t="s">
        <v>19</v>
      </c>
      <c r="H174" s="99" t="s">
        <v>20</v>
      </c>
      <c r="I174" s="99" t="s">
        <v>21</v>
      </c>
      <c r="J174" s="99" t="s">
        <v>22</v>
      </c>
      <c r="K174" s="99" t="s">
        <v>23</v>
      </c>
      <c r="L174" s="99" t="s">
        <v>24</v>
      </c>
      <c r="M174" s="99" t="s">
        <v>25</v>
      </c>
      <c r="O174" s="98" t="s">
        <v>58</v>
      </c>
      <c r="P174" s="98" t="s">
        <v>19</v>
      </c>
      <c r="Q174" s="98" t="s">
        <v>20</v>
      </c>
      <c r="R174" s="98" t="s">
        <v>21</v>
      </c>
      <c r="S174" s="98" t="s">
        <v>22</v>
      </c>
      <c r="T174" s="98" t="s">
        <v>23</v>
      </c>
      <c r="U174" s="98" t="s">
        <v>24</v>
      </c>
      <c r="V174" s="98" t="s">
        <v>63</v>
      </c>
      <c r="Y174" s="98" t="s">
        <v>58</v>
      </c>
      <c r="Z174" s="99" t="s">
        <v>19</v>
      </c>
      <c r="AA174" s="99" t="s">
        <v>20</v>
      </c>
      <c r="AB174" s="99" t="s">
        <v>21</v>
      </c>
      <c r="AC174" s="99" t="s">
        <v>22</v>
      </c>
      <c r="AD174" s="99" t="s">
        <v>23</v>
      </c>
      <c r="AE174" s="99" t="s">
        <v>24</v>
      </c>
      <c r="AF174" s="99" t="s">
        <v>25</v>
      </c>
      <c r="AH174" s="98" t="s">
        <v>58</v>
      </c>
      <c r="AI174" s="99" t="s">
        <v>19</v>
      </c>
      <c r="AJ174" s="99" t="s">
        <v>20</v>
      </c>
      <c r="AK174" s="99" t="s">
        <v>21</v>
      </c>
      <c r="AL174" s="99" t="s">
        <v>22</v>
      </c>
      <c r="AM174" s="99" t="s">
        <v>23</v>
      </c>
      <c r="AN174" s="99" t="s">
        <v>24</v>
      </c>
      <c r="AO174" s="99" t="s">
        <v>25</v>
      </c>
      <c r="AQ174" s="98" t="s">
        <v>58</v>
      </c>
      <c r="AR174" s="99" t="s">
        <v>19</v>
      </c>
      <c r="AS174" s="99" t="s">
        <v>20</v>
      </c>
      <c r="AT174" s="99" t="s">
        <v>21</v>
      </c>
      <c r="AU174" s="99" t="s">
        <v>22</v>
      </c>
      <c r="AV174" s="99" t="s">
        <v>23</v>
      </c>
      <c r="AW174" s="99" t="s">
        <v>24</v>
      </c>
      <c r="AX174" s="99" t="s">
        <v>25</v>
      </c>
    </row>
    <row r="175" spans="2:50" x14ac:dyDescent="0.25">
      <c r="D175" s="19" t="s">
        <v>0</v>
      </c>
      <c r="E175" s="96" t="s">
        <v>4</v>
      </c>
      <c r="F175" s="56" t="s">
        <v>59</v>
      </c>
      <c r="G175" s="100">
        <v>357758</v>
      </c>
      <c r="H175" s="100">
        <v>293829</v>
      </c>
      <c r="I175" s="100">
        <v>353276</v>
      </c>
      <c r="J175" s="100">
        <v>359840</v>
      </c>
      <c r="K175" s="100">
        <v>390473</v>
      </c>
      <c r="L175" s="100">
        <v>394070</v>
      </c>
      <c r="M175" s="100">
        <v>407451</v>
      </c>
      <c r="O175" s="56" t="s">
        <v>59</v>
      </c>
      <c r="P175" s="101">
        <v>3.1</v>
      </c>
      <c r="Q175" s="101">
        <v>4</v>
      </c>
      <c r="R175" s="101">
        <v>3.3</v>
      </c>
      <c r="S175" s="101">
        <v>4</v>
      </c>
      <c r="T175" s="101">
        <v>4.2</v>
      </c>
      <c r="U175" s="101">
        <v>3.9</v>
      </c>
      <c r="V175" s="101">
        <v>3.6</v>
      </c>
      <c r="Y175" s="56" t="s">
        <v>59</v>
      </c>
      <c r="Z175" s="100">
        <v>22180.995999999999</v>
      </c>
      <c r="AA175" s="100">
        <v>23506.32</v>
      </c>
      <c r="AB175" s="100">
        <v>23316.216</v>
      </c>
      <c r="AC175" s="100">
        <v>28787.200000000001</v>
      </c>
      <c r="AD175" s="100">
        <v>32799.732000000004</v>
      </c>
      <c r="AE175" s="100">
        <v>30737.46</v>
      </c>
      <c r="AF175" s="100">
        <v>29336.472000000002</v>
      </c>
      <c r="AH175" s="56" t="s">
        <v>59</v>
      </c>
      <c r="AI175" s="102">
        <v>1</v>
      </c>
      <c r="AJ175" s="102">
        <v>1</v>
      </c>
      <c r="AK175" s="102">
        <v>1</v>
      </c>
      <c r="AL175" s="102">
        <v>1</v>
      </c>
      <c r="AM175" s="102">
        <v>1</v>
      </c>
      <c r="AN175" s="102">
        <v>1</v>
      </c>
      <c r="AO175" s="102">
        <v>1</v>
      </c>
      <c r="AQ175" s="56" t="s">
        <v>59</v>
      </c>
      <c r="AR175" s="102">
        <f>2*(AI175*P175/100)</f>
        <v>6.2E-2</v>
      </c>
      <c r="AS175" s="102">
        <f t="shared" ref="AS175:AX217" si="24">2*(AJ175*Q175/100)</f>
        <v>0.08</v>
      </c>
      <c r="AT175" s="102">
        <f t="shared" si="24"/>
        <v>6.6000000000000003E-2</v>
      </c>
      <c r="AU175" s="102">
        <f t="shared" si="24"/>
        <v>0.08</v>
      </c>
      <c r="AV175" s="102">
        <f t="shared" si="24"/>
        <v>8.4000000000000005E-2</v>
      </c>
      <c r="AW175" s="102">
        <f t="shared" si="24"/>
        <v>7.8E-2</v>
      </c>
      <c r="AX175" s="102">
        <f t="shared" si="24"/>
        <v>7.2000000000000008E-2</v>
      </c>
    </row>
    <row r="176" spans="2:50" x14ac:dyDescent="0.25">
      <c r="D176" s="1" t="s">
        <v>0</v>
      </c>
      <c r="E176" s="2" t="s">
        <v>4</v>
      </c>
      <c r="F176" s="60" t="s">
        <v>12</v>
      </c>
      <c r="G176" s="57">
        <v>34942</v>
      </c>
      <c r="H176" s="57">
        <v>28434</v>
      </c>
      <c r="I176" s="57">
        <v>30264</v>
      </c>
      <c r="J176" s="57">
        <v>26443</v>
      </c>
      <c r="K176" s="57">
        <v>28998</v>
      </c>
      <c r="L176" s="57">
        <v>15063</v>
      </c>
      <c r="M176" s="57">
        <v>18396</v>
      </c>
      <c r="O176" s="60" t="s">
        <v>12</v>
      </c>
      <c r="P176" s="103">
        <v>11.4</v>
      </c>
      <c r="Q176" s="103">
        <v>13.3</v>
      </c>
      <c r="R176" s="103">
        <v>12.2</v>
      </c>
      <c r="S176" s="103">
        <v>14.4</v>
      </c>
      <c r="T176" s="103">
        <v>15.1</v>
      </c>
      <c r="U176" s="103">
        <v>20.2</v>
      </c>
      <c r="V176" s="103">
        <v>18.100000000000001</v>
      </c>
      <c r="Y176" s="60" t="s">
        <v>12</v>
      </c>
      <c r="Z176" s="57">
        <v>7966.7759999999998</v>
      </c>
      <c r="AA176" s="57">
        <v>7563.4440000000004</v>
      </c>
      <c r="AB176" s="57">
        <v>7384.4160000000002</v>
      </c>
      <c r="AC176" s="57">
        <v>7615.5839999999998</v>
      </c>
      <c r="AD176" s="57">
        <v>8757.3960000000006</v>
      </c>
      <c r="AE176" s="57">
        <v>6085.4519999999993</v>
      </c>
      <c r="AF176" s="57">
        <v>6659.3520000000008</v>
      </c>
      <c r="AH176" s="60" t="s">
        <v>12</v>
      </c>
      <c r="AI176" s="58">
        <v>9.7669374269757775E-2</v>
      </c>
      <c r="AJ176" s="58">
        <v>9.6770570638024161E-2</v>
      </c>
      <c r="AK176" s="58">
        <v>8.5666730828021148E-2</v>
      </c>
      <c r="AL176" s="58">
        <v>7.3485437972432191E-2</v>
      </c>
      <c r="AM176" s="58">
        <v>7.426377752110902E-2</v>
      </c>
      <c r="AN176" s="58">
        <v>3.8224173370213416E-2</v>
      </c>
      <c r="AO176" s="58">
        <v>4.5148987240183479E-2</v>
      </c>
      <c r="AQ176" s="60" t="s">
        <v>12</v>
      </c>
      <c r="AR176" s="58">
        <f t="shared" ref="AR176:AU239" si="25">2*(AI176*P176/100)</f>
        <v>2.2268617333504773E-2</v>
      </c>
      <c r="AS176" s="58">
        <f t="shared" si="24"/>
        <v>2.5740971789714427E-2</v>
      </c>
      <c r="AT176" s="58">
        <f t="shared" si="24"/>
        <v>2.090268232203716E-2</v>
      </c>
      <c r="AU176" s="58">
        <f t="shared" si="24"/>
        <v>2.1163806136060472E-2</v>
      </c>
      <c r="AV176" s="58">
        <f t="shared" si="24"/>
        <v>2.2427660811374924E-2</v>
      </c>
      <c r="AW176" s="58">
        <f t="shared" si="24"/>
        <v>1.5442566041566219E-2</v>
      </c>
      <c r="AX176" s="58">
        <f t="shared" si="24"/>
        <v>1.6343933380946422E-2</v>
      </c>
    </row>
    <row r="177" spans="4:50" x14ac:dyDescent="0.25">
      <c r="D177" s="1" t="s">
        <v>0</v>
      </c>
      <c r="E177" s="2" t="s">
        <v>4</v>
      </c>
      <c r="F177" s="60" t="s">
        <v>13</v>
      </c>
      <c r="G177" s="57">
        <v>31680</v>
      </c>
      <c r="H177" s="57">
        <v>27963</v>
      </c>
      <c r="I177" s="57">
        <v>32956</v>
      </c>
      <c r="J177" s="57">
        <v>25855</v>
      </c>
      <c r="K177" s="57">
        <v>38290</v>
      </c>
      <c r="L177" s="57">
        <v>19112</v>
      </c>
      <c r="M177" s="57">
        <v>26770</v>
      </c>
      <c r="O177" s="60" t="s">
        <v>13</v>
      </c>
      <c r="P177" s="103">
        <v>11.4</v>
      </c>
      <c r="Q177" s="103">
        <v>13.3</v>
      </c>
      <c r="R177" s="103">
        <v>12.2</v>
      </c>
      <c r="S177" s="103">
        <v>14.4</v>
      </c>
      <c r="T177" s="103">
        <v>12.7</v>
      </c>
      <c r="U177" s="103">
        <v>17.899999999999999</v>
      </c>
      <c r="V177" s="103">
        <v>15.4</v>
      </c>
      <c r="Y177" s="60" t="s">
        <v>13</v>
      </c>
      <c r="Z177" s="57">
        <v>7223.04</v>
      </c>
      <c r="AA177" s="57">
        <v>7438.1580000000004</v>
      </c>
      <c r="AB177" s="57">
        <v>8041.2639999999992</v>
      </c>
      <c r="AC177" s="57">
        <v>7446.24</v>
      </c>
      <c r="AD177" s="57">
        <v>9725.66</v>
      </c>
      <c r="AE177" s="57">
        <v>6842.0959999999995</v>
      </c>
      <c r="AF177" s="57">
        <v>8245.16</v>
      </c>
      <c r="AH177" s="60" t="s">
        <v>13</v>
      </c>
      <c r="AI177" s="58">
        <v>8.8551478932686348E-2</v>
      </c>
      <c r="AJ177" s="58">
        <v>9.5167597480167038E-2</v>
      </c>
      <c r="AK177" s="58">
        <v>9.3286835222319092E-2</v>
      </c>
      <c r="AL177" s="58">
        <v>7.1851378390395737E-2</v>
      </c>
      <c r="AM177" s="58">
        <v>9.8060557324065947E-2</v>
      </c>
      <c r="AN177" s="58">
        <v>4.8498997640013197E-2</v>
      </c>
      <c r="AO177" s="58">
        <v>6.5701151794939766E-2</v>
      </c>
      <c r="AQ177" s="60" t="s">
        <v>13</v>
      </c>
      <c r="AR177" s="58">
        <f t="shared" si="25"/>
        <v>2.0189737196652485E-2</v>
      </c>
      <c r="AS177" s="58">
        <f t="shared" si="24"/>
        <v>2.5314580929724433E-2</v>
      </c>
      <c r="AT177" s="58">
        <f t="shared" si="24"/>
        <v>2.2761987794245857E-2</v>
      </c>
      <c r="AU177" s="58">
        <f t="shared" si="24"/>
        <v>2.0693196976433972E-2</v>
      </c>
      <c r="AV177" s="58">
        <f t="shared" si="24"/>
        <v>2.490738156031275E-2</v>
      </c>
      <c r="AW177" s="58">
        <f t="shared" si="24"/>
        <v>1.7362641155124724E-2</v>
      </c>
      <c r="AX177" s="58">
        <f t="shared" si="24"/>
        <v>2.0235954752841446E-2</v>
      </c>
    </row>
    <row r="178" spans="4:50" x14ac:dyDescent="0.25">
      <c r="D178" s="1" t="s">
        <v>0</v>
      </c>
      <c r="E178" s="2" t="s">
        <v>4</v>
      </c>
      <c r="F178" s="60" t="s">
        <v>14</v>
      </c>
      <c r="G178" s="57">
        <v>291136</v>
      </c>
      <c r="H178" s="57">
        <v>237432</v>
      </c>
      <c r="I178" s="57">
        <v>290056</v>
      </c>
      <c r="J178" s="57">
        <v>307542</v>
      </c>
      <c r="K178" s="57">
        <v>323185</v>
      </c>
      <c r="L178" s="57">
        <v>359895</v>
      </c>
      <c r="M178" s="57">
        <v>362285</v>
      </c>
      <c r="O178" s="60" t="s">
        <v>14</v>
      </c>
      <c r="P178" s="103">
        <v>3.8</v>
      </c>
      <c r="Q178" s="103">
        <v>4.5</v>
      </c>
      <c r="R178" s="103">
        <v>4</v>
      </c>
      <c r="S178" s="103">
        <v>4</v>
      </c>
      <c r="T178" s="103">
        <v>4.2</v>
      </c>
      <c r="U178" s="103">
        <v>3.9</v>
      </c>
      <c r="V178" s="103">
        <v>3.9</v>
      </c>
      <c r="Y178" s="60" t="s">
        <v>14</v>
      </c>
      <c r="Z178" s="57">
        <v>22126.335999999999</v>
      </c>
      <c r="AA178" s="57">
        <v>21368.880000000001</v>
      </c>
      <c r="AB178" s="57">
        <v>23204.48</v>
      </c>
      <c r="AC178" s="57">
        <v>24603.360000000001</v>
      </c>
      <c r="AD178" s="57">
        <v>27147.54</v>
      </c>
      <c r="AE178" s="57">
        <v>28071.81</v>
      </c>
      <c r="AF178" s="57">
        <v>28258.23</v>
      </c>
      <c r="AH178" s="60" t="s">
        <v>14</v>
      </c>
      <c r="AI178" s="58">
        <v>0.81377914679755592</v>
      </c>
      <c r="AJ178" s="58">
        <v>0.8080618318818088</v>
      </c>
      <c r="AK178" s="58">
        <v>0.8210464339496597</v>
      </c>
      <c r="AL178" s="58">
        <v>0.85466318363717209</v>
      </c>
      <c r="AM178" s="58">
        <v>0.82767566515482505</v>
      </c>
      <c r="AN178" s="58">
        <v>0.91327682898977336</v>
      </c>
      <c r="AO178" s="58">
        <v>0.8891498609648768</v>
      </c>
      <c r="AQ178" s="60" t="s">
        <v>14</v>
      </c>
      <c r="AR178" s="58">
        <f t="shared" si="25"/>
        <v>6.1847215156614246E-2</v>
      </c>
      <c r="AS178" s="58">
        <f t="shared" si="24"/>
        <v>7.2725564869362797E-2</v>
      </c>
      <c r="AT178" s="58">
        <f t="shared" si="24"/>
        <v>6.5683714715972771E-2</v>
      </c>
      <c r="AU178" s="58">
        <f t="shared" si="24"/>
        <v>6.8373054690973767E-2</v>
      </c>
      <c r="AV178" s="58">
        <f t="shared" si="24"/>
        <v>6.9524755873005301E-2</v>
      </c>
      <c r="AW178" s="58">
        <f t="shared" si="24"/>
        <v>7.1235592661202315E-2</v>
      </c>
      <c r="AX178" s="58">
        <f t="shared" si="24"/>
        <v>6.9353689155260384E-2</v>
      </c>
    </row>
    <row r="179" spans="4:50" x14ac:dyDescent="0.25">
      <c r="D179" s="19" t="s">
        <v>1</v>
      </c>
      <c r="E179" s="96" t="s">
        <v>4</v>
      </c>
      <c r="F179" s="56" t="s">
        <v>59</v>
      </c>
      <c r="G179" s="100">
        <v>182820</v>
      </c>
      <c r="H179" s="100">
        <v>153594</v>
      </c>
      <c r="I179" s="100">
        <v>185735</v>
      </c>
      <c r="J179" s="100">
        <v>189211</v>
      </c>
      <c r="K179" s="100">
        <v>208970</v>
      </c>
      <c r="L179" s="100">
        <v>202317</v>
      </c>
      <c r="M179" s="100">
        <v>221305</v>
      </c>
      <c r="O179" s="56" t="s">
        <v>59</v>
      </c>
      <c r="P179" s="101">
        <v>5</v>
      </c>
      <c r="Q179" s="101">
        <v>5.3</v>
      </c>
      <c r="R179" s="101">
        <v>0.3</v>
      </c>
      <c r="S179" s="101">
        <v>5.8</v>
      </c>
      <c r="T179" s="101">
        <v>5.0999999999999996</v>
      </c>
      <c r="U179" s="101">
        <v>5.3</v>
      </c>
      <c r="V179" s="101">
        <v>5.3</v>
      </c>
      <c r="Y179" s="56" t="s">
        <v>59</v>
      </c>
      <c r="Z179" s="100">
        <v>18282</v>
      </c>
      <c r="AA179" s="100">
        <v>16280.964</v>
      </c>
      <c r="AB179" s="100">
        <v>1114.4100000000001</v>
      </c>
      <c r="AC179" s="100">
        <v>21948.476000000002</v>
      </c>
      <c r="AD179" s="100">
        <v>21314.94</v>
      </c>
      <c r="AE179" s="100">
        <v>21445.601999999999</v>
      </c>
      <c r="AF179" s="100">
        <v>23458.33</v>
      </c>
      <c r="AH179" s="56" t="s">
        <v>59</v>
      </c>
      <c r="AI179" s="102">
        <v>1</v>
      </c>
      <c r="AJ179" s="102">
        <v>1</v>
      </c>
      <c r="AK179" s="102">
        <v>1</v>
      </c>
      <c r="AL179" s="102">
        <v>1</v>
      </c>
      <c r="AM179" s="102">
        <v>1</v>
      </c>
      <c r="AN179" s="102">
        <v>1</v>
      </c>
      <c r="AO179" s="102">
        <v>1</v>
      </c>
      <c r="AQ179" s="56" t="s">
        <v>59</v>
      </c>
      <c r="AR179" s="102">
        <f t="shared" si="25"/>
        <v>0.1</v>
      </c>
      <c r="AS179" s="102">
        <f t="shared" si="24"/>
        <v>0.106</v>
      </c>
      <c r="AT179" s="102">
        <f t="shared" si="24"/>
        <v>6.0000000000000001E-3</v>
      </c>
      <c r="AU179" s="102">
        <f t="shared" si="24"/>
        <v>0.11599999999999999</v>
      </c>
      <c r="AV179" s="102">
        <f t="shared" si="24"/>
        <v>0.10199999999999999</v>
      </c>
      <c r="AW179" s="102">
        <f t="shared" si="24"/>
        <v>0.106</v>
      </c>
      <c r="AX179" s="102">
        <f t="shared" si="24"/>
        <v>0.106</v>
      </c>
    </row>
    <row r="180" spans="4:50" x14ac:dyDescent="0.25">
      <c r="D180" s="1" t="s">
        <v>1</v>
      </c>
      <c r="E180" s="2" t="s">
        <v>4</v>
      </c>
      <c r="F180" s="60" t="s">
        <v>12</v>
      </c>
      <c r="G180" s="57">
        <v>23012</v>
      </c>
      <c r="H180" s="57">
        <v>20221</v>
      </c>
      <c r="I180" s="57">
        <v>18281</v>
      </c>
      <c r="J180" s="57">
        <v>15038</v>
      </c>
      <c r="K180" s="57">
        <v>21698</v>
      </c>
      <c r="L180" s="57" t="s">
        <v>64</v>
      </c>
      <c r="M180" s="57">
        <v>15059</v>
      </c>
      <c r="O180" s="60" t="s">
        <v>12</v>
      </c>
      <c r="P180" s="103">
        <v>13</v>
      </c>
      <c r="Q180" s="103">
        <v>14.9</v>
      </c>
      <c r="R180" s="103">
        <v>15.7</v>
      </c>
      <c r="S180" s="103">
        <v>18.600000000000001</v>
      </c>
      <c r="T180" s="103">
        <v>16.5</v>
      </c>
      <c r="U180" s="103" t="s">
        <v>64</v>
      </c>
      <c r="V180" s="103">
        <v>19.8</v>
      </c>
      <c r="Y180" s="60" t="s">
        <v>12</v>
      </c>
      <c r="Z180" s="57">
        <v>5983.12</v>
      </c>
      <c r="AA180" s="57">
        <v>6025.8580000000002</v>
      </c>
      <c r="AB180" s="57">
        <v>5740.2340000000004</v>
      </c>
      <c r="AC180" s="57">
        <v>5594.1360000000013</v>
      </c>
      <c r="AD180" s="57">
        <v>7160.34</v>
      </c>
      <c r="AE180" s="57" t="e">
        <v>#VALUE!</v>
      </c>
      <c r="AF180" s="57">
        <v>5963.3640000000005</v>
      </c>
      <c r="AH180" s="60" t="s">
        <v>12</v>
      </c>
      <c r="AI180" s="58">
        <v>0.12587244283995186</v>
      </c>
      <c r="AJ180" s="58">
        <v>0.1316522780837793</v>
      </c>
      <c r="AK180" s="58">
        <v>9.8425175653484798E-2</v>
      </c>
      <c r="AL180" s="58">
        <v>7.9477408818726183E-2</v>
      </c>
      <c r="AM180" s="58">
        <v>0.10383308608891229</v>
      </c>
      <c r="AN180" s="58" t="e">
        <v>#VALUE!</v>
      </c>
      <c r="AO180" s="58">
        <v>6.8046361356498955E-2</v>
      </c>
      <c r="AQ180" s="60" t="s">
        <v>12</v>
      </c>
      <c r="AR180" s="58">
        <f t="shared" si="25"/>
        <v>3.2726835138387485E-2</v>
      </c>
      <c r="AS180" s="58">
        <f t="shared" si="24"/>
        <v>3.9232378868966231E-2</v>
      </c>
      <c r="AT180" s="58">
        <f t="shared" si="24"/>
        <v>3.0905505155194225E-2</v>
      </c>
      <c r="AU180" s="58">
        <f t="shared" si="24"/>
        <v>2.9565596080566144E-2</v>
      </c>
      <c r="AV180" s="58">
        <f t="shared" si="24"/>
        <v>3.4264918409341052E-2</v>
      </c>
      <c r="AW180" s="58" t="e">
        <f t="shared" si="24"/>
        <v>#VALUE!</v>
      </c>
      <c r="AX180" s="58">
        <f t="shared" si="24"/>
        <v>2.6946359097173588E-2</v>
      </c>
    </row>
    <row r="181" spans="4:50" x14ac:dyDescent="0.25">
      <c r="D181" s="1" t="s">
        <v>1</v>
      </c>
      <c r="E181" s="2" t="s">
        <v>4</v>
      </c>
      <c r="F181" s="60" t="s">
        <v>13</v>
      </c>
      <c r="G181" s="57">
        <v>15897</v>
      </c>
      <c r="H181" s="57">
        <v>19928</v>
      </c>
      <c r="I181" s="57">
        <v>19089</v>
      </c>
      <c r="J181" s="57">
        <v>16573</v>
      </c>
      <c r="K181" s="57">
        <v>17014</v>
      </c>
      <c r="L181" s="57">
        <v>10389</v>
      </c>
      <c r="M181" s="57">
        <v>18847</v>
      </c>
      <c r="O181" s="60" t="s">
        <v>13</v>
      </c>
      <c r="P181" s="103">
        <v>16.100000000000001</v>
      </c>
      <c r="Q181" s="103">
        <v>15.3</v>
      </c>
      <c r="R181" s="103">
        <v>15.3</v>
      </c>
      <c r="S181" s="103">
        <v>18</v>
      </c>
      <c r="T181" s="103">
        <v>18.399999999999999</v>
      </c>
      <c r="U181" s="103">
        <v>24.7</v>
      </c>
      <c r="V181" s="103">
        <v>18.100000000000001</v>
      </c>
      <c r="Y181" s="60" t="s">
        <v>13</v>
      </c>
      <c r="Z181" s="57">
        <v>5118.8339999999998</v>
      </c>
      <c r="AA181" s="57">
        <v>6097.9680000000008</v>
      </c>
      <c r="AB181" s="57">
        <v>5841.2340000000004</v>
      </c>
      <c r="AC181" s="57">
        <v>5966.28</v>
      </c>
      <c r="AD181" s="57">
        <v>6261.1519999999991</v>
      </c>
      <c r="AE181" s="57">
        <v>5132.1660000000002</v>
      </c>
      <c r="AF181" s="57">
        <v>6822.6140000000005</v>
      </c>
      <c r="AH181" s="60" t="s">
        <v>13</v>
      </c>
      <c r="AI181" s="58">
        <v>8.6954381358713487E-2</v>
      </c>
      <c r="AJ181" s="58">
        <v>0.12974465148378192</v>
      </c>
      <c r="AK181" s="58">
        <v>0.10277545966026866</v>
      </c>
      <c r="AL181" s="58">
        <v>8.7590044976243453E-2</v>
      </c>
      <c r="AM181" s="58">
        <v>8.1418385414174288E-2</v>
      </c>
      <c r="AN181" s="58">
        <v>5.1350108987381189E-2</v>
      </c>
      <c r="AO181" s="58">
        <v>8.5163010325116917E-2</v>
      </c>
      <c r="AQ181" s="60" t="s">
        <v>13</v>
      </c>
      <c r="AR181" s="58">
        <f t="shared" si="25"/>
        <v>2.7999310797505745E-2</v>
      </c>
      <c r="AS181" s="58">
        <f t="shared" si="24"/>
        <v>3.9701863354037269E-2</v>
      </c>
      <c r="AT181" s="58">
        <f t="shared" si="24"/>
        <v>3.1449290656042211E-2</v>
      </c>
      <c r="AU181" s="58">
        <f t="shared" si="24"/>
        <v>3.1532416191447643E-2</v>
      </c>
      <c r="AV181" s="58">
        <f t="shared" si="24"/>
        <v>2.9961965832416136E-2</v>
      </c>
      <c r="AW181" s="58">
        <f t="shared" si="24"/>
        <v>2.536695383976631E-2</v>
      </c>
      <c r="AX181" s="58">
        <f t="shared" si="24"/>
        <v>3.0829009737692328E-2</v>
      </c>
    </row>
    <row r="182" spans="4:50" x14ac:dyDescent="0.25">
      <c r="D182" s="1" t="s">
        <v>1</v>
      </c>
      <c r="E182" s="2" t="s">
        <v>4</v>
      </c>
      <c r="F182" s="60" t="s">
        <v>14</v>
      </c>
      <c r="G182" s="57">
        <v>143911</v>
      </c>
      <c r="H182" s="57">
        <v>113445</v>
      </c>
      <c r="I182" s="57">
        <v>148365</v>
      </c>
      <c r="J182" s="57">
        <v>157600</v>
      </c>
      <c r="K182" s="57">
        <v>170258</v>
      </c>
      <c r="L182" s="57">
        <v>182042</v>
      </c>
      <c r="M182" s="57">
        <v>187399</v>
      </c>
      <c r="O182" s="60" t="s">
        <v>14</v>
      </c>
      <c r="P182" s="103">
        <v>5.5</v>
      </c>
      <c r="Q182" s="103">
        <v>6.5</v>
      </c>
      <c r="R182" s="103">
        <v>5.8</v>
      </c>
      <c r="S182" s="103">
        <v>5.8</v>
      </c>
      <c r="T182" s="103">
        <v>6.1</v>
      </c>
      <c r="U182" s="103">
        <v>6.2</v>
      </c>
      <c r="V182" s="103">
        <v>6.2</v>
      </c>
      <c r="Y182" s="60" t="s">
        <v>14</v>
      </c>
      <c r="Z182" s="57">
        <v>15830.21</v>
      </c>
      <c r="AA182" s="57">
        <v>14747.85</v>
      </c>
      <c r="AB182" s="57">
        <v>17210.34</v>
      </c>
      <c r="AC182" s="57">
        <v>18281.599999999999</v>
      </c>
      <c r="AD182" s="57">
        <v>20771.475999999999</v>
      </c>
      <c r="AE182" s="57">
        <v>22573.208000000002</v>
      </c>
      <c r="AF182" s="57">
        <v>23237.476000000002</v>
      </c>
      <c r="AH182" s="60" t="s">
        <v>14</v>
      </c>
      <c r="AI182" s="58">
        <v>0.78717317580133461</v>
      </c>
      <c r="AJ182" s="58">
        <v>0.73860307043243878</v>
      </c>
      <c r="AK182" s="58">
        <v>0.79879936468624657</v>
      </c>
      <c r="AL182" s="58">
        <v>0.83293254620503032</v>
      </c>
      <c r="AM182" s="58">
        <v>0.81474852849691348</v>
      </c>
      <c r="AN182" s="58">
        <v>0.89978597942832284</v>
      </c>
      <c r="AO182" s="58">
        <v>0.84679062831838414</v>
      </c>
      <c r="AQ182" s="60" t="s">
        <v>14</v>
      </c>
      <c r="AR182" s="58">
        <f t="shared" si="25"/>
        <v>8.6589049338146803E-2</v>
      </c>
      <c r="AS182" s="58">
        <f t="shared" si="24"/>
        <v>9.6018399156217044E-2</v>
      </c>
      <c r="AT182" s="58">
        <f t="shared" si="24"/>
        <v>9.2660726303604599E-2</v>
      </c>
      <c r="AU182" s="58">
        <f t="shared" si="24"/>
        <v>9.6620175359783525E-2</v>
      </c>
      <c r="AV182" s="58">
        <f t="shared" si="24"/>
        <v>9.9399320476623435E-2</v>
      </c>
      <c r="AW182" s="58">
        <f t="shared" si="24"/>
        <v>0.11157346144911204</v>
      </c>
      <c r="AX182" s="58">
        <f t="shared" si="24"/>
        <v>0.10500203791147963</v>
      </c>
    </row>
    <row r="183" spans="4:50" x14ac:dyDescent="0.25">
      <c r="D183" s="19" t="s">
        <v>60</v>
      </c>
      <c r="E183" s="96" t="s">
        <v>4</v>
      </c>
      <c r="F183" s="56" t="s">
        <v>59</v>
      </c>
      <c r="G183" s="100">
        <v>174938</v>
      </c>
      <c r="H183" s="100">
        <v>140235</v>
      </c>
      <c r="I183" s="100">
        <v>167541</v>
      </c>
      <c r="J183" s="100">
        <v>170629</v>
      </c>
      <c r="K183" s="100">
        <v>181503</v>
      </c>
      <c r="L183" s="100">
        <v>191753</v>
      </c>
      <c r="M183" s="100">
        <v>186146</v>
      </c>
      <c r="O183" s="56" t="s">
        <v>59</v>
      </c>
      <c r="P183" s="101">
        <v>5</v>
      </c>
      <c r="Q183" s="101">
        <v>5.8</v>
      </c>
      <c r="R183" s="101">
        <v>5.3</v>
      </c>
      <c r="S183" s="101">
        <v>5.8</v>
      </c>
      <c r="T183" s="101">
        <v>6.1</v>
      </c>
      <c r="U183" s="101">
        <v>6.2</v>
      </c>
      <c r="V183" s="101">
        <v>6.2</v>
      </c>
      <c r="Y183" s="56" t="s">
        <v>59</v>
      </c>
      <c r="Z183" s="100">
        <v>17493.8</v>
      </c>
      <c r="AA183" s="100">
        <v>16267.26</v>
      </c>
      <c r="AB183" s="100">
        <v>17759.345999999998</v>
      </c>
      <c r="AC183" s="100">
        <v>19792.964</v>
      </c>
      <c r="AD183" s="100">
        <v>22143.366000000002</v>
      </c>
      <c r="AE183" s="100">
        <v>23777.372000000003</v>
      </c>
      <c r="AF183" s="100">
        <v>23082.103999999999</v>
      </c>
      <c r="AH183" s="56" t="s">
        <v>59</v>
      </c>
      <c r="AI183" s="102">
        <v>1</v>
      </c>
      <c r="AJ183" s="102">
        <v>1</v>
      </c>
      <c r="AK183" s="102">
        <v>1</v>
      </c>
      <c r="AL183" s="102">
        <v>1</v>
      </c>
      <c r="AM183" s="102">
        <v>1</v>
      </c>
      <c r="AN183" s="102">
        <v>1</v>
      </c>
      <c r="AO183" s="102">
        <v>1</v>
      </c>
      <c r="AQ183" s="56" t="s">
        <v>59</v>
      </c>
      <c r="AR183" s="102">
        <f t="shared" si="25"/>
        <v>0.1</v>
      </c>
      <c r="AS183" s="102">
        <f t="shared" si="24"/>
        <v>0.11599999999999999</v>
      </c>
      <c r="AT183" s="102">
        <f t="shared" si="24"/>
        <v>0.106</v>
      </c>
      <c r="AU183" s="102">
        <f t="shared" si="24"/>
        <v>0.11599999999999999</v>
      </c>
      <c r="AV183" s="102">
        <f t="shared" si="24"/>
        <v>0.122</v>
      </c>
      <c r="AW183" s="102">
        <f t="shared" si="24"/>
        <v>0.124</v>
      </c>
      <c r="AX183" s="102">
        <f t="shared" si="24"/>
        <v>0.124</v>
      </c>
    </row>
    <row r="184" spans="4:50" x14ac:dyDescent="0.25">
      <c r="D184" s="1" t="s">
        <v>60</v>
      </c>
      <c r="E184" s="2" t="s">
        <v>4</v>
      </c>
      <c r="F184" s="60" t="s">
        <v>12</v>
      </c>
      <c r="G184" s="57">
        <v>11930</v>
      </c>
      <c r="H184" s="57" t="s">
        <v>64</v>
      </c>
      <c r="I184" s="57">
        <v>11983</v>
      </c>
      <c r="J184" s="57" t="s">
        <v>64</v>
      </c>
      <c r="K184" s="57" t="s">
        <v>64</v>
      </c>
      <c r="L184" s="57" t="s">
        <v>64</v>
      </c>
      <c r="M184" s="57"/>
      <c r="O184" s="60" t="s">
        <v>12</v>
      </c>
      <c r="P184" s="103">
        <v>18.8</v>
      </c>
      <c r="Q184" s="103" t="s">
        <v>64</v>
      </c>
      <c r="R184" s="103">
        <v>20.100000000000001</v>
      </c>
      <c r="S184" s="103" t="s">
        <v>64</v>
      </c>
      <c r="T184" s="103" t="s">
        <v>64</v>
      </c>
      <c r="U184" s="103" t="s">
        <v>64</v>
      </c>
      <c r="V184" s="103"/>
      <c r="Y184" s="60" t="s">
        <v>12</v>
      </c>
      <c r="Z184" s="57">
        <v>4485.68</v>
      </c>
      <c r="AA184" s="57" t="e">
        <v>#VALUE!</v>
      </c>
      <c r="AB184" s="57">
        <v>4817.1660000000002</v>
      </c>
      <c r="AC184" s="57" t="e">
        <v>#VALUE!</v>
      </c>
      <c r="AD184" s="57" t="e">
        <v>#VALUE!</v>
      </c>
      <c r="AE184" s="57" t="e">
        <v>#VALUE!</v>
      </c>
      <c r="AF184" s="57">
        <v>0</v>
      </c>
      <c r="AH184" s="60" t="s">
        <v>12</v>
      </c>
      <c r="AI184" s="58">
        <v>6.8195589294492903E-2</v>
      </c>
      <c r="AJ184" s="58" t="e">
        <v>#VALUE!</v>
      </c>
      <c r="AK184" s="58">
        <v>7.1522791436126082E-2</v>
      </c>
      <c r="AL184" s="58" t="e">
        <v>#VALUE!</v>
      </c>
      <c r="AM184" s="58" t="e">
        <v>#VALUE!</v>
      </c>
      <c r="AN184" s="58" t="e">
        <v>#VALUE!</v>
      </c>
      <c r="AO184" s="58">
        <v>0</v>
      </c>
      <c r="AQ184" s="60" t="s">
        <v>12</v>
      </c>
      <c r="AR184" s="58">
        <f t="shared" si="25"/>
        <v>2.564154157472933E-2</v>
      </c>
      <c r="AS184" s="58" t="e">
        <f t="shared" si="24"/>
        <v>#VALUE!</v>
      </c>
      <c r="AT184" s="58">
        <f t="shared" si="24"/>
        <v>2.8752162157322684E-2</v>
      </c>
      <c r="AU184" s="58" t="e">
        <f t="shared" si="24"/>
        <v>#VALUE!</v>
      </c>
      <c r="AV184" s="58" t="e">
        <f t="shared" si="24"/>
        <v>#VALUE!</v>
      </c>
      <c r="AW184" s="58" t="e">
        <f t="shared" si="24"/>
        <v>#VALUE!</v>
      </c>
      <c r="AX184" s="58">
        <f t="shared" si="24"/>
        <v>0</v>
      </c>
    </row>
    <row r="185" spans="4:50" x14ac:dyDescent="0.25">
      <c r="D185" s="1" t="s">
        <v>60</v>
      </c>
      <c r="E185" s="2" t="s">
        <v>4</v>
      </c>
      <c r="F185" s="60" t="s">
        <v>13</v>
      </c>
      <c r="G185" s="57">
        <v>15783</v>
      </c>
      <c r="H185" s="57">
        <v>8035</v>
      </c>
      <c r="I185" s="57">
        <v>13867</v>
      </c>
      <c r="J185" s="57" t="s">
        <v>64</v>
      </c>
      <c r="K185" s="57">
        <v>21276</v>
      </c>
      <c r="L185" s="57" t="s">
        <v>64</v>
      </c>
      <c r="M185" s="57"/>
      <c r="O185" s="60" t="s">
        <v>13</v>
      </c>
      <c r="P185" s="103">
        <v>16.100000000000001</v>
      </c>
      <c r="Q185" s="103">
        <v>23.6</v>
      </c>
      <c r="R185" s="103">
        <v>18.5</v>
      </c>
      <c r="S185" s="103" t="s">
        <v>64</v>
      </c>
      <c r="T185" s="103">
        <v>16.5</v>
      </c>
      <c r="U185" s="103" t="s">
        <v>64</v>
      </c>
      <c r="V185" s="103"/>
      <c r="Y185" s="60" t="s">
        <v>13</v>
      </c>
      <c r="Z185" s="57">
        <v>5082.1260000000002</v>
      </c>
      <c r="AA185" s="57">
        <v>3792.52</v>
      </c>
      <c r="AB185" s="57">
        <v>5130.79</v>
      </c>
      <c r="AC185" s="57" t="e">
        <v>#VALUE!</v>
      </c>
      <c r="AD185" s="57">
        <v>7021.08</v>
      </c>
      <c r="AE185" s="57" t="e">
        <v>#VALUE!</v>
      </c>
      <c r="AF185" s="57">
        <v>0</v>
      </c>
      <c r="AH185" s="60" t="s">
        <v>13</v>
      </c>
      <c r="AI185" s="58">
        <v>9.0220535275354702E-2</v>
      </c>
      <c r="AJ185" s="58">
        <v>5.7296680571897171E-2</v>
      </c>
      <c r="AK185" s="58">
        <v>8.2767800120567503E-2</v>
      </c>
      <c r="AL185" s="58" t="e">
        <v>#VALUE!</v>
      </c>
      <c r="AM185" s="58">
        <v>0.11722120295532305</v>
      </c>
      <c r="AN185" s="58" t="e">
        <v>#VALUE!</v>
      </c>
      <c r="AO185" s="58">
        <v>0</v>
      </c>
      <c r="AQ185" s="60" t="s">
        <v>13</v>
      </c>
      <c r="AR185" s="58">
        <f t="shared" si="25"/>
        <v>2.9051012358664217E-2</v>
      </c>
      <c r="AS185" s="58">
        <f t="shared" si="24"/>
        <v>2.7044033229935469E-2</v>
      </c>
      <c r="AT185" s="58">
        <f t="shared" si="24"/>
        <v>3.0624086044609977E-2</v>
      </c>
      <c r="AU185" s="58" t="e">
        <f t="shared" si="24"/>
        <v>#VALUE!</v>
      </c>
      <c r="AV185" s="58">
        <f t="shared" si="24"/>
        <v>3.8682996975256609E-2</v>
      </c>
      <c r="AW185" s="58" t="e">
        <f t="shared" si="24"/>
        <v>#VALUE!</v>
      </c>
      <c r="AX185" s="58">
        <f t="shared" si="24"/>
        <v>0</v>
      </c>
    </row>
    <row r="186" spans="4:50" x14ac:dyDescent="0.25">
      <c r="D186" s="1" t="s">
        <v>60</v>
      </c>
      <c r="E186" s="2" t="s">
        <v>4</v>
      </c>
      <c r="F186" s="60" t="s">
        <v>14</v>
      </c>
      <c r="G186" s="57">
        <v>147225</v>
      </c>
      <c r="H186" s="57">
        <v>123987</v>
      </c>
      <c r="I186" s="57">
        <v>141691</v>
      </c>
      <c r="J186" s="57">
        <v>149942</v>
      </c>
      <c r="K186" s="57">
        <v>152927</v>
      </c>
      <c r="L186" s="57">
        <v>177853</v>
      </c>
      <c r="M186" s="57">
        <v>174886</v>
      </c>
      <c r="O186" s="60" t="s">
        <v>14</v>
      </c>
      <c r="P186" s="103">
        <v>5.5</v>
      </c>
      <c r="Q186" s="103">
        <v>5.8</v>
      </c>
      <c r="R186" s="103">
        <v>5.8</v>
      </c>
      <c r="S186" s="103">
        <v>6.3</v>
      </c>
      <c r="T186" s="103">
        <v>6.1</v>
      </c>
      <c r="U186" s="103">
        <v>6.2</v>
      </c>
      <c r="V186" s="103">
        <v>6.2</v>
      </c>
      <c r="Y186" s="60" t="s">
        <v>14</v>
      </c>
      <c r="Z186" s="57">
        <v>16194.75</v>
      </c>
      <c r="AA186" s="57">
        <v>14382.492</v>
      </c>
      <c r="AB186" s="57">
        <v>16436.155999999999</v>
      </c>
      <c r="AC186" s="57">
        <v>18892.691999999999</v>
      </c>
      <c r="AD186" s="57">
        <v>18657.093999999997</v>
      </c>
      <c r="AE186" s="57">
        <v>22053.772000000001</v>
      </c>
      <c r="AF186" s="57">
        <v>21685.863999999998</v>
      </c>
      <c r="AH186" s="60" t="s">
        <v>14</v>
      </c>
      <c r="AI186" s="58">
        <v>0.84158387543015245</v>
      </c>
      <c r="AJ186" s="58">
        <v>0.88413734089207396</v>
      </c>
      <c r="AK186" s="58">
        <v>0.84570940844330644</v>
      </c>
      <c r="AL186" s="58">
        <v>0.87876035140568132</v>
      </c>
      <c r="AM186" s="58">
        <v>0.84255907615852077</v>
      </c>
      <c r="AN186" s="58">
        <v>0.92751091247594564</v>
      </c>
      <c r="AO186" s="58">
        <v>0.93950984710925833</v>
      </c>
      <c r="AQ186" s="60" t="s">
        <v>14</v>
      </c>
      <c r="AR186" s="58">
        <f t="shared" si="25"/>
        <v>9.2574226297316764E-2</v>
      </c>
      <c r="AS186" s="58">
        <f t="shared" si="24"/>
        <v>0.10255993154348059</v>
      </c>
      <c r="AT186" s="58">
        <f t="shared" si="24"/>
        <v>9.8102291379423542E-2</v>
      </c>
      <c r="AU186" s="58">
        <f t="shared" si="24"/>
        <v>0.11072380427711584</v>
      </c>
      <c r="AV186" s="58">
        <f t="shared" si="24"/>
        <v>0.10279220729133953</v>
      </c>
      <c r="AW186" s="58">
        <f t="shared" si="24"/>
        <v>0.11501135314701726</v>
      </c>
      <c r="AX186" s="58">
        <f t="shared" si="24"/>
        <v>0.11649922104154804</v>
      </c>
    </row>
    <row r="187" spans="4:50" x14ac:dyDescent="0.25">
      <c r="D187" s="19" t="s">
        <v>0</v>
      </c>
      <c r="E187" s="96" t="s">
        <v>6</v>
      </c>
      <c r="F187" s="56" t="s">
        <v>59</v>
      </c>
      <c r="G187" s="100">
        <v>617167</v>
      </c>
      <c r="H187" s="100">
        <v>648271</v>
      </c>
      <c r="I187" s="100">
        <v>663341</v>
      </c>
      <c r="J187" s="100">
        <v>770301</v>
      </c>
      <c r="K187" s="100">
        <v>853284</v>
      </c>
      <c r="L187" s="100">
        <v>871276</v>
      </c>
      <c r="M187" s="100">
        <v>923817</v>
      </c>
      <c r="O187" s="56" t="s">
        <v>59</v>
      </c>
      <c r="P187" s="101">
        <v>3.1</v>
      </c>
      <c r="Q187" s="101">
        <v>3.5</v>
      </c>
      <c r="R187" s="101">
        <v>3.1</v>
      </c>
      <c r="S187" s="101">
        <v>2.2999999999999998</v>
      </c>
      <c r="T187" s="101">
        <v>2.9</v>
      </c>
      <c r="U187" s="101">
        <v>3.1</v>
      </c>
      <c r="V187" s="101">
        <v>3.2</v>
      </c>
      <c r="Y187" s="56" t="s">
        <v>59</v>
      </c>
      <c r="Z187" s="100">
        <v>38264.353999999999</v>
      </c>
      <c r="AA187" s="100">
        <v>45378.97</v>
      </c>
      <c r="AB187" s="100">
        <v>41127.142</v>
      </c>
      <c r="AC187" s="100">
        <v>35433.845999999998</v>
      </c>
      <c r="AD187" s="100">
        <v>49490.472000000002</v>
      </c>
      <c r="AE187" s="100">
        <v>54019.112000000001</v>
      </c>
      <c r="AF187" s="100">
        <v>59124.288000000008</v>
      </c>
      <c r="AH187" s="56" t="s">
        <v>59</v>
      </c>
      <c r="AI187" s="102">
        <v>1</v>
      </c>
      <c r="AJ187" s="102">
        <v>1</v>
      </c>
      <c r="AK187" s="102">
        <v>1</v>
      </c>
      <c r="AL187" s="102">
        <v>1</v>
      </c>
      <c r="AM187" s="102">
        <v>1</v>
      </c>
      <c r="AN187" s="102">
        <v>1</v>
      </c>
      <c r="AO187" s="102">
        <v>1</v>
      </c>
      <c r="AQ187" s="56" t="s">
        <v>59</v>
      </c>
      <c r="AR187" s="102">
        <f t="shared" si="25"/>
        <v>6.2E-2</v>
      </c>
      <c r="AS187" s="102">
        <f t="shared" si="24"/>
        <v>7.0000000000000007E-2</v>
      </c>
      <c r="AT187" s="102">
        <f t="shared" si="24"/>
        <v>6.2E-2</v>
      </c>
      <c r="AU187" s="102">
        <f t="shared" si="24"/>
        <v>4.5999999999999999E-2</v>
      </c>
      <c r="AV187" s="102">
        <f t="shared" si="24"/>
        <v>5.7999999999999996E-2</v>
      </c>
      <c r="AW187" s="102">
        <f t="shared" si="24"/>
        <v>6.2E-2</v>
      </c>
      <c r="AX187" s="102">
        <f t="shared" si="24"/>
        <v>6.4000000000000001E-2</v>
      </c>
    </row>
    <row r="188" spans="4:50" x14ac:dyDescent="0.25">
      <c r="D188" s="1" t="s">
        <v>0</v>
      </c>
      <c r="E188" s="2" t="s">
        <v>6</v>
      </c>
      <c r="F188" s="60" t="s">
        <v>12</v>
      </c>
      <c r="G188" s="57">
        <v>128243</v>
      </c>
      <c r="H188" s="57">
        <v>148875</v>
      </c>
      <c r="I188" s="57">
        <v>127974</v>
      </c>
      <c r="J188" s="57">
        <v>162013</v>
      </c>
      <c r="K188" s="57">
        <v>144002</v>
      </c>
      <c r="L188" s="57">
        <v>163316</v>
      </c>
      <c r="M188" s="57">
        <v>160498</v>
      </c>
      <c r="O188" s="60" t="s">
        <v>12</v>
      </c>
      <c r="P188" s="103">
        <v>6.5</v>
      </c>
      <c r="Q188" s="103">
        <v>7.4</v>
      </c>
      <c r="R188" s="103">
        <v>6.5</v>
      </c>
      <c r="S188" s="103">
        <v>6.6</v>
      </c>
      <c r="T188" s="103">
        <v>7.7</v>
      </c>
      <c r="U188" s="103">
        <v>7.6</v>
      </c>
      <c r="V188" s="103">
        <v>7.7</v>
      </c>
      <c r="Y188" s="60" t="s">
        <v>12</v>
      </c>
      <c r="Z188" s="57">
        <v>16671.59</v>
      </c>
      <c r="AA188" s="57">
        <v>22033.5</v>
      </c>
      <c r="AB188" s="57">
        <v>16636.62</v>
      </c>
      <c r="AC188" s="57">
        <v>21385.716</v>
      </c>
      <c r="AD188" s="57">
        <v>22176.308000000005</v>
      </c>
      <c r="AE188" s="57">
        <v>24824.031999999996</v>
      </c>
      <c r="AF188" s="57">
        <v>24716.692000000003</v>
      </c>
      <c r="AH188" s="60" t="s">
        <v>12</v>
      </c>
      <c r="AI188" s="58">
        <v>0.2077930284671734</v>
      </c>
      <c r="AJ188" s="58">
        <v>0.22964932875294436</v>
      </c>
      <c r="AK188" s="58">
        <v>0.19292339837278263</v>
      </c>
      <c r="AL188" s="58">
        <v>0.21032427583503072</v>
      </c>
      <c r="AM188" s="58">
        <v>0.16876210030892411</v>
      </c>
      <c r="AN188" s="58">
        <v>0.18744462145175581</v>
      </c>
      <c r="AO188" s="58">
        <v>0.1737335424656615</v>
      </c>
      <c r="AQ188" s="60" t="s">
        <v>12</v>
      </c>
      <c r="AR188" s="58">
        <f t="shared" si="25"/>
        <v>2.701309370073254E-2</v>
      </c>
      <c r="AS188" s="58">
        <f t="shared" si="24"/>
        <v>3.3988100655435768E-2</v>
      </c>
      <c r="AT188" s="58">
        <f t="shared" si="24"/>
        <v>2.5080041788461745E-2</v>
      </c>
      <c r="AU188" s="58">
        <f t="shared" si="24"/>
        <v>2.7762804410224051E-2</v>
      </c>
      <c r="AV188" s="58">
        <f t="shared" si="24"/>
        <v>2.5989363447574312E-2</v>
      </c>
      <c r="AW188" s="58">
        <f t="shared" si="24"/>
        <v>2.8491582460666881E-2</v>
      </c>
      <c r="AX188" s="58">
        <f t="shared" si="24"/>
        <v>2.6754965539711871E-2</v>
      </c>
    </row>
    <row r="189" spans="4:50" x14ac:dyDescent="0.25">
      <c r="D189" s="1" t="s">
        <v>0</v>
      </c>
      <c r="E189" s="2" t="s">
        <v>6</v>
      </c>
      <c r="F189" s="60" t="s">
        <v>13</v>
      </c>
      <c r="G189" s="57">
        <v>137378</v>
      </c>
      <c r="H189" s="57">
        <v>141487</v>
      </c>
      <c r="I189" s="57">
        <v>119854</v>
      </c>
      <c r="J189" s="57">
        <v>144832</v>
      </c>
      <c r="K189" s="57">
        <v>166875</v>
      </c>
      <c r="L189" s="57">
        <v>177965</v>
      </c>
      <c r="M189" s="57">
        <v>163342</v>
      </c>
      <c r="O189" s="60" t="s">
        <v>13</v>
      </c>
      <c r="P189" s="103">
        <v>6.5</v>
      </c>
      <c r="Q189" s="103">
        <v>7.4</v>
      </c>
      <c r="R189" s="103">
        <v>7.3</v>
      </c>
      <c r="S189" s="103">
        <v>7.2</v>
      </c>
      <c r="T189" s="103">
        <v>7</v>
      </c>
      <c r="U189" s="103">
        <v>7.6</v>
      </c>
      <c r="V189" s="103">
        <v>7.7</v>
      </c>
      <c r="Y189" s="60" t="s">
        <v>13</v>
      </c>
      <c r="Z189" s="57">
        <v>17859.14</v>
      </c>
      <c r="AA189" s="57">
        <v>20940.076000000001</v>
      </c>
      <c r="AB189" s="57">
        <v>17498.683999999997</v>
      </c>
      <c r="AC189" s="57">
        <v>20855.808000000001</v>
      </c>
      <c r="AD189" s="57">
        <v>23362.5</v>
      </c>
      <c r="AE189" s="57">
        <v>27050.68</v>
      </c>
      <c r="AF189" s="57">
        <v>25154.668000000001</v>
      </c>
      <c r="AH189" s="60" t="s">
        <v>13</v>
      </c>
      <c r="AI189" s="58">
        <v>0.22259453276017674</v>
      </c>
      <c r="AJ189" s="58">
        <v>0.21825286030070756</v>
      </c>
      <c r="AK189" s="58">
        <v>0.18068233382227242</v>
      </c>
      <c r="AL189" s="58">
        <v>0.18802000776319905</v>
      </c>
      <c r="AM189" s="58">
        <v>0.19556794689692997</v>
      </c>
      <c r="AN189" s="58">
        <v>0.20425789302126995</v>
      </c>
      <c r="AO189" s="58">
        <v>0.17681207425280115</v>
      </c>
      <c r="AQ189" s="60" t="s">
        <v>13</v>
      </c>
      <c r="AR189" s="58">
        <f t="shared" si="25"/>
        <v>2.8937289258822978E-2</v>
      </c>
      <c r="AS189" s="58">
        <f t="shared" si="24"/>
        <v>3.2301423324504717E-2</v>
      </c>
      <c r="AT189" s="58">
        <f t="shared" si="24"/>
        <v>2.6379620738051775E-2</v>
      </c>
      <c r="AU189" s="58">
        <f t="shared" si="24"/>
        <v>2.7074881117900663E-2</v>
      </c>
      <c r="AV189" s="58">
        <f t="shared" si="24"/>
        <v>2.7379512565570193E-2</v>
      </c>
      <c r="AW189" s="58">
        <f t="shared" si="24"/>
        <v>3.104719973923303E-2</v>
      </c>
      <c r="AX189" s="58">
        <f t="shared" si="24"/>
        <v>2.7229059434931379E-2</v>
      </c>
    </row>
    <row r="190" spans="4:50" x14ac:dyDescent="0.25">
      <c r="D190" s="1" t="s">
        <v>0</v>
      </c>
      <c r="E190" s="2" t="s">
        <v>6</v>
      </c>
      <c r="F190" s="60" t="s">
        <v>14</v>
      </c>
      <c r="G190" s="57">
        <v>351546</v>
      </c>
      <c r="H190" s="57">
        <v>357909</v>
      </c>
      <c r="I190" s="57">
        <v>415513</v>
      </c>
      <c r="J190" s="57">
        <v>463456</v>
      </c>
      <c r="K190" s="57">
        <v>542407</v>
      </c>
      <c r="L190" s="57">
        <v>529995</v>
      </c>
      <c r="M190" s="57">
        <v>599977</v>
      </c>
      <c r="O190" s="60" t="s">
        <v>14</v>
      </c>
      <c r="P190" s="103">
        <v>3.8</v>
      </c>
      <c r="Q190" s="103">
        <v>4.2</v>
      </c>
      <c r="R190" s="103">
        <v>3.5</v>
      </c>
      <c r="S190" s="103">
        <v>3.6</v>
      </c>
      <c r="T190" s="103">
        <v>3.6</v>
      </c>
      <c r="U190" s="103">
        <v>3.9</v>
      </c>
      <c r="V190" s="103">
        <v>4.0999999999999996</v>
      </c>
      <c r="Y190" s="60" t="s">
        <v>14</v>
      </c>
      <c r="Z190" s="57">
        <v>26717.495999999999</v>
      </c>
      <c r="AA190" s="57">
        <v>30064.356</v>
      </c>
      <c r="AB190" s="57">
        <v>29085.91</v>
      </c>
      <c r="AC190" s="57">
        <v>33368.832000000002</v>
      </c>
      <c r="AD190" s="57">
        <v>39053.303999999996</v>
      </c>
      <c r="AE190" s="57">
        <v>41339.61</v>
      </c>
      <c r="AF190" s="57">
        <v>49198.113999999994</v>
      </c>
      <c r="AH190" s="60" t="s">
        <v>14</v>
      </c>
      <c r="AI190" s="58">
        <v>0.56961243877264989</v>
      </c>
      <c r="AJ190" s="58">
        <v>0.55209781094634802</v>
      </c>
      <c r="AK190" s="58">
        <v>0.626394267804945</v>
      </c>
      <c r="AL190" s="58">
        <v>0.60165571640177018</v>
      </c>
      <c r="AM190" s="58">
        <v>0.63566995279414595</v>
      </c>
      <c r="AN190" s="58">
        <v>0.60829748552697427</v>
      </c>
      <c r="AO190" s="58">
        <v>0.64945438328153737</v>
      </c>
      <c r="AQ190" s="60" t="s">
        <v>14</v>
      </c>
      <c r="AR190" s="58">
        <f t="shared" si="25"/>
        <v>4.3290545346721387E-2</v>
      </c>
      <c r="AS190" s="58">
        <f t="shared" si="24"/>
        <v>4.6376216119493233E-2</v>
      </c>
      <c r="AT190" s="58">
        <f t="shared" si="24"/>
        <v>4.3847598746346153E-2</v>
      </c>
      <c r="AU190" s="58">
        <f t="shared" si="24"/>
        <v>4.3319211580927455E-2</v>
      </c>
      <c r="AV190" s="58">
        <f t="shared" si="24"/>
        <v>4.5768236601178514E-2</v>
      </c>
      <c r="AW190" s="58">
        <f t="shared" si="24"/>
        <v>4.7447203871103988E-2</v>
      </c>
      <c r="AX190" s="58">
        <f t="shared" si="24"/>
        <v>5.3255259429086065E-2</v>
      </c>
    </row>
    <row r="191" spans="4:50" x14ac:dyDescent="0.25">
      <c r="D191" s="19" t="s">
        <v>1</v>
      </c>
      <c r="E191" s="96" t="s">
        <v>6</v>
      </c>
      <c r="F191" s="56" t="s">
        <v>59</v>
      </c>
      <c r="G191" s="100">
        <v>309514</v>
      </c>
      <c r="H191" s="100">
        <v>324085</v>
      </c>
      <c r="I191" s="100">
        <v>316238</v>
      </c>
      <c r="J191" s="100">
        <v>376731</v>
      </c>
      <c r="K191" s="100">
        <v>419923</v>
      </c>
      <c r="L191" s="100">
        <v>459750</v>
      </c>
      <c r="M191" s="100">
        <v>451104</v>
      </c>
      <c r="O191" s="56" t="s">
        <v>59</v>
      </c>
      <c r="P191" s="101">
        <v>4.0999999999999996</v>
      </c>
      <c r="Q191" s="101">
        <v>4.7</v>
      </c>
      <c r="R191" s="101">
        <v>4.0999999999999996</v>
      </c>
      <c r="S191" s="101">
        <v>4.2</v>
      </c>
      <c r="T191" s="101">
        <v>4.2</v>
      </c>
      <c r="U191" s="101">
        <v>4.5</v>
      </c>
      <c r="V191" s="101">
        <v>4.4000000000000004</v>
      </c>
      <c r="Y191" s="56" t="s">
        <v>59</v>
      </c>
      <c r="Z191" s="100">
        <v>25380.147999999997</v>
      </c>
      <c r="AA191" s="100">
        <v>30463.99</v>
      </c>
      <c r="AB191" s="100">
        <v>25931.515999999996</v>
      </c>
      <c r="AC191" s="100">
        <v>31645.403999999999</v>
      </c>
      <c r="AD191" s="100">
        <v>35273.531999999999</v>
      </c>
      <c r="AE191" s="100">
        <v>41377.5</v>
      </c>
      <c r="AF191" s="100">
        <v>39697.152000000002</v>
      </c>
      <c r="AH191" s="56" t="s">
        <v>59</v>
      </c>
      <c r="AI191" s="102">
        <v>1</v>
      </c>
      <c r="AJ191" s="102">
        <v>1</v>
      </c>
      <c r="AK191" s="102">
        <v>1</v>
      </c>
      <c r="AL191" s="102">
        <v>1</v>
      </c>
      <c r="AM191" s="102">
        <v>1</v>
      </c>
      <c r="AN191" s="102">
        <v>1</v>
      </c>
      <c r="AO191" s="102">
        <v>1</v>
      </c>
      <c r="AQ191" s="56" t="s">
        <v>59</v>
      </c>
      <c r="AR191" s="102">
        <f t="shared" si="25"/>
        <v>8.199999999999999E-2</v>
      </c>
      <c r="AS191" s="102">
        <f t="shared" si="24"/>
        <v>9.4E-2</v>
      </c>
      <c r="AT191" s="102">
        <f t="shared" si="24"/>
        <v>8.199999999999999E-2</v>
      </c>
      <c r="AU191" s="102">
        <f t="shared" si="24"/>
        <v>8.4000000000000005E-2</v>
      </c>
      <c r="AV191" s="102">
        <f t="shared" si="24"/>
        <v>8.4000000000000005E-2</v>
      </c>
      <c r="AW191" s="102">
        <f t="shared" si="24"/>
        <v>0.09</v>
      </c>
      <c r="AX191" s="102">
        <f t="shared" si="24"/>
        <v>8.8000000000000009E-2</v>
      </c>
    </row>
    <row r="192" spans="4:50" x14ac:dyDescent="0.25">
      <c r="D192" s="1" t="s">
        <v>1</v>
      </c>
      <c r="E192" s="2" t="s">
        <v>6</v>
      </c>
      <c r="F192" s="60" t="s">
        <v>12</v>
      </c>
      <c r="G192" s="57">
        <v>82766</v>
      </c>
      <c r="H192" s="57">
        <v>98114</v>
      </c>
      <c r="I192" s="57">
        <v>86042</v>
      </c>
      <c r="J192" s="57">
        <v>114408</v>
      </c>
      <c r="K192" s="57">
        <v>109794</v>
      </c>
      <c r="L192" s="57">
        <v>109711</v>
      </c>
      <c r="M192" s="57">
        <v>111948</v>
      </c>
      <c r="O192" s="60" t="s">
        <v>12</v>
      </c>
      <c r="P192" s="103">
        <v>8.3000000000000007</v>
      </c>
      <c r="Q192" s="103">
        <v>8.5</v>
      </c>
      <c r="R192" s="103">
        <v>8</v>
      </c>
      <c r="S192" s="103">
        <v>8.1</v>
      </c>
      <c r="T192" s="103">
        <v>8.6</v>
      </c>
      <c r="U192" s="103">
        <v>9.3000000000000007</v>
      </c>
      <c r="V192" s="103">
        <v>9.5</v>
      </c>
      <c r="Y192" s="60" t="s">
        <v>12</v>
      </c>
      <c r="Z192" s="57">
        <v>13739.156000000001</v>
      </c>
      <c r="AA192" s="57">
        <v>16679.38</v>
      </c>
      <c r="AB192" s="57">
        <v>13766.72</v>
      </c>
      <c r="AC192" s="57">
        <v>18534.095999999998</v>
      </c>
      <c r="AD192" s="57">
        <v>18884.567999999999</v>
      </c>
      <c r="AE192" s="57">
        <v>20406.245999999999</v>
      </c>
      <c r="AF192" s="57">
        <v>21270.12</v>
      </c>
      <c r="AH192" s="60" t="s">
        <v>12</v>
      </c>
      <c r="AI192" s="58">
        <v>0.26740632087724625</v>
      </c>
      <c r="AJ192" s="58">
        <v>0.3027415647129611</v>
      </c>
      <c r="AK192" s="58">
        <v>0.27207988919737663</v>
      </c>
      <c r="AL192" s="58">
        <v>0.30368618457201557</v>
      </c>
      <c r="AM192" s="58">
        <v>0.26146222045470241</v>
      </c>
      <c r="AN192" s="58">
        <v>0.23863186514410006</v>
      </c>
      <c r="AO192" s="58">
        <v>0.24816450308576293</v>
      </c>
      <c r="AQ192" s="60" t="s">
        <v>12</v>
      </c>
      <c r="AR192" s="58">
        <f t="shared" si="25"/>
        <v>4.4389449265622882E-2</v>
      </c>
      <c r="AS192" s="58">
        <f t="shared" si="24"/>
        <v>5.1466066001203382E-2</v>
      </c>
      <c r="AT192" s="58">
        <f t="shared" si="24"/>
        <v>4.3532782271580264E-2</v>
      </c>
      <c r="AU192" s="58">
        <f t="shared" si="24"/>
        <v>4.9197161900666524E-2</v>
      </c>
      <c r="AV192" s="58">
        <f t="shared" si="24"/>
        <v>4.4971501918208812E-2</v>
      </c>
      <c r="AW192" s="58">
        <f t="shared" si="24"/>
        <v>4.4385526916802615E-2</v>
      </c>
      <c r="AX192" s="58">
        <f t="shared" si="24"/>
        <v>4.715125558629496E-2</v>
      </c>
    </row>
    <row r="193" spans="4:50" x14ac:dyDescent="0.25">
      <c r="D193" s="1" t="s">
        <v>1</v>
      </c>
      <c r="E193" s="2" t="s">
        <v>6</v>
      </c>
      <c r="F193" s="60" t="s">
        <v>13</v>
      </c>
      <c r="G193" s="57">
        <v>79605</v>
      </c>
      <c r="H193" s="57">
        <v>77661</v>
      </c>
      <c r="I193" s="57">
        <v>57075</v>
      </c>
      <c r="J193" s="57">
        <v>76302</v>
      </c>
      <c r="K193" s="57">
        <v>90867</v>
      </c>
      <c r="L193" s="57">
        <v>104481</v>
      </c>
      <c r="M193" s="57">
        <v>107054</v>
      </c>
      <c r="O193" s="60" t="s">
        <v>13</v>
      </c>
      <c r="P193" s="103">
        <v>8.5</v>
      </c>
      <c r="Q193" s="103">
        <v>9.8000000000000007</v>
      </c>
      <c r="R193" s="103">
        <v>9.9</v>
      </c>
      <c r="S193" s="103">
        <v>9.5</v>
      </c>
      <c r="T193" s="103">
        <v>9.1999999999999993</v>
      </c>
      <c r="U193" s="103">
        <v>9.3000000000000007</v>
      </c>
      <c r="V193" s="103">
        <v>9.5</v>
      </c>
      <c r="Y193" s="60" t="s">
        <v>13</v>
      </c>
      <c r="Z193" s="57">
        <v>13532.85</v>
      </c>
      <c r="AA193" s="57">
        <v>15221.556</v>
      </c>
      <c r="AB193" s="57">
        <v>11300.85</v>
      </c>
      <c r="AC193" s="57">
        <v>14497.38</v>
      </c>
      <c r="AD193" s="57">
        <v>16719.527999999998</v>
      </c>
      <c r="AE193" s="57">
        <v>19433.466</v>
      </c>
      <c r="AF193" s="57">
        <v>20340.259999999998</v>
      </c>
      <c r="AH193" s="60" t="s">
        <v>13</v>
      </c>
      <c r="AI193" s="58">
        <v>0.25719353567205361</v>
      </c>
      <c r="AJ193" s="58">
        <v>0.23963157813536573</v>
      </c>
      <c r="AK193" s="58">
        <v>0.18048115659724637</v>
      </c>
      <c r="AL193" s="58">
        <v>0.20253708879810794</v>
      </c>
      <c r="AM193" s="58">
        <v>0.21638967143976395</v>
      </c>
      <c r="AN193" s="58">
        <v>0.22725611745513866</v>
      </c>
      <c r="AO193" s="58">
        <v>0.23731556359509115</v>
      </c>
      <c r="AQ193" s="60" t="s">
        <v>13</v>
      </c>
      <c r="AR193" s="58">
        <f t="shared" si="25"/>
        <v>4.3722901064249114E-2</v>
      </c>
      <c r="AS193" s="58">
        <f t="shared" si="24"/>
        <v>4.6967789314531688E-2</v>
      </c>
      <c r="AT193" s="58">
        <f t="shared" si="24"/>
        <v>3.5735269006254781E-2</v>
      </c>
      <c r="AU193" s="58">
        <f t="shared" si="24"/>
        <v>3.8482046871640509E-2</v>
      </c>
      <c r="AV193" s="58">
        <f t="shared" si="24"/>
        <v>3.9815699544916566E-2</v>
      </c>
      <c r="AW193" s="58">
        <f t="shared" si="24"/>
        <v>4.2269637846655793E-2</v>
      </c>
      <c r="AX193" s="58">
        <f t="shared" si="24"/>
        <v>4.5089957083067317E-2</v>
      </c>
    </row>
    <row r="194" spans="4:50" x14ac:dyDescent="0.25">
      <c r="D194" s="1" t="s">
        <v>1</v>
      </c>
      <c r="E194" s="2" t="s">
        <v>6</v>
      </c>
      <c r="F194" s="60" t="s">
        <v>14</v>
      </c>
      <c r="G194" s="57">
        <v>147143</v>
      </c>
      <c r="H194" s="57">
        <v>148310</v>
      </c>
      <c r="I194" s="57">
        <v>173121</v>
      </c>
      <c r="J194" s="57">
        <v>186021</v>
      </c>
      <c r="K194" s="57">
        <v>219262</v>
      </c>
      <c r="L194" s="57">
        <v>245558</v>
      </c>
      <c r="M194" s="57">
        <v>232102</v>
      </c>
      <c r="O194" s="60" t="s">
        <v>14</v>
      </c>
      <c r="P194" s="103">
        <v>6.5</v>
      </c>
      <c r="Q194" s="103">
        <v>7.4</v>
      </c>
      <c r="R194" s="103">
        <v>5.9</v>
      </c>
      <c r="S194" s="103">
        <v>6.6</v>
      </c>
      <c r="T194" s="103">
        <v>6.1</v>
      </c>
      <c r="U194" s="103">
        <v>6.6</v>
      </c>
      <c r="V194" s="103">
        <v>6.7</v>
      </c>
      <c r="Y194" s="60" t="s">
        <v>14</v>
      </c>
      <c r="Z194" s="57">
        <v>19128.59</v>
      </c>
      <c r="AA194" s="57">
        <v>21949.88</v>
      </c>
      <c r="AB194" s="57">
        <v>20428.278000000002</v>
      </c>
      <c r="AC194" s="57">
        <v>24554.771999999997</v>
      </c>
      <c r="AD194" s="57">
        <v>26749.964</v>
      </c>
      <c r="AE194" s="57">
        <v>32413.655999999995</v>
      </c>
      <c r="AF194" s="57">
        <v>31101.668000000001</v>
      </c>
      <c r="AH194" s="60" t="s">
        <v>14</v>
      </c>
      <c r="AI194" s="58">
        <v>0.47540014345070014</v>
      </c>
      <c r="AJ194" s="58">
        <v>0.45762685715167317</v>
      </c>
      <c r="AK194" s="58">
        <v>0.54743895420537692</v>
      </c>
      <c r="AL194" s="58">
        <v>0.49377672662987648</v>
      </c>
      <c r="AM194" s="58">
        <v>0.52214810810553358</v>
      </c>
      <c r="AN194" s="58">
        <v>0.53411201740076131</v>
      </c>
      <c r="AO194" s="58">
        <v>0.51451993331914592</v>
      </c>
      <c r="AQ194" s="60" t="s">
        <v>14</v>
      </c>
      <c r="AR194" s="58">
        <f t="shared" si="25"/>
        <v>6.1802018648591021E-2</v>
      </c>
      <c r="AS194" s="58">
        <f t="shared" si="24"/>
        <v>6.7728774858447624E-2</v>
      </c>
      <c r="AT194" s="58">
        <f t="shared" si="24"/>
        <v>6.4597796596234477E-2</v>
      </c>
      <c r="AU194" s="58">
        <f t="shared" si="24"/>
        <v>6.5178527915143697E-2</v>
      </c>
      <c r="AV194" s="58">
        <f t="shared" si="24"/>
        <v>6.3702069188875096E-2</v>
      </c>
      <c r="AW194" s="58">
        <f t="shared" si="24"/>
        <v>7.0502786296900488E-2</v>
      </c>
      <c r="AX194" s="58">
        <f t="shared" si="24"/>
        <v>6.8945671064765554E-2</v>
      </c>
    </row>
    <row r="195" spans="4:50" x14ac:dyDescent="0.25">
      <c r="D195" s="19" t="s">
        <v>60</v>
      </c>
      <c r="E195" s="96" t="s">
        <v>6</v>
      </c>
      <c r="F195" s="56" t="s">
        <v>59</v>
      </c>
      <c r="G195" s="100">
        <v>307653</v>
      </c>
      <c r="H195" s="100">
        <v>324186</v>
      </c>
      <c r="I195" s="100">
        <v>347103</v>
      </c>
      <c r="J195" s="100">
        <v>393570</v>
      </c>
      <c r="K195" s="100">
        <v>433361</v>
      </c>
      <c r="L195" s="100">
        <v>411526</v>
      </c>
      <c r="M195" s="100">
        <v>472713</v>
      </c>
      <c r="O195" s="56" t="s">
        <v>59</v>
      </c>
      <c r="P195" s="101">
        <v>4.0999999999999996</v>
      </c>
      <c r="Q195" s="101">
        <v>4.7</v>
      </c>
      <c r="R195" s="101">
        <v>4.0999999999999996</v>
      </c>
      <c r="S195" s="101">
        <v>4.2</v>
      </c>
      <c r="T195" s="101">
        <v>4.2</v>
      </c>
      <c r="U195" s="101">
        <v>4.5</v>
      </c>
      <c r="V195" s="101">
        <v>4.4000000000000004</v>
      </c>
      <c r="Y195" s="56" t="s">
        <v>59</v>
      </c>
      <c r="Z195" s="100">
        <v>25227.545999999995</v>
      </c>
      <c r="AA195" s="100">
        <v>30473.484</v>
      </c>
      <c r="AB195" s="100">
        <v>28462.445999999996</v>
      </c>
      <c r="AC195" s="100">
        <v>33059.879999999997</v>
      </c>
      <c r="AD195" s="100">
        <v>36402.324000000001</v>
      </c>
      <c r="AE195" s="100">
        <v>37037.339999999997</v>
      </c>
      <c r="AF195" s="100">
        <v>41598.744000000006</v>
      </c>
      <c r="AH195" s="56" t="s">
        <v>59</v>
      </c>
      <c r="AI195" s="102">
        <v>1</v>
      </c>
      <c r="AJ195" s="102">
        <v>1</v>
      </c>
      <c r="AK195" s="102">
        <v>1</v>
      </c>
      <c r="AL195" s="102">
        <v>1</v>
      </c>
      <c r="AM195" s="102">
        <v>1</v>
      </c>
      <c r="AN195" s="102">
        <v>1</v>
      </c>
      <c r="AO195" s="102">
        <v>1</v>
      </c>
      <c r="AQ195" s="56" t="s">
        <v>59</v>
      </c>
      <c r="AR195" s="102">
        <f t="shared" si="25"/>
        <v>8.199999999999999E-2</v>
      </c>
      <c r="AS195" s="102">
        <f t="shared" si="24"/>
        <v>9.4E-2</v>
      </c>
      <c r="AT195" s="102">
        <f t="shared" si="24"/>
        <v>8.199999999999999E-2</v>
      </c>
      <c r="AU195" s="102">
        <f t="shared" si="24"/>
        <v>8.4000000000000005E-2</v>
      </c>
      <c r="AV195" s="102">
        <f t="shared" si="24"/>
        <v>8.4000000000000005E-2</v>
      </c>
      <c r="AW195" s="102">
        <f t="shared" si="24"/>
        <v>0.09</v>
      </c>
      <c r="AX195" s="102">
        <f t="shared" si="24"/>
        <v>8.8000000000000009E-2</v>
      </c>
    </row>
    <row r="196" spans="4:50" x14ac:dyDescent="0.25">
      <c r="D196" s="1" t="s">
        <v>60</v>
      </c>
      <c r="E196" s="2" t="s">
        <v>6</v>
      </c>
      <c r="F196" s="60" t="s">
        <v>12</v>
      </c>
      <c r="G196" s="57">
        <v>45477</v>
      </c>
      <c r="H196" s="57">
        <v>50761</v>
      </c>
      <c r="I196" s="57">
        <v>41932</v>
      </c>
      <c r="J196" s="57">
        <v>47605</v>
      </c>
      <c r="K196" s="57">
        <v>34208</v>
      </c>
      <c r="L196" s="57">
        <v>53605</v>
      </c>
      <c r="M196" s="57">
        <v>48550</v>
      </c>
      <c r="O196" s="60" t="s">
        <v>12</v>
      </c>
      <c r="P196" s="103">
        <v>11</v>
      </c>
      <c r="Q196" s="103">
        <v>12</v>
      </c>
      <c r="R196" s="103">
        <v>11.7</v>
      </c>
      <c r="S196" s="103">
        <v>12.3</v>
      </c>
      <c r="T196" s="103">
        <v>16</v>
      </c>
      <c r="U196" s="103">
        <v>13.4</v>
      </c>
      <c r="V196" s="103">
        <v>14.3</v>
      </c>
      <c r="Y196" s="60" t="s">
        <v>12</v>
      </c>
      <c r="Z196" s="57">
        <v>10004.94</v>
      </c>
      <c r="AA196" s="57">
        <v>12182.64</v>
      </c>
      <c r="AB196" s="57">
        <v>9812.0879999999997</v>
      </c>
      <c r="AC196" s="57">
        <v>11710.83</v>
      </c>
      <c r="AD196" s="57">
        <v>10946.56</v>
      </c>
      <c r="AE196" s="57">
        <v>14366.14</v>
      </c>
      <c r="AF196" s="57">
        <v>13885.3</v>
      </c>
      <c r="AH196" s="60" t="s">
        <v>12</v>
      </c>
      <c r="AI196" s="58">
        <v>0.147819133894355</v>
      </c>
      <c r="AJ196" s="58">
        <v>0.15657986464560469</v>
      </c>
      <c r="AK196" s="58">
        <v>0.12080563982449014</v>
      </c>
      <c r="AL196" s="58">
        <v>0.12095688187615926</v>
      </c>
      <c r="AM196" s="58">
        <v>7.8936498669700317E-2</v>
      </c>
      <c r="AN196" s="58">
        <v>0.13025908448068896</v>
      </c>
      <c r="AO196" s="58">
        <v>0.10270502397860859</v>
      </c>
      <c r="AQ196" s="60" t="s">
        <v>12</v>
      </c>
      <c r="AR196" s="58">
        <f t="shared" si="25"/>
        <v>3.2520209456758098E-2</v>
      </c>
      <c r="AS196" s="58">
        <f t="shared" si="24"/>
        <v>3.7579167514945125E-2</v>
      </c>
      <c r="AT196" s="58">
        <f t="shared" si="24"/>
        <v>2.8268519718930692E-2</v>
      </c>
      <c r="AU196" s="58">
        <f t="shared" si="24"/>
        <v>2.9755392941535178E-2</v>
      </c>
      <c r="AV196" s="58">
        <f t="shared" si="24"/>
        <v>2.5259679574304101E-2</v>
      </c>
      <c r="AW196" s="58">
        <f t="shared" si="24"/>
        <v>3.4909434640824639E-2</v>
      </c>
      <c r="AX196" s="58">
        <f t="shared" si="24"/>
        <v>2.9373636857882059E-2</v>
      </c>
    </row>
    <row r="197" spans="4:50" x14ac:dyDescent="0.25">
      <c r="D197" s="1" t="s">
        <v>60</v>
      </c>
      <c r="E197" s="2" t="s">
        <v>6</v>
      </c>
      <c r="F197" s="60" t="s">
        <v>13</v>
      </c>
      <c r="G197" s="57">
        <v>57773</v>
      </c>
      <c r="H197" s="57">
        <v>63826</v>
      </c>
      <c r="I197" s="57">
        <v>62779</v>
      </c>
      <c r="J197" s="57">
        <v>68530</v>
      </c>
      <c r="K197" s="57">
        <v>76008</v>
      </c>
      <c r="L197" s="57">
        <v>73484</v>
      </c>
      <c r="M197" s="57">
        <v>56288</v>
      </c>
      <c r="O197" s="60" t="s">
        <v>13</v>
      </c>
      <c r="P197" s="103">
        <v>10</v>
      </c>
      <c r="Q197" s="103">
        <v>10.9</v>
      </c>
      <c r="R197" s="103">
        <v>9.5</v>
      </c>
      <c r="S197" s="103">
        <v>10.199999999999999</v>
      </c>
      <c r="T197" s="103">
        <v>10.1</v>
      </c>
      <c r="U197" s="103">
        <v>11.3</v>
      </c>
      <c r="V197" s="103">
        <v>12.9</v>
      </c>
      <c r="Y197" s="60" t="s">
        <v>13</v>
      </c>
      <c r="Z197" s="57">
        <v>11554.6</v>
      </c>
      <c r="AA197" s="57">
        <v>13914.068000000001</v>
      </c>
      <c r="AB197" s="57">
        <v>11928.01</v>
      </c>
      <c r="AC197" s="57">
        <v>13980.12</v>
      </c>
      <c r="AD197" s="57">
        <v>15353.615999999998</v>
      </c>
      <c r="AE197" s="57">
        <v>16607.384000000002</v>
      </c>
      <c r="AF197" s="57">
        <v>14522.304000000002</v>
      </c>
      <c r="AH197" s="60" t="s">
        <v>13</v>
      </c>
      <c r="AI197" s="58">
        <v>0.18778623969212066</v>
      </c>
      <c r="AJ197" s="58">
        <v>0.19688080299581104</v>
      </c>
      <c r="AK197" s="58">
        <v>0.18086562201997677</v>
      </c>
      <c r="AL197" s="58">
        <v>0.17412404400741927</v>
      </c>
      <c r="AM197" s="58">
        <v>0.17539187882619803</v>
      </c>
      <c r="AN197" s="58">
        <v>0.17856465934108659</v>
      </c>
      <c r="AO197" s="58">
        <v>0.11907436436061627</v>
      </c>
      <c r="AQ197" s="60" t="s">
        <v>13</v>
      </c>
      <c r="AR197" s="58">
        <f t="shared" si="25"/>
        <v>3.7557247938424132E-2</v>
      </c>
      <c r="AS197" s="58">
        <f t="shared" si="24"/>
        <v>4.2920015053086812E-2</v>
      </c>
      <c r="AT197" s="58">
        <f t="shared" si="24"/>
        <v>3.4364468183795592E-2</v>
      </c>
      <c r="AU197" s="58">
        <f t="shared" si="24"/>
        <v>3.5521304977513525E-2</v>
      </c>
      <c r="AV197" s="58">
        <f t="shared" si="24"/>
        <v>3.5429159522892002E-2</v>
      </c>
      <c r="AW197" s="58">
        <f t="shared" si="24"/>
        <v>4.0355613011085568E-2</v>
      </c>
      <c r="AX197" s="58">
        <f t="shared" si="24"/>
        <v>3.0721186005039001E-2</v>
      </c>
    </row>
    <row r="198" spans="4:50" x14ac:dyDescent="0.25">
      <c r="D198" s="1" t="s">
        <v>60</v>
      </c>
      <c r="E198" s="2" t="s">
        <v>6</v>
      </c>
      <c r="F198" s="60" t="s">
        <v>14</v>
      </c>
      <c r="G198" s="57">
        <v>204403</v>
      </c>
      <c r="H198" s="57">
        <v>209599</v>
      </c>
      <c r="I198" s="57">
        <v>242392</v>
      </c>
      <c r="J198" s="57">
        <v>277435</v>
      </c>
      <c r="K198" s="57">
        <v>323145</v>
      </c>
      <c r="L198" s="57">
        <v>284437</v>
      </c>
      <c r="M198" s="57">
        <v>367875</v>
      </c>
      <c r="O198" s="60" t="s">
        <v>14</v>
      </c>
      <c r="P198" s="103">
        <v>5.0999999999999996</v>
      </c>
      <c r="Q198" s="103">
        <v>5.9</v>
      </c>
      <c r="R198" s="103">
        <v>5.0999999999999996</v>
      </c>
      <c r="S198" s="103">
        <v>5</v>
      </c>
      <c r="T198" s="103">
        <v>4.8</v>
      </c>
      <c r="U198" s="103">
        <v>5.7</v>
      </c>
      <c r="V198" s="103">
        <v>5.4</v>
      </c>
      <c r="Y198" s="60" t="s">
        <v>14</v>
      </c>
      <c r="Z198" s="57">
        <v>20849.106</v>
      </c>
      <c r="AA198" s="57">
        <v>24732.682000000001</v>
      </c>
      <c r="AB198" s="57">
        <v>24723.984</v>
      </c>
      <c r="AC198" s="57">
        <v>27743.5</v>
      </c>
      <c r="AD198" s="57">
        <v>31021.919999999998</v>
      </c>
      <c r="AE198" s="57">
        <v>32425.818000000003</v>
      </c>
      <c r="AF198" s="57">
        <v>39730.500000000007</v>
      </c>
      <c r="AH198" s="60" t="s">
        <v>14</v>
      </c>
      <c r="AI198" s="58">
        <v>0.66439462641352431</v>
      </c>
      <c r="AJ198" s="58">
        <v>0.6465393323585843</v>
      </c>
      <c r="AK198" s="58">
        <v>0.69832873815553309</v>
      </c>
      <c r="AL198" s="58">
        <v>0.70491907411642152</v>
      </c>
      <c r="AM198" s="58">
        <v>0.74567162250410168</v>
      </c>
      <c r="AN198" s="58">
        <v>0.69117625617822442</v>
      </c>
      <c r="AO198" s="58">
        <v>0.77822061166077516</v>
      </c>
      <c r="AQ198" s="60" t="s">
        <v>14</v>
      </c>
      <c r="AR198" s="58">
        <f t="shared" si="25"/>
        <v>6.7768251894179482E-2</v>
      </c>
      <c r="AS198" s="58">
        <f t="shared" si="24"/>
        <v>7.6291641218312958E-2</v>
      </c>
      <c r="AT198" s="58">
        <f t="shared" si="24"/>
        <v>7.1229531291864379E-2</v>
      </c>
      <c r="AU198" s="58">
        <f t="shared" si="24"/>
        <v>7.0491907411642157E-2</v>
      </c>
      <c r="AV198" s="58">
        <f t="shared" si="24"/>
        <v>7.1584475760393756E-2</v>
      </c>
      <c r="AW198" s="58">
        <f t="shared" si="24"/>
        <v>7.8794093204317586E-2</v>
      </c>
      <c r="AX198" s="58">
        <f t="shared" si="24"/>
        <v>8.4047826059363728E-2</v>
      </c>
    </row>
    <row r="199" spans="4:50" x14ac:dyDescent="0.25">
      <c r="D199" s="19" t="s">
        <v>0</v>
      </c>
      <c r="E199" s="96" t="s">
        <v>7</v>
      </c>
      <c r="F199" s="56" t="s">
        <v>59</v>
      </c>
      <c r="G199" s="100">
        <v>1597847</v>
      </c>
      <c r="H199" s="100">
        <v>1591608</v>
      </c>
      <c r="I199" s="100">
        <v>1601901</v>
      </c>
      <c r="J199" s="100">
        <v>1747931</v>
      </c>
      <c r="K199" s="100">
        <v>1819261</v>
      </c>
      <c r="L199" s="100">
        <v>1873559</v>
      </c>
      <c r="M199" s="100">
        <v>2019670</v>
      </c>
      <c r="O199" s="56" t="s">
        <v>59</v>
      </c>
      <c r="P199" s="101">
        <v>1.5</v>
      </c>
      <c r="Q199" s="101">
        <v>2.2999999999999998</v>
      </c>
      <c r="R199" s="101">
        <v>1.6</v>
      </c>
      <c r="S199" s="101">
        <v>1.8</v>
      </c>
      <c r="T199" s="101">
        <v>2</v>
      </c>
      <c r="U199" s="101">
        <v>2.2000000000000002</v>
      </c>
      <c r="V199" s="101">
        <v>1.9</v>
      </c>
      <c r="Y199" s="56" t="s">
        <v>59</v>
      </c>
      <c r="Z199" s="100">
        <v>47935.41</v>
      </c>
      <c r="AA199" s="100">
        <v>73213.967999999993</v>
      </c>
      <c r="AB199" s="100">
        <v>51260.832000000002</v>
      </c>
      <c r="AC199" s="100">
        <v>62925.516000000003</v>
      </c>
      <c r="AD199" s="100">
        <v>72770.44</v>
      </c>
      <c r="AE199" s="100">
        <v>82436.596000000005</v>
      </c>
      <c r="AF199" s="100">
        <v>76747.460000000006</v>
      </c>
      <c r="AH199" s="56" t="s">
        <v>59</v>
      </c>
      <c r="AI199" s="102">
        <v>1</v>
      </c>
      <c r="AJ199" s="102">
        <v>1</v>
      </c>
      <c r="AK199" s="102">
        <v>1</v>
      </c>
      <c r="AL199" s="102">
        <v>1</v>
      </c>
      <c r="AM199" s="102">
        <v>1</v>
      </c>
      <c r="AN199" s="102">
        <v>1</v>
      </c>
      <c r="AO199" s="102">
        <v>1</v>
      </c>
      <c r="AQ199" s="56" t="s">
        <v>59</v>
      </c>
      <c r="AR199" s="102">
        <f t="shared" si="25"/>
        <v>0.03</v>
      </c>
      <c r="AS199" s="102">
        <f t="shared" si="24"/>
        <v>4.5999999999999999E-2</v>
      </c>
      <c r="AT199" s="102">
        <f t="shared" si="24"/>
        <v>3.2000000000000001E-2</v>
      </c>
      <c r="AU199" s="102">
        <f t="shared" si="24"/>
        <v>3.6000000000000004E-2</v>
      </c>
      <c r="AV199" s="102">
        <f t="shared" si="24"/>
        <v>0.04</v>
      </c>
      <c r="AW199" s="102">
        <f t="shared" si="24"/>
        <v>4.4000000000000004E-2</v>
      </c>
      <c r="AX199" s="102">
        <f t="shared" si="24"/>
        <v>3.7999999999999999E-2</v>
      </c>
    </row>
    <row r="200" spans="4:50" x14ac:dyDescent="0.25">
      <c r="D200" s="1" t="s">
        <v>0</v>
      </c>
      <c r="E200" s="2" t="s">
        <v>7</v>
      </c>
      <c r="F200" s="60" t="s">
        <v>12</v>
      </c>
      <c r="G200" s="57">
        <v>329804</v>
      </c>
      <c r="H200" s="57">
        <v>331140</v>
      </c>
      <c r="I200" s="57">
        <v>291462</v>
      </c>
      <c r="J200" s="57">
        <v>307104</v>
      </c>
      <c r="K200" s="57">
        <v>285856</v>
      </c>
      <c r="L200" s="57">
        <v>296171</v>
      </c>
      <c r="M200" s="57">
        <v>277487</v>
      </c>
      <c r="O200" s="60" t="s">
        <v>12</v>
      </c>
      <c r="P200" s="103">
        <v>3.8</v>
      </c>
      <c r="Q200" s="103">
        <v>4.4000000000000004</v>
      </c>
      <c r="R200" s="103">
        <v>4.3</v>
      </c>
      <c r="S200" s="103">
        <v>4.4000000000000004</v>
      </c>
      <c r="T200" s="103">
        <v>5.6</v>
      </c>
      <c r="U200" s="103">
        <v>5.9</v>
      </c>
      <c r="V200" s="103">
        <v>6.1</v>
      </c>
      <c r="Y200" s="60" t="s">
        <v>12</v>
      </c>
      <c r="Z200" s="57">
        <v>25065.103999999999</v>
      </c>
      <c r="AA200" s="57">
        <v>29140.320000000003</v>
      </c>
      <c r="AB200" s="57">
        <v>25065.731999999996</v>
      </c>
      <c r="AC200" s="57">
        <v>27025.152000000002</v>
      </c>
      <c r="AD200" s="57">
        <v>32015.871999999996</v>
      </c>
      <c r="AE200" s="57">
        <v>34948.178</v>
      </c>
      <c r="AF200" s="57">
        <v>33853.413999999997</v>
      </c>
      <c r="AH200" s="60" t="s">
        <v>12</v>
      </c>
      <c r="AI200" s="58">
        <v>0.20640524405653357</v>
      </c>
      <c r="AJ200" s="58">
        <v>0.20805374187614037</v>
      </c>
      <c r="AK200" s="58">
        <v>0.18194757353918875</v>
      </c>
      <c r="AL200" s="58">
        <v>0.17569572254282348</v>
      </c>
      <c r="AM200" s="58">
        <v>0.15712753695044307</v>
      </c>
      <c r="AN200" s="58">
        <v>0.15807935592100383</v>
      </c>
      <c r="AO200" s="58">
        <v>0.13739224724831284</v>
      </c>
      <c r="AQ200" s="60" t="s">
        <v>12</v>
      </c>
      <c r="AR200" s="58">
        <f t="shared" si="25"/>
        <v>1.5686798548296549E-2</v>
      </c>
      <c r="AS200" s="58">
        <f t="shared" si="24"/>
        <v>1.8308729285100352E-2</v>
      </c>
      <c r="AT200" s="58">
        <f t="shared" si="24"/>
        <v>1.5647491324370232E-2</v>
      </c>
      <c r="AU200" s="58">
        <f t="shared" si="24"/>
        <v>1.5461223583768467E-2</v>
      </c>
      <c r="AV200" s="58">
        <f t="shared" si="24"/>
        <v>1.7598284138449622E-2</v>
      </c>
      <c r="AW200" s="58">
        <f t="shared" si="24"/>
        <v>1.8653363998678455E-2</v>
      </c>
      <c r="AX200" s="58">
        <f t="shared" si="24"/>
        <v>1.6761854164294165E-2</v>
      </c>
    </row>
    <row r="201" spans="4:50" x14ac:dyDescent="0.25">
      <c r="D201" s="1" t="s">
        <v>0</v>
      </c>
      <c r="E201" s="2" t="s">
        <v>7</v>
      </c>
      <c r="F201" s="60" t="s">
        <v>13</v>
      </c>
      <c r="G201" s="57">
        <v>417680</v>
      </c>
      <c r="H201" s="57">
        <v>447948</v>
      </c>
      <c r="I201" s="57">
        <v>437140</v>
      </c>
      <c r="J201" s="57">
        <v>428241</v>
      </c>
      <c r="K201" s="57">
        <v>419781</v>
      </c>
      <c r="L201" s="57">
        <v>471159</v>
      </c>
      <c r="M201" s="57">
        <v>511735</v>
      </c>
      <c r="O201" s="60" t="s">
        <v>13</v>
      </c>
      <c r="P201" s="103">
        <v>3.2</v>
      </c>
      <c r="Q201" s="103">
        <v>3.7</v>
      </c>
      <c r="R201" s="103">
        <v>3.3</v>
      </c>
      <c r="S201" s="103">
        <v>3.7</v>
      </c>
      <c r="T201" s="103">
        <v>4.3</v>
      </c>
      <c r="U201" s="103">
        <v>4.3</v>
      </c>
      <c r="V201" s="103">
        <v>4.2</v>
      </c>
      <c r="Y201" s="60" t="s">
        <v>13</v>
      </c>
      <c r="Z201" s="57">
        <v>26731.52</v>
      </c>
      <c r="AA201" s="57">
        <v>33148.152000000002</v>
      </c>
      <c r="AB201" s="57">
        <v>28851.24</v>
      </c>
      <c r="AC201" s="57">
        <v>31689.834000000003</v>
      </c>
      <c r="AD201" s="57">
        <v>36101.165999999997</v>
      </c>
      <c r="AE201" s="57">
        <v>40519.673999999999</v>
      </c>
      <c r="AF201" s="57">
        <v>42985.74</v>
      </c>
      <c r="AH201" s="60" t="s">
        <v>13</v>
      </c>
      <c r="AI201" s="58">
        <v>0.26140174872813227</v>
      </c>
      <c r="AJ201" s="58">
        <v>0.28144367205995446</v>
      </c>
      <c r="AK201" s="58">
        <v>0.27288827461871862</v>
      </c>
      <c r="AL201" s="58">
        <v>0.24499880144010261</v>
      </c>
      <c r="AM201" s="58">
        <v>0.23074259273408268</v>
      </c>
      <c r="AN201" s="58">
        <v>0.25147806927884309</v>
      </c>
      <c r="AO201" s="58">
        <v>0.25337555145147472</v>
      </c>
      <c r="AQ201" s="60" t="s">
        <v>13</v>
      </c>
      <c r="AR201" s="58">
        <f t="shared" si="25"/>
        <v>1.6729711918600464E-2</v>
      </c>
      <c r="AS201" s="58">
        <f t="shared" si="24"/>
        <v>2.0826831732436633E-2</v>
      </c>
      <c r="AT201" s="58">
        <f t="shared" si="24"/>
        <v>1.8010626124835429E-2</v>
      </c>
      <c r="AU201" s="58">
        <f t="shared" si="24"/>
        <v>1.8129911306567593E-2</v>
      </c>
      <c r="AV201" s="58">
        <f t="shared" si="24"/>
        <v>1.9843862975131112E-2</v>
      </c>
      <c r="AW201" s="58">
        <f t="shared" si="24"/>
        <v>2.1627113957980507E-2</v>
      </c>
      <c r="AX201" s="58">
        <f t="shared" si="24"/>
        <v>2.1283546321923877E-2</v>
      </c>
    </row>
    <row r="202" spans="4:50" x14ac:dyDescent="0.25">
      <c r="D202" s="1" t="s">
        <v>0</v>
      </c>
      <c r="E202" s="2" t="s">
        <v>7</v>
      </c>
      <c r="F202" s="60" t="s">
        <v>14</v>
      </c>
      <c r="G202" s="57">
        <v>850363</v>
      </c>
      <c r="H202" s="57">
        <v>812520</v>
      </c>
      <c r="I202" s="57">
        <v>873299</v>
      </c>
      <c r="J202" s="57">
        <v>1012586</v>
      </c>
      <c r="K202" s="57">
        <v>1113624</v>
      </c>
      <c r="L202" s="57">
        <v>1106229</v>
      </c>
      <c r="M202" s="57">
        <v>1230448</v>
      </c>
      <c r="O202" s="60" t="s">
        <v>14</v>
      </c>
      <c r="P202" s="103">
        <v>2.2999999999999998</v>
      </c>
      <c r="Q202" s="103">
        <v>2.6</v>
      </c>
      <c r="R202" s="103">
        <v>2.4</v>
      </c>
      <c r="S202" s="103">
        <v>2.2999999999999998</v>
      </c>
      <c r="T202" s="103">
        <v>2.6</v>
      </c>
      <c r="U202" s="103">
        <v>2.8</v>
      </c>
      <c r="V202" s="103">
        <v>2.9</v>
      </c>
      <c r="Y202" s="60" t="s">
        <v>14</v>
      </c>
      <c r="Z202" s="57">
        <v>39116.697999999997</v>
      </c>
      <c r="AA202" s="57">
        <v>42251.040000000001</v>
      </c>
      <c r="AB202" s="57">
        <v>41918.351999999999</v>
      </c>
      <c r="AC202" s="57">
        <v>46578.955999999998</v>
      </c>
      <c r="AD202" s="57">
        <v>57908.447999999997</v>
      </c>
      <c r="AE202" s="57">
        <v>61948.823999999993</v>
      </c>
      <c r="AF202" s="57">
        <v>71365.983999999997</v>
      </c>
      <c r="AH202" s="60" t="s">
        <v>14</v>
      </c>
      <c r="AI202" s="58">
        <v>0.53219300721533414</v>
      </c>
      <c r="AJ202" s="58">
        <v>0.51050258606390519</v>
      </c>
      <c r="AK202" s="58">
        <v>0.54516415184209266</v>
      </c>
      <c r="AL202" s="58">
        <v>0.57930547601707394</v>
      </c>
      <c r="AM202" s="58">
        <v>0.61212987031547428</v>
      </c>
      <c r="AN202" s="58">
        <v>0.59044257480015305</v>
      </c>
      <c r="AO202" s="58">
        <v>0.60923220130021238</v>
      </c>
      <c r="AQ202" s="60" t="s">
        <v>14</v>
      </c>
      <c r="AR202" s="58">
        <f t="shared" si="25"/>
        <v>2.4480878331905365E-2</v>
      </c>
      <c r="AS202" s="58">
        <f t="shared" si="24"/>
        <v>2.6546134475323072E-2</v>
      </c>
      <c r="AT202" s="58">
        <f t="shared" si="24"/>
        <v>2.6167879288420445E-2</v>
      </c>
      <c r="AU202" s="58">
        <f t="shared" si="24"/>
        <v>2.6648051896785398E-2</v>
      </c>
      <c r="AV202" s="58">
        <f t="shared" si="24"/>
        <v>3.1830753256404665E-2</v>
      </c>
      <c r="AW202" s="58">
        <f t="shared" si="24"/>
        <v>3.3064784188808566E-2</v>
      </c>
      <c r="AX202" s="58">
        <f t="shared" si="24"/>
        <v>3.5335467675412319E-2</v>
      </c>
    </row>
    <row r="203" spans="4:50" x14ac:dyDescent="0.25">
      <c r="D203" s="19" t="s">
        <v>1</v>
      </c>
      <c r="E203" s="96" t="s">
        <v>7</v>
      </c>
      <c r="F203" s="56" t="s">
        <v>59</v>
      </c>
      <c r="G203" s="100">
        <v>807759</v>
      </c>
      <c r="H203" s="100">
        <v>809089</v>
      </c>
      <c r="I203" s="100">
        <v>774247</v>
      </c>
      <c r="J203" s="100">
        <v>881954</v>
      </c>
      <c r="K203" s="100">
        <v>874662</v>
      </c>
      <c r="L203" s="100">
        <v>939518</v>
      </c>
      <c r="M203" s="100">
        <v>966203</v>
      </c>
      <c r="O203" s="56" t="s">
        <v>59</v>
      </c>
      <c r="P203" s="101">
        <v>2.2999999999999998</v>
      </c>
      <c r="Q203" s="101">
        <v>2.6</v>
      </c>
      <c r="R203" s="101">
        <v>2.4</v>
      </c>
      <c r="S203" s="101">
        <v>2.7</v>
      </c>
      <c r="T203" s="101">
        <v>3</v>
      </c>
      <c r="U203" s="101">
        <v>3.2</v>
      </c>
      <c r="V203" s="101">
        <v>3.4</v>
      </c>
      <c r="Y203" s="56" t="s">
        <v>59</v>
      </c>
      <c r="Z203" s="100">
        <v>37156.913999999997</v>
      </c>
      <c r="AA203" s="100">
        <v>42072.627999999997</v>
      </c>
      <c r="AB203" s="100">
        <v>37163.856</v>
      </c>
      <c r="AC203" s="100">
        <v>47625.516000000003</v>
      </c>
      <c r="AD203" s="100">
        <v>52479.72</v>
      </c>
      <c r="AE203" s="100">
        <v>60129.152000000002</v>
      </c>
      <c r="AF203" s="100">
        <v>65701.803999999989</v>
      </c>
      <c r="AH203" s="56" t="s">
        <v>59</v>
      </c>
      <c r="AI203" s="102">
        <v>1</v>
      </c>
      <c r="AJ203" s="102">
        <v>1</v>
      </c>
      <c r="AK203" s="102">
        <v>1</v>
      </c>
      <c r="AL203" s="102">
        <v>1</v>
      </c>
      <c r="AM203" s="102">
        <v>1</v>
      </c>
      <c r="AN203" s="102">
        <v>1</v>
      </c>
      <c r="AO203" s="102">
        <v>1</v>
      </c>
      <c r="AQ203" s="56" t="s">
        <v>59</v>
      </c>
      <c r="AR203" s="102">
        <f t="shared" si="25"/>
        <v>4.5999999999999999E-2</v>
      </c>
      <c r="AS203" s="102">
        <f t="shared" si="24"/>
        <v>5.2000000000000005E-2</v>
      </c>
      <c r="AT203" s="102">
        <f t="shared" si="24"/>
        <v>4.8000000000000001E-2</v>
      </c>
      <c r="AU203" s="102">
        <f t="shared" si="24"/>
        <v>5.4000000000000006E-2</v>
      </c>
      <c r="AV203" s="102">
        <f t="shared" si="24"/>
        <v>0.06</v>
      </c>
      <c r="AW203" s="102">
        <f t="shared" si="24"/>
        <v>6.4000000000000001E-2</v>
      </c>
      <c r="AX203" s="102">
        <f t="shared" si="24"/>
        <v>6.8000000000000005E-2</v>
      </c>
    </row>
    <row r="204" spans="4:50" x14ac:dyDescent="0.25">
      <c r="D204" s="1" t="s">
        <v>1</v>
      </c>
      <c r="E204" s="2" t="s">
        <v>7</v>
      </c>
      <c r="F204" s="60" t="s">
        <v>12</v>
      </c>
      <c r="G204" s="57">
        <v>221241</v>
      </c>
      <c r="H204" s="57">
        <v>226078</v>
      </c>
      <c r="I204" s="57">
        <v>188990</v>
      </c>
      <c r="J204" s="57">
        <v>225380</v>
      </c>
      <c r="K204" s="57">
        <v>210940</v>
      </c>
      <c r="L204" s="57">
        <v>221771</v>
      </c>
      <c r="M204" s="57">
        <v>211662</v>
      </c>
      <c r="O204" s="60" t="s">
        <v>12</v>
      </c>
      <c r="P204" s="103">
        <v>4.7</v>
      </c>
      <c r="Q204" s="103">
        <v>5.4</v>
      </c>
      <c r="R204" s="103">
        <v>5.6</v>
      </c>
      <c r="S204" s="103">
        <v>5.4</v>
      </c>
      <c r="T204" s="103">
        <v>6.2</v>
      </c>
      <c r="U204" s="103">
        <v>6.6</v>
      </c>
      <c r="V204" s="103">
        <v>6.8</v>
      </c>
      <c r="Y204" s="60" t="s">
        <v>12</v>
      </c>
      <c r="Z204" s="57">
        <v>20796.654000000002</v>
      </c>
      <c r="AA204" s="57">
        <v>24416.424000000003</v>
      </c>
      <c r="AB204" s="57">
        <v>21166.880000000001</v>
      </c>
      <c r="AC204" s="57">
        <v>24341.040000000001</v>
      </c>
      <c r="AD204" s="57">
        <v>26156.560000000001</v>
      </c>
      <c r="AE204" s="57">
        <v>29273.771999999997</v>
      </c>
      <c r="AF204" s="57">
        <v>28786.031999999996</v>
      </c>
      <c r="AH204" s="60" t="s">
        <v>12</v>
      </c>
      <c r="AI204" s="58">
        <v>0.27389481268546684</v>
      </c>
      <c r="AJ204" s="58">
        <v>0.27942290650348728</v>
      </c>
      <c r="AK204" s="58">
        <v>0.24409523059178789</v>
      </c>
      <c r="AL204" s="58">
        <v>0.25554620762534103</v>
      </c>
      <c r="AM204" s="58">
        <v>0.2411674452531378</v>
      </c>
      <c r="AN204" s="58">
        <v>0.23604763293518591</v>
      </c>
      <c r="AO204" s="58">
        <v>0.21906576568278094</v>
      </c>
      <c r="AQ204" s="60" t="s">
        <v>12</v>
      </c>
      <c r="AR204" s="58">
        <f t="shared" si="25"/>
        <v>2.5746112392433882E-2</v>
      </c>
      <c r="AS204" s="58">
        <f t="shared" si="24"/>
        <v>3.0177673902376627E-2</v>
      </c>
      <c r="AT204" s="58">
        <f t="shared" si="24"/>
        <v>2.7338665826280244E-2</v>
      </c>
      <c r="AU204" s="58">
        <f t="shared" si="24"/>
        <v>2.7598990423536831E-2</v>
      </c>
      <c r="AV204" s="58">
        <f t="shared" si="24"/>
        <v>2.9904763211389088E-2</v>
      </c>
      <c r="AW204" s="58">
        <f t="shared" si="24"/>
        <v>3.1158287547444537E-2</v>
      </c>
      <c r="AX204" s="58">
        <f t="shared" si="24"/>
        <v>2.9792944132858205E-2</v>
      </c>
    </row>
    <row r="205" spans="4:50" x14ac:dyDescent="0.25">
      <c r="D205" s="1" t="s">
        <v>1</v>
      </c>
      <c r="E205" s="2" t="s">
        <v>7</v>
      </c>
      <c r="F205" s="60" t="s">
        <v>13</v>
      </c>
      <c r="G205" s="57">
        <v>248218</v>
      </c>
      <c r="H205" s="57">
        <v>267145</v>
      </c>
      <c r="I205" s="57">
        <v>270044</v>
      </c>
      <c r="J205" s="57">
        <v>265945</v>
      </c>
      <c r="K205" s="57">
        <v>262226</v>
      </c>
      <c r="L205" s="57">
        <v>295550</v>
      </c>
      <c r="M205" s="57">
        <v>313514</v>
      </c>
      <c r="O205" s="60" t="s">
        <v>13</v>
      </c>
      <c r="P205" s="103">
        <v>4.7</v>
      </c>
      <c r="Q205" s="103">
        <v>4.8</v>
      </c>
      <c r="R205" s="103">
        <v>4.3</v>
      </c>
      <c r="S205" s="103">
        <v>4.9000000000000004</v>
      </c>
      <c r="T205" s="103">
        <v>5.6</v>
      </c>
      <c r="U205" s="103">
        <v>5.9</v>
      </c>
      <c r="V205" s="103">
        <v>5.6</v>
      </c>
      <c r="Y205" s="60" t="s">
        <v>13</v>
      </c>
      <c r="Z205" s="57">
        <v>23332.492000000002</v>
      </c>
      <c r="AA205" s="57">
        <v>25645.919999999998</v>
      </c>
      <c r="AB205" s="57">
        <v>23223.784</v>
      </c>
      <c r="AC205" s="57">
        <v>26062.61</v>
      </c>
      <c r="AD205" s="57">
        <v>29369.311999999998</v>
      </c>
      <c r="AE205" s="57">
        <v>34874.9</v>
      </c>
      <c r="AF205" s="57">
        <v>35113.567999999999</v>
      </c>
      <c r="AH205" s="60" t="s">
        <v>13</v>
      </c>
      <c r="AI205" s="58">
        <v>0.30729215025768825</v>
      </c>
      <c r="AJ205" s="58">
        <v>0.33017999255953301</v>
      </c>
      <c r="AK205" s="58">
        <v>0.34878275279077608</v>
      </c>
      <c r="AL205" s="58">
        <v>0.30154066992156053</v>
      </c>
      <c r="AM205" s="58">
        <v>0.29980266663008109</v>
      </c>
      <c r="AN205" s="58">
        <v>0.31457619758216449</v>
      </c>
      <c r="AO205" s="58">
        <v>0.32448046632022465</v>
      </c>
      <c r="AQ205" s="60" t="s">
        <v>13</v>
      </c>
      <c r="AR205" s="58">
        <f t="shared" si="25"/>
        <v>2.8885462124222699E-2</v>
      </c>
      <c r="AS205" s="58">
        <f t="shared" si="24"/>
        <v>3.1697279285715169E-2</v>
      </c>
      <c r="AT205" s="58">
        <f t="shared" si="24"/>
        <v>2.9995316740006741E-2</v>
      </c>
      <c r="AU205" s="58">
        <f t="shared" si="24"/>
        <v>2.9550985652312935E-2</v>
      </c>
      <c r="AV205" s="58">
        <f t="shared" si="24"/>
        <v>3.3577898662569078E-2</v>
      </c>
      <c r="AW205" s="58">
        <f t="shared" si="24"/>
        <v>3.7119991314695414E-2</v>
      </c>
      <c r="AX205" s="58">
        <f t="shared" si="24"/>
        <v>3.6341812227865158E-2</v>
      </c>
    </row>
    <row r="206" spans="4:50" x14ac:dyDescent="0.25">
      <c r="D206" s="1" t="s">
        <v>1</v>
      </c>
      <c r="E206" s="2" t="s">
        <v>7</v>
      </c>
      <c r="F206" s="60" t="s">
        <v>14</v>
      </c>
      <c r="G206" s="57">
        <v>338300</v>
      </c>
      <c r="H206" s="57">
        <v>315866</v>
      </c>
      <c r="I206" s="57">
        <v>315213</v>
      </c>
      <c r="J206" s="57">
        <v>390629</v>
      </c>
      <c r="K206" s="57">
        <v>401496</v>
      </c>
      <c r="L206" s="57">
        <v>422197</v>
      </c>
      <c r="M206" s="57">
        <v>441027</v>
      </c>
      <c r="O206" s="60" t="s">
        <v>14</v>
      </c>
      <c r="P206" s="103">
        <v>3.8</v>
      </c>
      <c r="Q206" s="103">
        <v>4.4000000000000004</v>
      </c>
      <c r="R206" s="103">
        <v>4</v>
      </c>
      <c r="S206" s="103">
        <v>4.0999999999999996</v>
      </c>
      <c r="T206" s="103">
        <v>4.3</v>
      </c>
      <c r="U206" s="103">
        <v>4.5999999999999996</v>
      </c>
      <c r="V206" s="103">
        <v>4.7</v>
      </c>
      <c r="Y206" s="60" t="s">
        <v>14</v>
      </c>
      <c r="Z206" s="57">
        <v>25710.799999999999</v>
      </c>
      <c r="AA206" s="57">
        <v>27796.208000000002</v>
      </c>
      <c r="AB206" s="57">
        <v>25217.040000000001</v>
      </c>
      <c r="AC206" s="57">
        <v>32031.577999999998</v>
      </c>
      <c r="AD206" s="57">
        <v>34528.655999999995</v>
      </c>
      <c r="AE206" s="57">
        <v>38842.123999999996</v>
      </c>
      <c r="AF206" s="57">
        <v>41456.538</v>
      </c>
      <c r="AH206" s="60" t="s">
        <v>14</v>
      </c>
      <c r="AI206" s="58">
        <v>0.41881303705684492</v>
      </c>
      <c r="AJ206" s="58">
        <v>0.39039710093697971</v>
      </c>
      <c r="AK206" s="58">
        <v>0.40712201661743602</v>
      </c>
      <c r="AL206" s="58">
        <v>0.44291312245309844</v>
      </c>
      <c r="AM206" s="58">
        <v>0.45902988811678114</v>
      </c>
      <c r="AN206" s="58">
        <v>0.44937616948264963</v>
      </c>
      <c r="AO206" s="58">
        <v>0.45645376799699444</v>
      </c>
      <c r="AQ206" s="60" t="s">
        <v>14</v>
      </c>
      <c r="AR206" s="58">
        <f t="shared" si="25"/>
        <v>3.182979081632021E-2</v>
      </c>
      <c r="AS206" s="58">
        <f t="shared" si="24"/>
        <v>3.4354944882454219E-2</v>
      </c>
      <c r="AT206" s="58">
        <f t="shared" si="24"/>
        <v>3.2569761329394882E-2</v>
      </c>
      <c r="AU206" s="58">
        <f t="shared" si="24"/>
        <v>3.6318876041154066E-2</v>
      </c>
      <c r="AV206" s="58">
        <f t="shared" si="24"/>
        <v>3.9476570378043176E-2</v>
      </c>
      <c r="AW206" s="58">
        <f t="shared" si="24"/>
        <v>4.1342607592403768E-2</v>
      </c>
      <c r="AX206" s="58">
        <f t="shared" si="24"/>
        <v>4.2906654191717478E-2</v>
      </c>
    </row>
    <row r="207" spans="4:50" x14ac:dyDescent="0.25">
      <c r="D207" s="19" t="s">
        <v>60</v>
      </c>
      <c r="E207" s="96" t="s">
        <v>7</v>
      </c>
      <c r="F207" s="56" t="s">
        <v>59</v>
      </c>
      <c r="G207" s="100">
        <v>790088</v>
      </c>
      <c r="H207" s="100">
        <v>782519</v>
      </c>
      <c r="I207" s="100">
        <v>827654</v>
      </c>
      <c r="J207" s="100">
        <v>865977</v>
      </c>
      <c r="K207" s="100">
        <v>944599</v>
      </c>
      <c r="L207" s="100">
        <v>934041</v>
      </c>
      <c r="M207" s="100">
        <v>1053467</v>
      </c>
      <c r="O207" s="56" t="s">
        <v>59</v>
      </c>
      <c r="P207" s="101">
        <v>2.2999999999999998</v>
      </c>
      <c r="Q207" s="101">
        <v>2.6</v>
      </c>
      <c r="R207" s="101">
        <v>2.4</v>
      </c>
      <c r="S207" s="101">
        <v>2</v>
      </c>
      <c r="T207" s="101">
        <v>3</v>
      </c>
      <c r="U207" s="101">
        <v>3.2</v>
      </c>
      <c r="V207" s="101">
        <v>2.9</v>
      </c>
      <c r="Y207" s="56" t="s">
        <v>59</v>
      </c>
      <c r="Z207" s="100">
        <v>36344.047999999995</v>
      </c>
      <c r="AA207" s="100">
        <v>40690.988000000005</v>
      </c>
      <c r="AB207" s="100">
        <v>39727.392</v>
      </c>
      <c r="AC207" s="100">
        <v>34639.08</v>
      </c>
      <c r="AD207" s="100">
        <v>56675.94</v>
      </c>
      <c r="AE207" s="100">
        <v>59778.624000000003</v>
      </c>
      <c r="AF207" s="100">
        <v>61101.085999999996</v>
      </c>
      <c r="AH207" s="56" t="s">
        <v>59</v>
      </c>
      <c r="AI207" s="102">
        <v>1</v>
      </c>
      <c r="AJ207" s="102">
        <v>1</v>
      </c>
      <c r="AK207" s="102">
        <v>1</v>
      </c>
      <c r="AL207" s="102">
        <v>1</v>
      </c>
      <c r="AM207" s="102">
        <v>1</v>
      </c>
      <c r="AN207" s="102">
        <v>1</v>
      </c>
      <c r="AO207" s="102">
        <v>1</v>
      </c>
      <c r="AQ207" s="56" t="s">
        <v>59</v>
      </c>
      <c r="AR207" s="102">
        <f t="shared" si="25"/>
        <v>4.5999999999999999E-2</v>
      </c>
      <c r="AS207" s="102">
        <f t="shared" si="24"/>
        <v>5.2000000000000005E-2</v>
      </c>
      <c r="AT207" s="102">
        <f t="shared" si="24"/>
        <v>4.8000000000000001E-2</v>
      </c>
      <c r="AU207" s="102">
        <f t="shared" si="24"/>
        <v>0.04</v>
      </c>
      <c r="AV207" s="102">
        <f t="shared" si="24"/>
        <v>0.06</v>
      </c>
      <c r="AW207" s="102">
        <f t="shared" si="24"/>
        <v>6.4000000000000001E-2</v>
      </c>
      <c r="AX207" s="102">
        <f t="shared" si="24"/>
        <v>5.7999999999999996E-2</v>
      </c>
    </row>
    <row r="208" spans="4:50" x14ac:dyDescent="0.25">
      <c r="D208" s="1" t="s">
        <v>60</v>
      </c>
      <c r="E208" s="2" t="s">
        <v>7</v>
      </c>
      <c r="F208" s="60" t="s">
        <v>12</v>
      </c>
      <c r="G208" s="57">
        <v>108563</v>
      </c>
      <c r="H208" s="57">
        <v>105062</v>
      </c>
      <c r="I208" s="57">
        <v>102472</v>
      </c>
      <c r="J208" s="57">
        <v>81724</v>
      </c>
      <c r="K208" s="57">
        <v>74916</v>
      </c>
      <c r="L208" s="57">
        <v>74400</v>
      </c>
      <c r="M208" s="57">
        <v>65825</v>
      </c>
      <c r="O208" s="60" t="s">
        <v>12</v>
      </c>
      <c r="P208" s="103">
        <v>6.7</v>
      </c>
      <c r="Q208" s="103">
        <v>7.7</v>
      </c>
      <c r="R208" s="103">
        <v>7</v>
      </c>
      <c r="S208" s="103">
        <v>8.8000000000000007</v>
      </c>
      <c r="T208" s="103">
        <v>10.7</v>
      </c>
      <c r="U208" s="103">
        <v>11.4</v>
      </c>
      <c r="V208" s="103">
        <v>12.1</v>
      </c>
      <c r="Y208" s="60" t="s">
        <v>12</v>
      </c>
      <c r="Z208" s="57">
        <v>14547.441999999999</v>
      </c>
      <c r="AA208" s="57">
        <v>16179.548000000001</v>
      </c>
      <c r="AB208" s="57">
        <v>14346.08</v>
      </c>
      <c r="AC208" s="57">
        <v>14383.424000000001</v>
      </c>
      <c r="AD208" s="57">
        <v>16032.023999999999</v>
      </c>
      <c r="AE208" s="57">
        <v>16963.2</v>
      </c>
      <c r="AF208" s="57">
        <v>15929.65</v>
      </c>
      <c r="AH208" s="60" t="s">
        <v>12</v>
      </c>
      <c r="AI208" s="58">
        <v>0.13740621297880742</v>
      </c>
      <c r="AJ208" s="58">
        <v>0.13426127672299332</v>
      </c>
      <c r="AK208" s="58">
        <v>0.12381019121516962</v>
      </c>
      <c r="AL208" s="58">
        <v>9.4372021427820835E-2</v>
      </c>
      <c r="AM208" s="58">
        <v>7.9309844706589777E-2</v>
      </c>
      <c r="AN208" s="58">
        <v>7.9653890996219653E-2</v>
      </c>
      <c r="AO208" s="58">
        <v>6.2484159446855002E-2</v>
      </c>
      <c r="AQ208" s="60" t="s">
        <v>12</v>
      </c>
      <c r="AR208" s="58">
        <f t="shared" si="25"/>
        <v>1.8412432539160195E-2</v>
      </c>
      <c r="AS208" s="58">
        <f t="shared" si="24"/>
        <v>2.067623661534097E-2</v>
      </c>
      <c r="AT208" s="58">
        <f t="shared" si="24"/>
        <v>1.7333426770123745E-2</v>
      </c>
      <c r="AU208" s="58">
        <f t="shared" si="24"/>
        <v>1.660947577129647E-2</v>
      </c>
      <c r="AV208" s="58">
        <f t="shared" si="24"/>
        <v>1.6972306767210212E-2</v>
      </c>
      <c r="AW208" s="58">
        <f t="shared" si="24"/>
        <v>1.8161087147138082E-2</v>
      </c>
      <c r="AX208" s="58">
        <f t="shared" si="24"/>
        <v>1.512116658613891E-2</v>
      </c>
    </row>
    <row r="209" spans="4:50" x14ac:dyDescent="0.25">
      <c r="D209" s="1" t="s">
        <v>60</v>
      </c>
      <c r="E209" s="2" t="s">
        <v>7</v>
      </c>
      <c r="F209" s="60" t="s">
        <v>13</v>
      </c>
      <c r="G209" s="57">
        <v>169462</v>
      </c>
      <c r="H209" s="57">
        <v>180803</v>
      </c>
      <c r="I209" s="57">
        <v>167096</v>
      </c>
      <c r="J209" s="57">
        <v>162296</v>
      </c>
      <c r="K209" s="57">
        <v>157555</v>
      </c>
      <c r="L209" s="57">
        <v>175609</v>
      </c>
      <c r="M209" s="57">
        <v>198221</v>
      </c>
      <c r="O209" s="60" t="s">
        <v>13</v>
      </c>
      <c r="P209" s="103">
        <v>5.4</v>
      </c>
      <c r="Q209" s="103">
        <v>6.2</v>
      </c>
      <c r="R209" s="103">
        <v>5.6</v>
      </c>
      <c r="S209" s="103">
        <v>8.6999999999999993</v>
      </c>
      <c r="T209" s="103">
        <v>7.2</v>
      </c>
      <c r="U209" s="103">
        <v>7.7</v>
      </c>
      <c r="V209" s="103">
        <v>7.9</v>
      </c>
      <c r="Y209" s="60" t="s">
        <v>13</v>
      </c>
      <c r="Z209" s="57">
        <v>18301.896000000001</v>
      </c>
      <c r="AA209" s="57">
        <v>22419.572</v>
      </c>
      <c r="AB209" s="57">
        <v>18714.752</v>
      </c>
      <c r="AC209" s="57">
        <v>28239.504000000001</v>
      </c>
      <c r="AD209" s="57">
        <v>22687.919999999998</v>
      </c>
      <c r="AE209" s="57">
        <v>27043.786</v>
      </c>
      <c r="AF209" s="57">
        <v>31318.918000000001</v>
      </c>
      <c r="AH209" s="60" t="s">
        <v>13</v>
      </c>
      <c r="AI209" s="58">
        <v>0.21448496876297324</v>
      </c>
      <c r="AJ209" s="58">
        <v>0.23105253674351678</v>
      </c>
      <c r="AK209" s="58">
        <v>0.20189112841839707</v>
      </c>
      <c r="AL209" s="58">
        <v>0.18741375348306016</v>
      </c>
      <c r="AM209" s="58">
        <v>0.16679564555965018</v>
      </c>
      <c r="AN209" s="58">
        <v>0.18800994817144001</v>
      </c>
      <c r="AO209" s="58">
        <v>0.18816061632685219</v>
      </c>
      <c r="AQ209" s="60" t="s">
        <v>13</v>
      </c>
      <c r="AR209" s="58">
        <f t="shared" si="25"/>
        <v>2.3164376626401112E-2</v>
      </c>
      <c r="AS209" s="58">
        <f t="shared" si="24"/>
        <v>2.8650514556196081E-2</v>
      </c>
      <c r="AT209" s="58">
        <f t="shared" si="24"/>
        <v>2.2611806382860471E-2</v>
      </c>
      <c r="AU209" s="58">
        <f t="shared" si="24"/>
        <v>3.2609993106052462E-2</v>
      </c>
      <c r="AV209" s="58">
        <f t="shared" si="24"/>
        <v>2.4018572960589627E-2</v>
      </c>
      <c r="AW209" s="58">
        <f t="shared" si="24"/>
        <v>2.8953532018401763E-2</v>
      </c>
      <c r="AX209" s="58">
        <f t="shared" si="24"/>
        <v>2.9729377379642648E-2</v>
      </c>
    </row>
    <row r="210" spans="4:50" x14ac:dyDescent="0.25">
      <c r="D210" s="1" t="s">
        <v>60</v>
      </c>
      <c r="E210" s="2" t="s">
        <v>7</v>
      </c>
      <c r="F210" s="60" t="s">
        <v>14</v>
      </c>
      <c r="G210" s="57">
        <v>512063</v>
      </c>
      <c r="H210" s="57">
        <v>496654</v>
      </c>
      <c r="I210" s="57">
        <v>558086</v>
      </c>
      <c r="J210" s="57">
        <v>621957</v>
      </c>
      <c r="K210" s="57">
        <v>712128</v>
      </c>
      <c r="L210" s="57">
        <v>684032</v>
      </c>
      <c r="M210" s="57">
        <v>789421</v>
      </c>
      <c r="O210" s="60" t="s">
        <v>14</v>
      </c>
      <c r="P210" s="103">
        <v>2.9</v>
      </c>
      <c r="Q210" s="103">
        <v>3.5</v>
      </c>
      <c r="R210" s="103">
        <v>3</v>
      </c>
      <c r="S210" s="103">
        <v>3.3</v>
      </c>
      <c r="T210" s="103">
        <v>3.8</v>
      </c>
      <c r="U210" s="103">
        <v>4.0999999999999996</v>
      </c>
      <c r="V210" s="103">
        <v>3.4</v>
      </c>
      <c r="Y210" s="60" t="s">
        <v>14</v>
      </c>
      <c r="Z210" s="57">
        <v>29699.653999999999</v>
      </c>
      <c r="AA210" s="57">
        <v>34765.78</v>
      </c>
      <c r="AB210" s="57">
        <v>33485.160000000003</v>
      </c>
      <c r="AC210" s="57">
        <v>41049.161999999997</v>
      </c>
      <c r="AD210" s="57">
        <v>54121.727999999996</v>
      </c>
      <c r="AE210" s="57">
        <v>56090.623999999996</v>
      </c>
      <c r="AF210" s="57">
        <v>53680.627999999997</v>
      </c>
      <c r="AH210" s="60" t="s">
        <v>14</v>
      </c>
      <c r="AI210" s="58">
        <v>0.64810881825821931</v>
      </c>
      <c r="AJ210" s="58">
        <v>0.63468618653348996</v>
      </c>
      <c r="AK210" s="58">
        <v>0.67429868036643337</v>
      </c>
      <c r="AL210" s="58">
        <v>0.71821422508911903</v>
      </c>
      <c r="AM210" s="58">
        <v>0.75389450973376004</v>
      </c>
      <c r="AN210" s="58">
        <v>0.73233616083234032</v>
      </c>
      <c r="AO210" s="58">
        <v>0.74935522422629275</v>
      </c>
      <c r="AQ210" s="60" t="s">
        <v>14</v>
      </c>
      <c r="AR210" s="58">
        <f t="shared" si="25"/>
        <v>3.7590311458976719E-2</v>
      </c>
      <c r="AS210" s="58">
        <f t="shared" si="24"/>
        <v>4.4428033057344295E-2</v>
      </c>
      <c r="AT210" s="58">
        <f t="shared" si="24"/>
        <v>4.0457920821986001E-2</v>
      </c>
      <c r="AU210" s="58">
        <f t="shared" si="24"/>
        <v>4.7402138855881855E-2</v>
      </c>
      <c r="AV210" s="58">
        <f t="shared" si="24"/>
        <v>5.7295982739765758E-2</v>
      </c>
      <c r="AW210" s="58">
        <f t="shared" si="24"/>
        <v>6.0051565188251901E-2</v>
      </c>
      <c r="AX210" s="58">
        <f t="shared" si="24"/>
        <v>5.0956155247387905E-2</v>
      </c>
    </row>
    <row r="211" spans="4:50" x14ac:dyDescent="0.25">
      <c r="D211" s="19" t="s">
        <v>0</v>
      </c>
      <c r="E211" s="96" t="s">
        <v>8</v>
      </c>
      <c r="F211" s="56" t="s">
        <v>59</v>
      </c>
      <c r="G211" s="100">
        <v>1756799</v>
      </c>
      <c r="H211" s="100">
        <v>1773310</v>
      </c>
      <c r="I211" s="100">
        <v>1892832</v>
      </c>
      <c r="J211" s="100">
        <v>2064927</v>
      </c>
      <c r="K211" s="100">
        <v>2161653</v>
      </c>
      <c r="L211" s="100">
        <v>2177017</v>
      </c>
      <c r="M211" s="100">
        <v>2297325</v>
      </c>
      <c r="O211" s="56" t="s">
        <v>59</v>
      </c>
      <c r="P211" s="101">
        <v>1.5</v>
      </c>
      <c r="Q211" s="101">
        <v>1.7</v>
      </c>
      <c r="R211" s="101">
        <v>1.8</v>
      </c>
      <c r="S211" s="101">
        <v>1.6</v>
      </c>
      <c r="T211" s="101">
        <v>1.8</v>
      </c>
      <c r="U211" s="101">
        <v>1.9</v>
      </c>
      <c r="V211" s="101">
        <v>2</v>
      </c>
      <c r="Y211" s="56" t="s">
        <v>59</v>
      </c>
      <c r="Z211" s="100">
        <v>52703.97</v>
      </c>
      <c r="AA211" s="100">
        <v>60292.54</v>
      </c>
      <c r="AB211" s="100">
        <v>68141.952000000005</v>
      </c>
      <c r="AC211" s="100">
        <v>66077.664000000004</v>
      </c>
      <c r="AD211" s="100">
        <v>77819.508000000002</v>
      </c>
      <c r="AE211" s="100">
        <v>82726.645999999993</v>
      </c>
      <c r="AF211" s="100">
        <v>91893</v>
      </c>
      <c r="AH211" s="56" t="s">
        <v>59</v>
      </c>
      <c r="AI211" s="102">
        <v>1</v>
      </c>
      <c r="AJ211" s="102">
        <v>1</v>
      </c>
      <c r="AK211" s="102">
        <v>1</v>
      </c>
      <c r="AL211" s="102">
        <v>1</v>
      </c>
      <c r="AM211" s="102">
        <v>1</v>
      </c>
      <c r="AN211" s="102">
        <v>1</v>
      </c>
      <c r="AO211" s="102">
        <v>1</v>
      </c>
      <c r="AQ211" s="56" t="s">
        <v>59</v>
      </c>
      <c r="AR211" s="102">
        <f t="shared" si="25"/>
        <v>0.03</v>
      </c>
      <c r="AS211" s="102">
        <f t="shared" si="24"/>
        <v>3.4000000000000002E-2</v>
      </c>
      <c r="AT211" s="102">
        <f t="shared" si="24"/>
        <v>3.6000000000000004E-2</v>
      </c>
      <c r="AU211" s="102">
        <f t="shared" si="24"/>
        <v>3.2000000000000001E-2</v>
      </c>
      <c r="AV211" s="102">
        <f t="shared" si="24"/>
        <v>3.6000000000000004E-2</v>
      </c>
      <c r="AW211" s="102">
        <f t="shared" si="24"/>
        <v>3.7999999999999999E-2</v>
      </c>
      <c r="AX211" s="102">
        <f t="shared" si="24"/>
        <v>0.04</v>
      </c>
    </row>
    <row r="212" spans="4:50" x14ac:dyDescent="0.25">
      <c r="D212" s="1" t="s">
        <v>0</v>
      </c>
      <c r="E212" s="2" t="s">
        <v>8</v>
      </c>
      <c r="F212" s="60" t="s">
        <v>12</v>
      </c>
      <c r="G212" s="57">
        <v>295993</v>
      </c>
      <c r="H212" s="57">
        <v>292453</v>
      </c>
      <c r="I212" s="57">
        <v>292386</v>
      </c>
      <c r="J212" s="57">
        <v>312920</v>
      </c>
      <c r="K212" s="57">
        <v>351338</v>
      </c>
      <c r="L212" s="57">
        <v>301986</v>
      </c>
      <c r="M212" s="57">
        <v>300766</v>
      </c>
      <c r="O212" s="60" t="s">
        <v>12</v>
      </c>
      <c r="P212" s="103">
        <v>4.3</v>
      </c>
      <c r="Q212" s="103">
        <v>4.5</v>
      </c>
      <c r="R212" s="103">
        <v>4.7</v>
      </c>
      <c r="S212" s="103">
        <v>4.5</v>
      </c>
      <c r="T212" s="103">
        <v>4.8</v>
      </c>
      <c r="U212" s="103">
        <v>5.6</v>
      </c>
      <c r="V212" s="103">
        <v>5.7</v>
      </c>
      <c r="Y212" s="60" t="s">
        <v>12</v>
      </c>
      <c r="Z212" s="57">
        <v>25455.397999999997</v>
      </c>
      <c r="AA212" s="57">
        <v>26320.77</v>
      </c>
      <c r="AB212" s="57">
        <v>27484.284</v>
      </c>
      <c r="AC212" s="57">
        <v>28162.799999999999</v>
      </c>
      <c r="AD212" s="57">
        <v>33728.447999999997</v>
      </c>
      <c r="AE212" s="57">
        <v>33822.432000000001</v>
      </c>
      <c r="AF212" s="57">
        <v>34287.324000000001</v>
      </c>
      <c r="AH212" s="60" t="s">
        <v>12</v>
      </c>
      <c r="AI212" s="58">
        <v>0.16848427167820565</v>
      </c>
      <c r="AJ212" s="58">
        <v>0.16491927525362177</v>
      </c>
      <c r="AK212" s="58">
        <v>0.1544701273013136</v>
      </c>
      <c r="AL212" s="58">
        <v>0.15154046607943042</v>
      </c>
      <c r="AM212" s="58">
        <v>0.16253209927772866</v>
      </c>
      <c r="AN212" s="58">
        <v>0.13871549923588103</v>
      </c>
      <c r="AO212" s="58">
        <v>0.13092009184595127</v>
      </c>
      <c r="AQ212" s="60" t="s">
        <v>12</v>
      </c>
      <c r="AR212" s="58">
        <f t="shared" si="25"/>
        <v>1.4489647364325686E-2</v>
      </c>
      <c r="AS212" s="58">
        <f t="shared" si="24"/>
        <v>1.4842734772825959E-2</v>
      </c>
      <c r="AT212" s="58">
        <f t="shared" si="24"/>
        <v>1.452019196632348E-2</v>
      </c>
      <c r="AU212" s="58">
        <f t="shared" si="24"/>
        <v>1.3638641947148738E-2</v>
      </c>
      <c r="AV212" s="58">
        <f t="shared" si="24"/>
        <v>1.5603081530661951E-2</v>
      </c>
      <c r="AW212" s="58">
        <f t="shared" si="24"/>
        <v>1.5536135914418674E-2</v>
      </c>
      <c r="AX212" s="58">
        <f t="shared" si="24"/>
        <v>1.4924890470438445E-2</v>
      </c>
    </row>
    <row r="213" spans="4:50" x14ac:dyDescent="0.25">
      <c r="D213" s="1" t="s">
        <v>0</v>
      </c>
      <c r="E213" s="2" t="s">
        <v>8</v>
      </c>
      <c r="F213" s="60" t="s">
        <v>13</v>
      </c>
      <c r="G213" s="57">
        <v>638173</v>
      </c>
      <c r="H213" s="57">
        <v>714647</v>
      </c>
      <c r="I213" s="57">
        <v>763080</v>
      </c>
      <c r="J213" s="57">
        <v>700823</v>
      </c>
      <c r="K213" s="57">
        <v>787884</v>
      </c>
      <c r="L213" s="57">
        <v>726376</v>
      </c>
      <c r="M213" s="57">
        <v>772704</v>
      </c>
      <c r="O213" s="60" t="s">
        <v>13</v>
      </c>
      <c r="P213" s="103">
        <v>2.9</v>
      </c>
      <c r="Q213" s="103">
        <v>3.1</v>
      </c>
      <c r="R213" s="103">
        <v>2.6</v>
      </c>
      <c r="S213" s="103">
        <v>3.4</v>
      </c>
      <c r="T213" s="103">
        <v>3.2</v>
      </c>
      <c r="U213" s="103">
        <v>4.2</v>
      </c>
      <c r="V213" s="103">
        <v>3.5</v>
      </c>
      <c r="Y213" s="60" t="s">
        <v>13</v>
      </c>
      <c r="Z213" s="57">
        <v>37014.034</v>
      </c>
      <c r="AA213" s="57">
        <v>44308.114000000001</v>
      </c>
      <c r="AB213" s="57">
        <v>39680.160000000003</v>
      </c>
      <c r="AC213" s="57">
        <v>47655.963999999993</v>
      </c>
      <c r="AD213" s="57">
        <v>50424.576000000008</v>
      </c>
      <c r="AE213" s="57">
        <v>61015.584000000003</v>
      </c>
      <c r="AF213" s="57">
        <v>54089.279999999999</v>
      </c>
      <c r="AH213" s="60" t="s">
        <v>13</v>
      </c>
      <c r="AI213" s="58">
        <v>0.36325897271116386</v>
      </c>
      <c r="AJ213" s="58">
        <v>0.40300173122578681</v>
      </c>
      <c r="AK213" s="58">
        <v>0.40314195871582897</v>
      </c>
      <c r="AL213" s="58">
        <v>0.33939359599637181</v>
      </c>
      <c r="AM213" s="58">
        <v>0.36448218099759766</v>
      </c>
      <c r="AN213" s="58">
        <v>0.33365655849265302</v>
      </c>
      <c r="AO213" s="58">
        <v>0.33634944990369231</v>
      </c>
      <c r="AQ213" s="60" t="s">
        <v>13</v>
      </c>
      <c r="AR213" s="58">
        <f t="shared" si="25"/>
        <v>2.1069020417247501E-2</v>
      </c>
      <c r="AS213" s="58">
        <f t="shared" si="24"/>
        <v>2.4986107335998785E-2</v>
      </c>
      <c r="AT213" s="58">
        <f t="shared" si="24"/>
        <v>2.0963381853223106E-2</v>
      </c>
      <c r="AU213" s="58">
        <f t="shared" si="24"/>
        <v>2.307876452775328E-2</v>
      </c>
      <c r="AV213" s="58">
        <f t="shared" si="24"/>
        <v>2.3326859583846251E-2</v>
      </c>
      <c r="AW213" s="58">
        <f t="shared" si="24"/>
        <v>2.8027150913382856E-2</v>
      </c>
      <c r="AX213" s="58">
        <f t="shared" si="24"/>
        <v>2.3544461493258461E-2</v>
      </c>
    </row>
    <row r="214" spans="4:50" x14ac:dyDescent="0.25">
      <c r="D214" s="1" t="s">
        <v>0</v>
      </c>
      <c r="E214" s="2" t="s">
        <v>8</v>
      </c>
      <c r="F214" s="60" t="s">
        <v>14</v>
      </c>
      <c r="G214" s="57">
        <v>822633</v>
      </c>
      <c r="H214" s="57">
        <v>766210</v>
      </c>
      <c r="I214" s="57">
        <v>837366</v>
      </c>
      <c r="J214" s="57">
        <v>1051184</v>
      </c>
      <c r="K214" s="57">
        <v>1022431</v>
      </c>
      <c r="L214" s="57">
        <v>1148655</v>
      </c>
      <c r="M214" s="57">
        <v>1223855</v>
      </c>
      <c r="O214" s="60" t="s">
        <v>14</v>
      </c>
      <c r="P214" s="103">
        <v>2.2999999999999998</v>
      </c>
      <c r="Q214" s="103">
        <v>2.5</v>
      </c>
      <c r="R214" s="103">
        <v>2.6</v>
      </c>
      <c r="S214" s="103">
        <v>2.2999999999999998</v>
      </c>
      <c r="T214" s="103">
        <v>2.7</v>
      </c>
      <c r="U214" s="103">
        <v>2.9</v>
      </c>
      <c r="V214" s="103">
        <v>3</v>
      </c>
      <c r="Y214" s="60" t="s">
        <v>14</v>
      </c>
      <c r="Z214" s="57">
        <v>37841.117999999995</v>
      </c>
      <c r="AA214" s="57">
        <v>38310.5</v>
      </c>
      <c r="AB214" s="57">
        <v>43543.031999999999</v>
      </c>
      <c r="AC214" s="57">
        <v>48354.463999999993</v>
      </c>
      <c r="AD214" s="57">
        <v>55211.274000000005</v>
      </c>
      <c r="AE214" s="57">
        <v>66621.990000000005</v>
      </c>
      <c r="AF214" s="57">
        <v>73431.3</v>
      </c>
      <c r="AH214" s="60" t="s">
        <v>14</v>
      </c>
      <c r="AI214" s="58">
        <v>0.46825675561063046</v>
      </c>
      <c r="AJ214" s="58">
        <v>0.43207899352059143</v>
      </c>
      <c r="AK214" s="58">
        <v>0.44238791398285743</v>
      </c>
      <c r="AL214" s="58">
        <v>0.50906593792419785</v>
      </c>
      <c r="AM214" s="58">
        <v>0.47298571972467368</v>
      </c>
      <c r="AN214" s="58">
        <v>0.52762794227146592</v>
      </c>
      <c r="AO214" s="58">
        <v>0.53273045825035636</v>
      </c>
      <c r="AQ214" s="60" t="s">
        <v>14</v>
      </c>
      <c r="AR214" s="58">
        <f t="shared" si="25"/>
        <v>2.1539810758089001E-2</v>
      </c>
      <c r="AS214" s="58">
        <f t="shared" si="24"/>
        <v>2.160394967602957E-2</v>
      </c>
      <c r="AT214" s="58">
        <f t="shared" si="24"/>
        <v>2.3004171527108586E-2</v>
      </c>
      <c r="AU214" s="58">
        <f t="shared" si="24"/>
        <v>2.3417033144513096E-2</v>
      </c>
      <c r="AV214" s="58">
        <f t="shared" si="24"/>
        <v>2.5541228865132378E-2</v>
      </c>
      <c r="AW214" s="58">
        <f t="shared" si="24"/>
        <v>3.0602420651745024E-2</v>
      </c>
      <c r="AX214" s="58">
        <f t="shared" si="24"/>
        <v>3.1963827495021385E-2</v>
      </c>
    </row>
    <row r="215" spans="4:50" x14ac:dyDescent="0.25">
      <c r="D215" s="19" t="s">
        <v>1</v>
      </c>
      <c r="E215" s="96" t="s">
        <v>8</v>
      </c>
      <c r="F215" s="56" t="s">
        <v>59</v>
      </c>
      <c r="G215" s="100">
        <v>876706</v>
      </c>
      <c r="H215" s="100">
        <v>875732</v>
      </c>
      <c r="I215" s="100">
        <v>955465</v>
      </c>
      <c r="J215" s="100">
        <v>981609</v>
      </c>
      <c r="K215" s="100">
        <v>1074921</v>
      </c>
      <c r="L215" s="100">
        <v>1071431</v>
      </c>
      <c r="M215" s="100">
        <v>1121258</v>
      </c>
      <c r="O215" s="56" t="s">
        <v>59</v>
      </c>
      <c r="P215" s="101">
        <v>2.2999999999999998</v>
      </c>
      <c r="Q215" s="101">
        <v>2.5</v>
      </c>
      <c r="R215" s="101">
        <v>2.6</v>
      </c>
      <c r="S215" s="101">
        <v>2.8</v>
      </c>
      <c r="T215" s="101">
        <v>2.7</v>
      </c>
      <c r="U215" s="101">
        <v>2.9</v>
      </c>
      <c r="V215" s="101">
        <v>3</v>
      </c>
      <c r="Y215" s="56" t="s">
        <v>59</v>
      </c>
      <c r="Z215" s="100">
        <v>40328.475999999995</v>
      </c>
      <c r="AA215" s="100">
        <v>43786.6</v>
      </c>
      <c r="AB215" s="100">
        <v>49684.18</v>
      </c>
      <c r="AC215" s="100">
        <v>54970.103999999992</v>
      </c>
      <c r="AD215" s="100">
        <v>58045.734000000004</v>
      </c>
      <c r="AE215" s="100">
        <v>62142.998</v>
      </c>
      <c r="AF215" s="100">
        <v>67275.48</v>
      </c>
      <c r="AH215" s="56" t="s">
        <v>59</v>
      </c>
      <c r="AI215" s="102">
        <v>1</v>
      </c>
      <c r="AJ215" s="102">
        <v>1</v>
      </c>
      <c r="AK215" s="102">
        <v>1</v>
      </c>
      <c r="AL215" s="102">
        <v>1</v>
      </c>
      <c r="AM215" s="102">
        <v>1</v>
      </c>
      <c r="AN215" s="102">
        <v>1</v>
      </c>
      <c r="AO215" s="102">
        <v>1</v>
      </c>
      <c r="AQ215" s="56" t="s">
        <v>59</v>
      </c>
      <c r="AR215" s="102">
        <f t="shared" si="25"/>
        <v>4.5999999999999999E-2</v>
      </c>
      <c r="AS215" s="102">
        <f t="shared" si="24"/>
        <v>0.05</v>
      </c>
      <c r="AT215" s="102">
        <f t="shared" si="24"/>
        <v>5.2000000000000005E-2</v>
      </c>
      <c r="AU215" s="102">
        <f t="shared" si="24"/>
        <v>5.5999999999999994E-2</v>
      </c>
      <c r="AV215" s="102">
        <f t="shared" si="24"/>
        <v>5.4000000000000006E-2</v>
      </c>
      <c r="AW215" s="102">
        <f t="shared" si="24"/>
        <v>5.7999999999999996E-2</v>
      </c>
      <c r="AX215" s="102">
        <f t="shared" si="24"/>
        <v>0.06</v>
      </c>
    </row>
    <row r="216" spans="4:50" x14ac:dyDescent="0.25">
      <c r="D216" s="1" t="s">
        <v>1</v>
      </c>
      <c r="E216" s="2" t="s">
        <v>8</v>
      </c>
      <c r="F216" s="60" t="s">
        <v>12</v>
      </c>
      <c r="G216" s="57">
        <v>180712</v>
      </c>
      <c r="H216" s="57">
        <v>177488</v>
      </c>
      <c r="I216" s="57">
        <v>186017</v>
      </c>
      <c r="J216" s="57">
        <v>194868</v>
      </c>
      <c r="K216" s="57">
        <v>240657</v>
      </c>
      <c r="L216" s="57">
        <v>195781</v>
      </c>
      <c r="M216" s="57">
        <v>219503</v>
      </c>
      <c r="O216" s="60" t="s">
        <v>12</v>
      </c>
      <c r="P216" s="103">
        <v>5.5</v>
      </c>
      <c r="Q216" s="103">
        <v>5.9</v>
      </c>
      <c r="R216" s="103">
        <v>6.2</v>
      </c>
      <c r="S216" s="103">
        <v>6.5</v>
      </c>
      <c r="T216" s="103">
        <v>5.7</v>
      </c>
      <c r="U216" s="103">
        <v>8.1</v>
      </c>
      <c r="V216" s="103">
        <v>6.9</v>
      </c>
      <c r="Y216" s="60" t="s">
        <v>12</v>
      </c>
      <c r="Z216" s="57">
        <v>19878.32</v>
      </c>
      <c r="AA216" s="57">
        <v>20943.584000000003</v>
      </c>
      <c r="AB216" s="57">
        <v>23066.108000000004</v>
      </c>
      <c r="AC216" s="57">
        <v>25332.84</v>
      </c>
      <c r="AD216" s="57">
        <v>27434.898000000001</v>
      </c>
      <c r="AE216" s="57">
        <v>31716.521999999997</v>
      </c>
      <c r="AF216" s="57">
        <v>30291.414000000004</v>
      </c>
      <c r="AH216" s="60" t="s">
        <v>12</v>
      </c>
      <c r="AI216" s="58">
        <v>0.20612611297287803</v>
      </c>
      <c r="AJ216" s="58">
        <v>0.20267387739628107</v>
      </c>
      <c r="AK216" s="58">
        <v>0.19468740351556571</v>
      </c>
      <c r="AL216" s="58">
        <v>0.19851896223445384</v>
      </c>
      <c r="AM216" s="58">
        <v>0.22388342957296398</v>
      </c>
      <c r="AN216" s="58">
        <v>0.18272851914868993</v>
      </c>
      <c r="AO216" s="58">
        <v>0.19576493545642484</v>
      </c>
      <c r="AQ216" s="60" t="s">
        <v>12</v>
      </c>
      <c r="AR216" s="58">
        <f t="shared" si="25"/>
        <v>2.2673872427016583E-2</v>
      </c>
      <c r="AS216" s="58">
        <f t="shared" si="24"/>
        <v>2.3915517532761169E-2</v>
      </c>
      <c r="AT216" s="58">
        <f t="shared" si="24"/>
        <v>2.4141238035930147E-2</v>
      </c>
      <c r="AU216" s="58">
        <f t="shared" si="24"/>
        <v>2.5807465090478997E-2</v>
      </c>
      <c r="AV216" s="58">
        <f t="shared" si="24"/>
        <v>2.5522710971317895E-2</v>
      </c>
      <c r="AW216" s="58">
        <f t="shared" si="24"/>
        <v>2.9602020102087769E-2</v>
      </c>
      <c r="AX216" s="58">
        <f t="shared" si="24"/>
        <v>2.7015561092986629E-2</v>
      </c>
    </row>
    <row r="217" spans="4:50" x14ac:dyDescent="0.25">
      <c r="D217" s="1" t="s">
        <v>1</v>
      </c>
      <c r="E217" s="2" t="s">
        <v>8</v>
      </c>
      <c r="F217" s="60" t="s">
        <v>13</v>
      </c>
      <c r="G217" s="57">
        <v>410525</v>
      </c>
      <c r="H217" s="57">
        <v>442443</v>
      </c>
      <c r="I217" s="57">
        <v>471588</v>
      </c>
      <c r="J217" s="57">
        <v>439540</v>
      </c>
      <c r="K217" s="57">
        <v>475443</v>
      </c>
      <c r="L217" s="57">
        <v>478098</v>
      </c>
      <c r="M217" s="57">
        <v>486240</v>
      </c>
      <c r="O217" s="60" t="s">
        <v>13</v>
      </c>
      <c r="P217" s="103">
        <v>3.3</v>
      </c>
      <c r="Q217" s="103">
        <v>3.4</v>
      </c>
      <c r="R217" s="103">
        <v>3.4</v>
      </c>
      <c r="S217" s="103">
        <v>3.9</v>
      </c>
      <c r="T217" s="103">
        <v>4.2</v>
      </c>
      <c r="U217" s="103">
        <v>4.5999999999999996</v>
      </c>
      <c r="V217" s="103">
        <v>4.5999999999999996</v>
      </c>
      <c r="Y217" s="60" t="s">
        <v>13</v>
      </c>
      <c r="Z217" s="57">
        <v>27094.65</v>
      </c>
      <c r="AA217" s="57">
        <v>30086.124</v>
      </c>
      <c r="AB217" s="57">
        <v>32067.984</v>
      </c>
      <c r="AC217" s="57">
        <v>34284.120000000003</v>
      </c>
      <c r="AD217" s="57">
        <v>39937.212</v>
      </c>
      <c r="AE217" s="57">
        <v>43985.015999999996</v>
      </c>
      <c r="AF217" s="57">
        <v>44734.080000000002</v>
      </c>
      <c r="AH217" s="60" t="s">
        <v>13</v>
      </c>
      <c r="AI217" s="58">
        <v>0.46825845836574631</v>
      </c>
      <c r="AJ217" s="58">
        <v>0.50522648481498911</v>
      </c>
      <c r="AK217" s="58">
        <v>0.49356909986237069</v>
      </c>
      <c r="AL217" s="58">
        <v>0.44777503058753537</v>
      </c>
      <c r="AM217" s="58">
        <v>0.44230506241854051</v>
      </c>
      <c r="AN217" s="58">
        <v>0.44622378855941258</v>
      </c>
      <c r="AO217" s="58">
        <v>0.43365576878827172</v>
      </c>
      <c r="AQ217" s="60" t="s">
        <v>13</v>
      </c>
      <c r="AR217" s="58">
        <f t="shared" si="25"/>
        <v>3.0905058252139253E-2</v>
      </c>
      <c r="AS217" s="58">
        <f t="shared" si="24"/>
        <v>3.4355400967419257E-2</v>
      </c>
      <c r="AT217" s="58">
        <f t="shared" si="24"/>
        <v>3.3562698790641207E-2</v>
      </c>
      <c r="AU217" s="58">
        <f t="shared" si="24"/>
        <v>3.4926452385827755E-2</v>
      </c>
      <c r="AV217" s="58">
        <f t="shared" ref="AV217:AX246" si="26">2*(AM217*T217/100)</f>
        <v>3.7153625243157407E-2</v>
      </c>
      <c r="AW217" s="58">
        <f t="shared" si="26"/>
        <v>4.1052588547465955E-2</v>
      </c>
      <c r="AX217" s="58">
        <f t="shared" si="26"/>
        <v>3.9896330728520994E-2</v>
      </c>
    </row>
    <row r="218" spans="4:50" x14ac:dyDescent="0.25">
      <c r="D218" s="1" t="s">
        <v>1</v>
      </c>
      <c r="E218" s="2" t="s">
        <v>8</v>
      </c>
      <c r="F218" s="60" t="s">
        <v>14</v>
      </c>
      <c r="G218" s="57">
        <v>285469</v>
      </c>
      <c r="H218" s="57">
        <v>255801</v>
      </c>
      <c r="I218" s="57">
        <v>297860</v>
      </c>
      <c r="J218" s="57">
        <v>347201</v>
      </c>
      <c r="K218" s="57">
        <v>358821</v>
      </c>
      <c r="L218" s="57">
        <v>397552</v>
      </c>
      <c r="M218" s="57">
        <v>415515</v>
      </c>
      <c r="O218" s="60" t="s">
        <v>14</v>
      </c>
      <c r="P218" s="103">
        <v>4.3</v>
      </c>
      <c r="Q218" s="103">
        <v>4.5</v>
      </c>
      <c r="R218" s="103">
        <v>4.7</v>
      </c>
      <c r="S218" s="103">
        <v>4.5</v>
      </c>
      <c r="T218" s="103">
        <v>4.8</v>
      </c>
      <c r="U218" s="103">
        <v>5.2</v>
      </c>
      <c r="V218" s="103">
        <v>4.9000000000000004</v>
      </c>
      <c r="Y218" s="60" t="s">
        <v>14</v>
      </c>
      <c r="Z218" s="57">
        <v>24550.333999999999</v>
      </c>
      <c r="AA218" s="57">
        <v>23022.09</v>
      </c>
      <c r="AB218" s="57">
        <v>27998.84</v>
      </c>
      <c r="AC218" s="57">
        <v>31248.09</v>
      </c>
      <c r="AD218" s="57">
        <v>34446.815999999999</v>
      </c>
      <c r="AE218" s="57">
        <v>41345.408000000003</v>
      </c>
      <c r="AF218" s="57">
        <v>40720.47</v>
      </c>
      <c r="AH218" s="60" t="s">
        <v>14</v>
      </c>
      <c r="AI218" s="58">
        <v>0.32561542866137566</v>
      </c>
      <c r="AJ218" s="58">
        <v>0.29209963778872988</v>
      </c>
      <c r="AK218" s="58">
        <v>0.31174349662206358</v>
      </c>
      <c r="AL218" s="58">
        <v>0.35370600717801082</v>
      </c>
      <c r="AM218" s="58">
        <v>0.33381150800849552</v>
      </c>
      <c r="AN218" s="58">
        <v>0.37104769229189749</v>
      </c>
      <c r="AO218" s="58">
        <v>0.37057929575530341</v>
      </c>
      <c r="AQ218" s="60" t="s">
        <v>14</v>
      </c>
      <c r="AR218" s="58">
        <f t="shared" si="25"/>
        <v>2.8002926864878305E-2</v>
      </c>
      <c r="AS218" s="58">
        <f t="shared" si="25"/>
        <v>2.6288967400985689E-2</v>
      </c>
      <c r="AT218" s="58">
        <f t="shared" si="25"/>
        <v>2.9303888682473977E-2</v>
      </c>
      <c r="AU218" s="58">
        <f t="shared" si="25"/>
        <v>3.1833540646020973E-2</v>
      </c>
      <c r="AV218" s="58">
        <f t="shared" si="26"/>
        <v>3.2045904768815567E-2</v>
      </c>
      <c r="AW218" s="58">
        <f t="shared" si="26"/>
        <v>3.858895999835734E-2</v>
      </c>
      <c r="AX218" s="58">
        <f t="shared" si="26"/>
        <v>3.6316770984019732E-2</v>
      </c>
    </row>
    <row r="219" spans="4:50" x14ac:dyDescent="0.25">
      <c r="D219" s="19" t="s">
        <v>60</v>
      </c>
      <c r="E219" s="96" t="s">
        <v>8</v>
      </c>
      <c r="F219" s="56" t="s">
        <v>59</v>
      </c>
      <c r="G219" s="100">
        <v>880093</v>
      </c>
      <c r="H219" s="100">
        <v>897578</v>
      </c>
      <c r="I219" s="100">
        <v>937367</v>
      </c>
      <c r="J219" s="100">
        <v>1083318</v>
      </c>
      <c r="K219" s="100">
        <v>1086732</v>
      </c>
      <c r="L219" s="100">
        <v>1105586</v>
      </c>
      <c r="M219" s="100">
        <v>1176067</v>
      </c>
      <c r="O219" s="56" t="s">
        <v>59</v>
      </c>
      <c r="P219" s="101">
        <v>2.2999999999999998</v>
      </c>
      <c r="Q219" s="101">
        <v>2.5</v>
      </c>
      <c r="R219" s="101">
        <v>2.6</v>
      </c>
      <c r="S219" s="101">
        <v>2.2999999999999998</v>
      </c>
      <c r="T219" s="101">
        <v>2.7</v>
      </c>
      <c r="U219" s="101">
        <v>2.9</v>
      </c>
      <c r="V219" s="101">
        <v>3</v>
      </c>
      <c r="Y219" s="56" t="s">
        <v>59</v>
      </c>
      <c r="Z219" s="100">
        <v>40484.277999999998</v>
      </c>
      <c r="AA219" s="100">
        <v>44878.9</v>
      </c>
      <c r="AB219" s="100">
        <v>48743.084000000003</v>
      </c>
      <c r="AC219" s="100">
        <v>49832.627999999997</v>
      </c>
      <c r="AD219" s="100">
        <v>58683.528000000006</v>
      </c>
      <c r="AE219" s="100">
        <v>64123.987999999998</v>
      </c>
      <c r="AF219" s="100">
        <v>70564.02</v>
      </c>
      <c r="AH219" s="56" t="s">
        <v>59</v>
      </c>
      <c r="AI219" s="102">
        <v>1</v>
      </c>
      <c r="AJ219" s="102">
        <v>1</v>
      </c>
      <c r="AK219" s="102">
        <v>1</v>
      </c>
      <c r="AL219" s="102">
        <v>1</v>
      </c>
      <c r="AM219" s="102">
        <v>1</v>
      </c>
      <c r="AN219" s="102">
        <v>1</v>
      </c>
      <c r="AO219" s="102">
        <v>1</v>
      </c>
      <c r="AQ219" s="56" t="s">
        <v>59</v>
      </c>
      <c r="AR219" s="102">
        <f t="shared" si="25"/>
        <v>4.5999999999999999E-2</v>
      </c>
      <c r="AS219" s="102">
        <f t="shared" si="25"/>
        <v>0.05</v>
      </c>
      <c r="AT219" s="102">
        <f t="shared" si="25"/>
        <v>5.2000000000000005E-2</v>
      </c>
      <c r="AU219" s="102">
        <f t="shared" si="25"/>
        <v>4.5999999999999999E-2</v>
      </c>
      <c r="AV219" s="102">
        <f t="shared" si="26"/>
        <v>5.4000000000000006E-2</v>
      </c>
      <c r="AW219" s="102">
        <f t="shared" si="26"/>
        <v>5.7999999999999996E-2</v>
      </c>
      <c r="AX219" s="102">
        <f t="shared" si="26"/>
        <v>0.06</v>
      </c>
    </row>
    <row r="220" spans="4:50" x14ac:dyDescent="0.25">
      <c r="D220" s="1" t="s">
        <v>60</v>
      </c>
      <c r="E220" s="2" t="s">
        <v>8</v>
      </c>
      <c r="F220" s="60" t="s">
        <v>12</v>
      </c>
      <c r="G220" s="57">
        <v>115281</v>
      </c>
      <c r="H220" s="57">
        <v>114965</v>
      </c>
      <c r="I220" s="57">
        <v>106369</v>
      </c>
      <c r="J220" s="57">
        <v>118052</v>
      </c>
      <c r="K220" s="57">
        <v>110681</v>
      </c>
      <c r="L220" s="57">
        <v>106205</v>
      </c>
      <c r="M220" s="57">
        <v>81263</v>
      </c>
      <c r="O220" s="60" t="s">
        <v>12</v>
      </c>
      <c r="P220" s="103">
        <v>6.8</v>
      </c>
      <c r="Q220" s="103">
        <v>7.2</v>
      </c>
      <c r="R220" s="103">
        <v>7.6</v>
      </c>
      <c r="S220" s="103">
        <v>8</v>
      </c>
      <c r="T220" s="103">
        <v>9.1</v>
      </c>
      <c r="U220" s="103">
        <v>9.9</v>
      </c>
      <c r="V220" s="103">
        <v>11.1</v>
      </c>
      <c r="Y220" s="60" t="s">
        <v>12</v>
      </c>
      <c r="Z220" s="57">
        <v>15678.215999999999</v>
      </c>
      <c r="AA220" s="57">
        <v>16554.96</v>
      </c>
      <c r="AB220" s="57">
        <v>16168.087999999998</v>
      </c>
      <c r="AC220" s="57">
        <v>18888.32</v>
      </c>
      <c r="AD220" s="57">
        <v>20143.941999999999</v>
      </c>
      <c r="AE220" s="57">
        <v>21028.59</v>
      </c>
      <c r="AF220" s="57">
        <v>18040.385999999999</v>
      </c>
      <c r="AH220" s="60" t="s">
        <v>12</v>
      </c>
      <c r="AI220" s="58">
        <v>0.13098729338831236</v>
      </c>
      <c r="AJ220" s="58">
        <v>0.1280835760234765</v>
      </c>
      <c r="AK220" s="58">
        <v>0.11347636518034025</v>
      </c>
      <c r="AL220" s="58">
        <v>0.10897261930476554</v>
      </c>
      <c r="AM220" s="58">
        <v>0.10184755763150437</v>
      </c>
      <c r="AN220" s="58">
        <v>9.6062178790252403E-2</v>
      </c>
      <c r="AO220" s="58">
        <v>6.909725381292052E-2</v>
      </c>
      <c r="AQ220" s="60" t="s">
        <v>12</v>
      </c>
      <c r="AR220" s="58">
        <f t="shared" si="25"/>
        <v>1.7814271900810481E-2</v>
      </c>
      <c r="AS220" s="58">
        <f t="shared" si="25"/>
        <v>1.8444034947380616E-2</v>
      </c>
      <c r="AT220" s="58">
        <f t="shared" si="25"/>
        <v>1.7248407507411717E-2</v>
      </c>
      <c r="AU220" s="58">
        <f t="shared" si="25"/>
        <v>1.7435619088762486E-2</v>
      </c>
      <c r="AV220" s="58">
        <f t="shared" si="26"/>
        <v>1.8536255488933794E-2</v>
      </c>
      <c r="AW220" s="58">
        <f t="shared" si="26"/>
        <v>1.9020311400469975E-2</v>
      </c>
      <c r="AX220" s="58">
        <f t="shared" si="26"/>
        <v>1.5339590346468354E-2</v>
      </c>
    </row>
    <row r="221" spans="4:50" x14ac:dyDescent="0.25">
      <c r="D221" s="1" t="s">
        <v>60</v>
      </c>
      <c r="E221" s="2" t="s">
        <v>8</v>
      </c>
      <c r="F221" s="60" t="s">
        <v>13</v>
      </c>
      <c r="G221" s="57">
        <v>227648</v>
      </c>
      <c r="H221" s="57">
        <v>272204</v>
      </c>
      <c r="I221" s="57">
        <v>291492</v>
      </c>
      <c r="J221" s="57">
        <v>261283</v>
      </c>
      <c r="K221" s="57">
        <v>312441</v>
      </c>
      <c r="L221" s="57">
        <v>248278</v>
      </c>
      <c r="M221" s="57">
        <v>286464</v>
      </c>
      <c r="O221" s="60" t="s">
        <v>13</v>
      </c>
      <c r="P221" s="103">
        <v>4.8</v>
      </c>
      <c r="Q221" s="103">
        <v>4.5</v>
      </c>
      <c r="R221" s="103">
        <v>4.7</v>
      </c>
      <c r="S221" s="103">
        <v>5</v>
      </c>
      <c r="T221" s="103">
        <v>5.2</v>
      </c>
      <c r="U221" s="103">
        <v>6.9</v>
      </c>
      <c r="V221" s="103">
        <v>6.2</v>
      </c>
      <c r="Y221" s="60" t="s">
        <v>13</v>
      </c>
      <c r="Z221" s="57">
        <v>21854.207999999999</v>
      </c>
      <c r="AA221" s="57">
        <v>24498.36</v>
      </c>
      <c r="AB221" s="57">
        <v>27400.248000000003</v>
      </c>
      <c r="AC221" s="57">
        <v>26128.3</v>
      </c>
      <c r="AD221" s="57">
        <v>32493.863999999998</v>
      </c>
      <c r="AE221" s="57">
        <v>34262.364000000001</v>
      </c>
      <c r="AF221" s="57">
        <v>35521.536</v>
      </c>
      <c r="AH221" s="60" t="s">
        <v>13</v>
      </c>
      <c r="AI221" s="58">
        <v>0.25866357305421134</v>
      </c>
      <c r="AJ221" s="58">
        <v>0.30326500872347584</v>
      </c>
      <c r="AK221" s="58">
        <v>0.31096891612356742</v>
      </c>
      <c r="AL221" s="58">
        <v>0.24118772142621095</v>
      </c>
      <c r="AM221" s="58">
        <v>0.28750510705491328</v>
      </c>
      <c r="AN221" s="58">
        <v>0.22456688127382221</v>
      </c>
      <c r="AO221" s="58">
        <v>0.24357795941897867</v>
      </c>
      <c r="AQ221" s="60" t="s">
        <v>13</v>
      </c>
      <c r="AR221" s="58">
        <f t="shared" si="25"/>
        <v>2.4831703013204288E-2</v>
      </c>
      <c r="AS221" s="58">
        <f t="shared" si="25"/>
        <v>2.7293850785112827E-2</v>
      </c>
      <c r="AT221" s="58">
        <f t="shared" si="25"/>
        <v>2.9231078115615337E-2</v>
      </c>
      <c r="AU221" s="58">
        <f t="shared" si="25"/>
        <v>2.4118772142621096E-2</v>
      </c>
      <c r="AV221" s="58">
        <f t="shared" si="26"/>
        <v>2.9900531133710984E-2</v>
      </c>
      <c r="AW221" s="58">
        <f t="shared" si="26"/>
        <v>3.0990229615787467E-2</v>
      </c>
      <c r="AX221" s="58">
        <f t="shared" si="26"/>
        <v>3.0203666967953357E-2</v>
      </c>
    </row>
    <row r="222" spans="4:50" x14ac:dyDescent="0.25">
      <c r="D222" s="1" t="s">
        <v>60</v>
      </c>
      <c r="E222" s="2" t="s">
        <v>8</v>
      </c>
      <c r="F222" s="60" t="s">
        <v>14</v>
      </c>
      <c r="G222" s="57">
        <v>537164</v>
      </c>
      <c r="H222" s="57">
        <v>510409</v>
      </c>
      <c r="I222" s="57">
        <v>539506</v>
      </c>
      <c r="J222" s="57">
        <v>703983</v>
      </c>
      <c r="K222" s="57">
        <v>663610</v>
      </c>
      <c r="L222" s="57">
        <v>751103</v>
      </c>
      <c r="M222" s="57">
        <v>808340</v>
      </c>
      <c r="O222" s="60" t="s">
        <v>14</v>
      </c>
      <c r="P222" s="103">
        <v>2.9</v>
      </c>
      <c r="Q222" s="103">
        <v>3.1</v>
      </c>
      <c r="R222" s="103">
        <v>3.2</v>
      </c>
      <c r="S222" s="103">
        <v>3.4</v>
      </c>
      <c r="T222" s="103">
        <v>3.9</v>
      </c>
      <c r="U222" s="103">
        <v>3.5</v>
      </c>
      <c r="V222" s="103">
        <v>3.5</v>
      </c>
      <c r="Y222" s="60" t="s">
        <v>14</v>
      </c>
      <c r="Z222" s="57">
        <v>31155.511999999999</v>
      </c>
      <c r="AA222" s="57">
        <v>31645.358000000004</v>
      </c>
      <c r="AB222" s="57">
        <v>34528.384000000005</v>
      </c>
      <c r="AC222" s="57">
        <v>47870.843999999997</v>
      </c>
      <c r="AD222" s="57">
        <v>51761.58</v>
      </c>
      <c r="AE222" s="57">
        <v>52577.21</v>
      </c>
      <c r="AF222" s="57">
        <v>56583.8</v>
      </c>
      <c r="AH222" s="60" t="s">
        <v>14</v>
      </c>
      <c r="AI222" s="58">
        <v>0.61034913355747633</v>
      </c>
      <c r="AJ222" s="58">
        <v>0.56865141525304763</v>
      </c>
      <c r="AK222" s="58">
        <v>0.57555471869609232</v>
      </c>
      <c r="AL222" s="58">
        <v>0.64983965926902354</v>
      </c>
      <c r="AM222" s="58">
        <v>0.6106473353135824</v>
      </c>
      <c r="AN222" s="58">
        <v>0.67937093993592534</v>
      </c>
      <c r="AO222" s="58">
        <v>0.68732478676810083</v>
      </c>
      <c r="AQ222" s="60" t="s">
        <v>14</v>
      </c>
      <c r="AR222" s="58">
        <f t="shared" si="25"/>
        <v>3.5400249746333629E-2</v>
      </c>
      <c r="AS222" s="58">
        <f t="shared" si="25"/>
        <v>3.5256387745688955E-2</v>
      </c>
      <c r="AT222" s="58">
        <f t="shared" si="25"/>
        <v>3.6835501996549912E-2</v>
      </c>
      <c r="AU222" s="58">
        <f t="shared" si="25"/>
        <v>4.4189096830293602E-2</v>
      </c>
      <c r="AV222" s="58">
        <f t="shared" si="26"/>
        <v>4.7630492154459428E-2</v>
      </c>
      <c r="AW222" s="58">
        <f t="shared" si="26"/>
        <v>4.7555965795514778E-2</v>
      </c>
      <c r="AX222" s="58">
        <f t="shared" si="26"/>
        <v>4.8112735073767059E-2</v>
      </c>
    </row>
    <row r="223" spans="4:50" x14ac:dyDescent="0.25">
      <c r="D223" s="19" t="s">
        <v>0</v>
      </c>
      <c r="E223" s="96" t="s">
        <v>61</v>
      </c>
      <c r="F223" s="56" t="s">
        <v>59</v>
      </c>
      <c r="G223" s="100">
        <v>948764</v>
      </c>
      <c r="H223" s="100">
        <v>933978</v>
      </c>
      <c r="I223" s="100">
        <v>1008592</v>
      </c>
      <c r="J223" s="100">
        <v>1116587</v>
      </c>
      <c r="K223" s="100">
        <v>1192612</v>
      </c>
      <c r="L223" s="100">
        <v>1225459</v>
      </c>
      <c r="M223" s="100">
        <v>1397650</v>
      </c>
      <c r="O223" s="56" t="s">
        <v>59</v>
      </c>
      <c r="P223" s="101">
        <v>2</v>
      </c>
      <c r="Q223" s="101">
        <v>1.9</v>
      </c>
      <c r="R223" s="101">
        <v>2.2000000000000002</v>
      </c>
      <c r="S223" s="101">
        <v>1.6</v>
      </c>
      <c r="T223" s="101">
        <v>1.7</v>
      </c>
      <c r="U223" s="101">
        <v>1.8</v>
      </c>
      <c r="V223" s="101">
        <v>1.8</v>
      </c>
      <c r="Y223" s="56" t="s">
        <v>59</v>
      </c>
      <c r="Z223" s="100">
        <v>37950.559999999998</v>
      </c>
      <c r="AA223" s="100">
        <v>35491.163999999997</v>
      </c>
      <c r="AB223" s="100">
        <v>44378.04800000001</v>
      </c>
      <c r="AC223" s="100">
        <v>35730.784000000007</v>
      </c>
      <c r="AD223" s="100">
        <v>40548.807999999997</v>
      </c>
      <c r="AE223" s="100">
        <v>44116.524000000005</v>
      </c>
      <c r="AF223" s="100">
        <v>50315.4</v>
      </c>
      <c r="AH223" s="56" t="s">
        <v>59</v>
      </c>
      <c r="AI223" s="102">
        <v>1</v>
      </c>
      <c r="AJ223" s="102">
        <v>1</v>
      </c>
      <c r="AK223" s="102">
        <v>1</v>
      </c>
      <c r="AL223" s="102">
        <v>1</v>
      </c>
      <c r="AM223" s="102">
        <v>1</v>
      </c>
      <c r="AN223" s="102">
        <v>1</v>
      </c>
      <c r="AO223" s="102">
        <v>1</v>
      </c>
      <c r="AQ223" s="56" t="s">
        <v>59</v>
      </c>
      <c r="AR223" s="102">
        <f t="shared" si="25"/>
        <v>0.04</v>
      </c>
      <c r="AS223" s="102">
        <f t="shared" si="25"/>
        <v>3.7999999999999999E-2</v>
      </c>
      <c r="AT223" s="102">
        <f t="shared" si="25"/>
        <v>4.4000000000000004E-2</v>
      </c>
      <c r="AU223" s="102">
        <f t="shared" si="25"/>
        <v>3.2000000000000001E-2</v>
      </c>
      <c r="AV223" s="102">
        <f t="shared" si="26"/>
        <v>3.4000000000000002E-2</v>
      </c>
      <c r="AW223" s="102">
        <f t="shared" si="26"/>
        <v>3.6000000000000004E-2</v>
      </c>
      <c r="AX223" s="102">
        <f t="shared" si="26"/>
        <v>3.6000000000000004E-2</v>
      </c>
    </row>
    <row r="224" spans="4:50" x14ac:dyDescent="0.25">
      <c r="D224" s="1" t="s">
        <v>0</v>
      </c>
      <c r="E224" s="2" t="s">
        <v>61</v>
      </c>
      <c r="F224" s="60" t="s">
        <v>12</v>
      </c>
      <c r="G224" s="57">
        <v>85708</v>
      </c>
      <c r="H224" s="57">
        <v>75692</v>
      </c>
      <c r="I224" s="57">
        <v>80284</v>
      </c>
      <c r="J224" s="57">
        <v>85019</v>
      </c>
      <c r="K224" s="57">
        <v>83149</v>
      </c>
      <c r="L224" s="57">
        <v>80732</v>
      </c>
      <c r="M224" s="57">
        <v>93840</v>
      </c>
      <c r="O224" s="60" t="s">
        <v>12</v>
      </c>
      <c r="P224" s="103">
        <v>6.7</v>
      </c>
      <c r="Q224" s="103">
        <v>6.7</v>
      </c>
      <c r="R224" s="103">
        <v>8.5</v>
      </c>
      <c r="S224" s="103">
        <v>6.4</v>
      </c>
      <c r="T224" s="103">
        <v>6.8</v>
      </c>
      <c r="U224" s="103">
        <v>7.3</v>
      </c>
      <c r="V224" s="103">
        <v>6.6</v>
      </c>
      <c r="Y224" s="60" t="s">
        <v>12</v>
      </c>
      <c r="Z224" s="57">
        <v>11484.871999999999</v>
      </c>
      <c r="AA224" s="57">
        <v>10142.728000000001</v>
      </c>
      <c r="AB224" s="57">
        <v>13648.28</v>
      </c>
      <c r="AC224" s="57">
        <v>10882.431999999999</v>
      </c>
      <c r="AD224" s="57">
        <v>11308.263999999999</v>
      </c>
      <c r="AE224" s="57">
        <v>11786.871999999999</v>
      </c>
      <c r="AF224" s="57">
        <v>12386.88</v>
      </c>
      <c r="AH224" s="60" t="s">
        <v>12</v>
      </c>
      <c r="AI224" s="58">
        <v>9.0336479883300805E-2</v>
      </c>
      <c r="AJ224" s="58">
        <v>8.1042594151039954E-2</v>
      </c>
      <c r="AK224" s="58">
        <v>7.9600076145755663E-2</v>
      </c>
      <c r="AL224" s="58">
        <v>7.6141850120053339E-2</v>
      </c>
      <c r="AM224" s="58">
        <v>6.972007660496457E-2</v>
      </c>
      <c r="AN224" s="58">
        <v>6.5878989015544384E-2</v>
      </c>
      <c r="AO224" s="58">
        <v>6.714127285085679E-2</v>
      </c>
      <c r="AQ224" s="60" t="s">
        <v>12</v>
      </c>
      <c r="AR224" s="58">
        <f t="shared" si="25"/>
        <v>1.2105088304362308E-2</v>
      </c>
      <c r="AS224" s="58">
        <f t="shared" si="25"/>
        <v>1.0859707616239354E-2</v>
      </c>
      <c r="AT224" s="58">
        <f t="shared" si="25"/>
        <v>1.3532012944778462E-2</v>
      </c>
      <c r="AU224" s="58">
        <f t="shared" si="25"/>
        <v>9.7461568153668285E-3</v>
      </c>
      <c r="AV224" s="58">
        <f t="shared" si="26"/>
        <v>9.4819304182751814E-3</v>
      </c>
      <c r="AW224" s="58">
        <f t="shared" si="26"/>
        <v>9.6183323962694793E-3</v>
      </c>
      <c r="AX224" s="58">
        <f t="shared" si="26"/>
        <v>8.8626480163130957E-3</v>
      </c>
    </row>
    <row r="225" spans="4:50" x14ac:dyDescent="0.25">
      <c r="D225" s="1" t="s">
        <v>0</v>
      </c>
      <c r="E225" s="2" t="s">
        <v>61</v>
      </c>
      <c r="F225" s="60" t="s">
        <v>13</v>
      </c>
      <c r="G225" s="57">
        <v>439480</v>
      </c>
      <c r="H225" s="57">
        <v>445598</v>
      </c>
      <c r="I225" s="57">
        <v>473102</v>
      </c>
      <c r="J225" s="57">
        <v>503970</v>
      </c>
      <c r="K225" s="57">
        <v>515281</v>
      </c>
      <c r="L225" s="57">
        <v>561836</v>
      </c>
      <c r="M225" s="57">
        <v>613710</v>
      </c>
      <c r="O225" s="60" t="s">
        <v>13</v>
      </c>
      <c r="P225" s="103">
        <v>2.99</v>
      </c>
      <c r="Q225" s="103">
        <v>2.7</v>
      </c>
      <c r="R225" s="103">
        <v>3.4</v>
      </c>
      <c r="S225" s="103">
        <v>2.5</v>
      </c>
      <c r="T225" s="103">
        <v>2.6</v>
      </c>
      <c r="U225" s="103">
        <v>2.7</v>
      </c>
      <c r="V225" s="103">
        <v>2.7</v>
      </c>
      <c r="Y225" s="60" t="s">
        <v>13</v>
      </c>
      <c r="Z225" s="57">
        <v>26280.904000000002</v>
      </c>
      <c r="AA225" s="57">
        <v>24062.292000000001</v>
      </c>
      <c r="AB225" s="57">
        <v>32170.936000000002</v>
      </c>
      <c r="AC225" s="57">
        <v>25198.5</v>
      </c>
      <c r="AD225" s="57">
        <v>26794.612000000001</v>
      </c>
      <c r="AE225" s="57">
        <v>30339.144000000004</v>
      </c>
      <c r="AF225" s="57">
        <v>33140.339999999997</v>
      </c>
      <c r="AH225" s="60" t="s">
        <v>13</v>
      </c>
      <c r="AI225" s="58">
        <v>0.46321319105699627</v>
      </c>
      <c r="AJ225" s="58">
        <v>0.47709689093319113</v>
      </c>
      <c r="AK225" s="58">
        <v>0.46907173564731824</v>
      </c>
      <c r="AL225" s="58">
        <v>0.45134861860293912</v>
      </c>
      <c r="AM225" s="58">
        <v>0.43206088820169508</v>
      </c>
      <c r="AN225" s="58">
        <v>0.45846984680842034</v>
      </c>
      <c r="AO225" s="58">
        <v>0.43910134869244805</v>
      </c>
      <c r="AQ225" s="60" t="s">
        <v>13</v>
      </c>
      <c r="AR225" s="58">
        <f t="shared" si="25"/>
        <v>2.7700148825208378E-2</v>
      </c>
      <c r="AS225" s="58">
        <f t="shared" si="25"/>
        <v>2.5763232110392321E-2</v>
      </c>
      <c r="AT225" s="58">
        <f t="shared" si="25"/>
        <v>3.1896878024017639E-2</v>
      </c>
      <c r="AU225" s="58">
        <f t="shared" si="25"/>
        <v>2.2567430930146955E-2</v>
      </c>
      <c r="AV225" s="58">
        <f t="shared" si="26"/>
        <v>2.2467166186488145E-2</v>
      </c>
      <c r="AW225" s="58">
        <f t="shared" si="26"/>
        <v>2.4757371727654701E-2</v>
      </c>
      <c r="AX225" s="58">
        <f t="shared" si="26"/>
        <v>2.3711472829392198E-2</v>
      </c>
    </row>
    <row r="226" spans="4:50" x14ac:dyDescent="0.25">
      <c r="D226" s="1" t="s">
        <v>0</v>
      </c>
      <c r="E226" s="2" t="s">
        <v>61</v>
      </c>
      <c r="F226" s="60" t="s">
        <v>14</v>
      </c>
      <c r="G226" s="57">
        <v>423576</v>
      </c>
      <c r="H226" s="57">
        <v>412688</v>
      </c>
      <c r="I226" s="57">
        <v>455206</v>
      </c>
      <c r="J226" s="57">
        <v>527598</v>
      </c>
      <c r="K226" s="57">
        <v>594182</v>
      </c>
      <c r="L226" s="57">
        <v>582891</v>
      </c>
      <c r="M226" s="57">
        <v>690100</v>
      </c>
      <c r="O226" s="60" t="s">
        <v>14</v>
      </c>
      <c r="P226" s="103">
        <v>2.9</v>
      </c>
      <c r="Q226" s="103">
        <v>2.7</v>
      </c>
      <c r="R226" s="103">
        <v>3.4</v>
      </c>
      <c r="S226" s="103">
        <v>2.5</v>
      </c>
      <c r="T226" s="103">
        <v>2.6</v>
      </c>
      <c r="U226" s="103">
        <v>2.7</v>
      </c>
      <c r="V226" s="103">
        <v>2.7</v>
      </c>
      <c r="Y226" s="60" t="s">
        <v>14</v>
      </c>
      <c r="Z226" s="57">
        <v>24567.407999999999</v>
      </c>
      <c r="AA226" s="57">
        <v>22285.152000000002</v>
      </c>
      <c r="AB226" s="57">
        <v>30954.007999999998</v>
      </c>
      <c r="AC226" s="57">
        <v>26379.9</v>
      </c>
      <c r="AD226" s="57">
        <v>30897.464</v>
      </c>
      <c r="AE226" s="57">
        <v>31476.114000000005</v>
      </c>
      <c r="AF226" s="57">
        <v>37265.4</v>
      </c>
      <c r="AH226" s="60" t="s">
        <v>14</v>
      </c>
      <c r="AI226" s="58">
        <v>0.44645032905970294</v>
      </c>
      <c r="AJ226" s="58">
        <v>0.44186051491576889</v>
      </c>
      <c r="AK226" s="58">
        <v>0.45132818820692611</v>
      </c>
      <c r="AL226" s="58">
        <v>0.47250953127700751</v>
      </c>
      <c r="AM226" s="58">
        <v>0.49821903519334032</v>
      </c>
      <c r="AN226" s="58">
        <v>0.47565116417603526</v>
      </c>
      <c r="AO226" s="58">
        <v>0.49375737845669515</v>
      </c>
      <c r="AQ226" s="60" t="s">
        <v>14</v>
      </c>
      <c r="AR226" s="58">
        <f t="shared" si="25"/>
        <v>2.5894119085462769E-2</v>
      </c>
      <c r="AS226" s="58">
        <f t="shared" si="25"/>
        <v>2.3860467805451521E-2</v>
      </c>
      <c r="AT226" s="58">
        <f t="shared" si="25"/>
        <v>3.0690316798070976E-2</v>
      </c>
      <c r="AU226" s="58">
        <f t="shared" si="25"/>
        <v>2.3625476563850376E-2</v>
      </c>
      <c r="AV226" s="58">
        <f t="shared" si="26"/>
        <v>2.5907389830053695E-2</v>
      </c>
      <c r="AW226" s="58">
        <f t="shared" si="26"/>
        <v>2.5685162865505907E-2</v>
      </c>
      <c r="AX226" s="58">
        <f t="shared" si="26"/>
        <v>2.6662898436661541E-2</v>
      </c>
    </row>
    <row r="227" spans="4:50" x14ac:dyDescent="0.25">
      <c r="D227" s="19" t="s">
        <v>1</v>
      </c>
      <c r="E227" s="96" t="s">
        <v>61</v>
      </c>
      <c r="F227" s="56" t="s">
        <v>59</v>
      </c>
      <c r="G227" s="100">
        <v>435244</v>
      </c>
      <c r="H227" s="100">
        <v>441009</v>
      </c>
      <c r="I227" s="100">
        <v>483476</v>
      </c>
      <c r="J227" s="100">
        <v>532020</v>
      </c>
      <c r="K227" s="100">
        <v>556083</v>
      </c>
      <c r="L227" s="100">
        <v>584998</v>
      </c>
      <c r="M227" s="100">
        <v>657851</v>
      </c>
      <c r="O227" s="56" t="s">
        <v>59</v>
      </c>
      <c r="P227" s="101">
        <v>2.9</v>
      </c>
      <c r="Q227" s="101">
        <v>2.7</v>
      </c>
      <c r="R227" s="101">
        <v>3.4</v>
      </c>
      <c r="S227" s="101">
        <v>2.5</v>
      </c>
      <c r="T227" s="101">
        <v>2.6</v>
      </c>
      <c r="U227" s="101">
        <v>2.7</v>
      </c>
      <c r="V227" s="101">
        <v>2.7</v>
      </c>
      <c r="Y227" s="56" t="s">
        <v>59</v>
      </c>
      <c r="Z227" s="100">
        <v>25244.151999999998</v>
      </c>
      <c r="AA227" s="100">
        <v>23814.486000000001</v>
      </c>
      <c r="AB227" s="100">
        <v>32876.367999999995</v>
      </c>
      <c r="AC227" s="100">
        <v>26601</v>
      </c>
      <c r="AD227" s="100">
        <v>28916.316000000003</v>
      </c>
      <c r="AE227" s="100">
        <v>31589.892000000003</v>
      </c>
      <c r="AF227" s="100">
        <v>35523.954000000005</v>
      </c>
      <c r="AH227" s="56" t="s">
        <v>59</v>
      </c>
      <c r="AI227" s="102">
        <v>1</v>
      </c>
      <c r="AJ227" s="102">
        <v>1</v>
      </c>
      <c r="AK227" s="102">
        <v>1</v>
      </c>
      <c r="AL227" s="102">
        <v>1</v>
      </c>
      <c r="AM227" s="102">
        <v>1</v>
      </c>
      <c r="AN227" s="102">
        <v>1</v>
      </c>
      <c r="AO227" s="102">
        <v>1</v>
      </c>
      <c r="AQ227" s="56" t="s">
        <v>59</v>
      </c>
      <c r="AR227" s="102">
        <f t="shared" si="25"/>
        <v>5.7999999999999996E-2</v>
      </c>
      <c r="AS227" s="102">
        <f t="shared" si="25"/>
        <v>5.4000000000000006E-2</v>
      </c>
      <c r="AT227" s="102">
        <f t="shared" si="25"/>
        <v>6.8000000000000005E-2</v>
      </c>
      <c r="AU227" s="102">
        <f t="shared" si="25"/>
        <v>0.05</v>
      </c>
      <c r="AV227" s="102">
        <f t="shared" si="26"/>
        <v>5.2000000000000005E-2</v>
      </c>
      <c r="AW227" s="102">
        <f t="shared" si="26"/>
        <v>5.4000000000000006E-2</v>
      </c>
      <c r="AX227" s="102">
        <f t="shared" si="26"/>
        <v>5.4000000000000006E-2</v>
      </c>
    </row>
    <row r="228" spans="4:50" x14ac:dyDescent="0.25">
      <c r="D228" s="1" t="s">
        <v>1</v>
      </c>
      <c r="E228" s="2" t="s">
        <v>61</v>
      </c>
      <c r="F228" s="60" t="s">
        <v>12</v>
      </c>
      <c r="G228" s="57">
        <v>47323</v>
      </c>
      <c r="H228" s="57">
        <v>43028</v>
      </c>
      <c r="I228" s="57">
        <v>45583</v>
      </c>
      <c r="J228" s="57">
        <v>53749</v>
      </c>
      <c r="K228" s="57">
        <v>47833</v>
      </c>
      <c r="L228" s="57">
        <v>49698</v>
      </c>
      <c r="M228" s="57">
        <v>59835</v>
      </c>
      <c r="O228" s="60" t="s">
        <v>12</v>
      </c>
      <c r="P228" s="103">
        <v>9.4</v>
      </c>
      <c r="Q228" s="103">
        <v>9.1999999999999993</v>
      </c>
      <c r="R228" s="103">
        <v>11.3</v>
      </c>
      <c r="S228" s="103">
        <v>8.4</v>
      </c>
      <c r="T228" s="103">
        <v>9.1</v>
      </c>
      <c r="U228" s="103">
        <v>9.6999999999999993</v>
      </c>
      <c r="V228" s="103">
        <v>8.4</v>
      </c>
      <c r="Y228" s="60" t="s">
        <v>12</v>
      </c>
      <c r="Z228" s="57">
        <v>8896.7240000000002</v>
      </c>
      <c r="AA228" s="57">
        <v>7917.1519999999991</v>
      </c>
      <c r="AB228" s="57">
        <v>10301.758</v>
      </c>
      <c r="AC228" s="57">
        <v>9029.8320000000003</v>
      </c>
      <c r="AD228" s="57">
        <v>8705.6059999999998</v>
      </c>
      <c r="AE228" s="57">
        <v>9641.4120000000003</v>
      </c>
      <c r="AF228" s="57">
        <v>10052.280000000001</v>
      </c>
      <c r="AH228" s="60" t="s">
        <v>12</v>
      </c>
      <c r="AI228" s="58">
        <v>0.108727518357519</v>
      </c>
      <c r="AJ228" s="58">
        <v>9.756716983100118E-2</v>
      </c>
      <c r="AK228" s="58">
        <v>9.428182577832199E-2</v>
      </c>
      <c r="AL228" s="58">
        <v>0.10102815683620917</v>
      </c>
      <c r="AM228" s="58">
        <v>8.6017734762616371E-2</v>
      </c>
      <c r="AN228" s="58">
        <v>8.4954136595338792E-2</v>
      </c>
      <c r="AO228" s="58">
        <v>9.0955246704800929E-2</v>
      </c>
      <c r="AQ228" s="60" t="s">
        <v>12</v>
      </c>
      <c r="AR228" s="58">
        <f t="shared" si="25"/>
        <v>2.0440773451213576E-2</v>
      </c>
      <c r="AS228" s="58">
        <f t="shared" si="25"/>
        <v>1.7952359248904214E-2</v>
      </c>
      <c r="AT228" s="58">
        <f t="shared" si="25"/>
        <v>2.1307692625900772E-2</v>
      </c>
      <c r="AU228" s="58">
        <f t="shared" si="25"/>
        <v>1.697273034848314E-2</v>
      </c>
      <c r="AV228" s="58">
        <f t="shared" si="26"/>
        <v>1.565522772679618E-2</v>
      </c>
      <c r="AW228" s="58">
        <f t="shared" si="26"/>
        <v>1.6481102499495724E-2</v>
      </c>
      <c r="AX228" s="58">
        <f t="shared" si="26"/>
        <v>1.5280481446406558E-2</v>
      </c>
    </row>
    <row r="229" spans="4:50" x14ac:dyDescent="0.25">
      <c r="D229" s="1" t="s">
        <v>1</v>
      </c>
      <c r="E229" s="2" t="s">
        <v>61</v>
      </c>
      <c r="F229" s="60" t="s">
        <v>13</v>
      </c>
      <c r="G229" s="57">
        <v>284232</v>
      </c>
      <c r="H229" s="57">
        <v>281786</v>
      </c>
      <c r="I229" s="57">
        <v>315673</v>
      </c>
      <c r="J229" s="57">
        <v>337509</v>
      </c>
      <c r="K229" s="57">
        <v>337635</v>
      </c>
      <c r="L229" s="57">
        <v>349208</v>
      </c>
      <c r="M229" s="57">
        <v>390624</v>
      </c>
      <c r="O229" s="60" t="s">
        <v>13</v>
      </c>
      <c r="P229" s="103">
        <v>3.8</v>
      </c>
      <c r="Q229" s="103">
        <v>3.5</v>
      </c>
      <c r="R229" s="103">
        <v>4.3</v>
      </c>
      <c r="S229" s="103">
        <v>3.3</v>
      </c>
      <c r="T229" s="103">
        <v>3.4</v>
      </c>
      <c r="U229" s="103">
        <v>3.6</v>
      </c>
      <c r="V229" s="103">
        <v>3.3</v>
      </c>
      <c r="Y229" s="60" t="s">
        <v>13</v>
      </c>
      <c r="Z229" s="57">
        <v>21601.631999999998</v>
      </c>
      <c r="AA229" s="57">
        <v>19725.02</v>
      </c>
      <c r="AB229" s="57">
        <v>27147.877999999997</v>
      </c>
      <c r="AC229" s="57">
        <v>22275.593999999997</v>
      </c>
      <c r="AD229" s="57">
        <v>22959.18</v>
      </c>
      <c r="AE229" s="57">
        <v>25142.976000000002</v>
      </c>
      <c r="AF229" s="57">
        <v>25781.183999999997</v>
      </c>
      <c r="AH229" s="60" t="s">
        <v>13</v>
      </c>
      <c r="AI229" s="58">
        <v>0.6530405933223663</v>
      </c>
      <c r="AJ229" s="58">
        <v>0.6389574815933462</v>
      </c>
      <c r="AK229" s="58">
        <v>0.65292382662221082</v>
      </c>
      <c r="AL229" s="58">
        <v>0.63439156422690879</v>
      </c>
      <c r="AM229" s="58">
        <v>0.60716655607166559</v>
      </c>
      <c r="AN229" s="58">
        <v>0.59693879295313834</v>
      </c>
      <c r="AO229" s="58">
        <v>0.59378795502324999</v>
      </c>
      <c r="AQ229" s="60" t="s">
        <v>13</v>
      </c>
      <c r="AR229" s="58">
        <f t="shared" si="25"/>
        <v>4.9631085092499833E-2</v>
      </c>
      <c r="AS229" s="58">
        <f t="shared" si="25"/>
        <v>4.4727023711534232E-2</v>
      </c>
      <c r="AT229" s="58">
        <f t="shared" si="25"/>
        <v>5.6151449089510128E-2</v>
      </c>
      <c r="AU229" s="58">
        <f t="shared" si="25"/>
        <v>4.1869843238975975E-2</v>
      </c>
      <c r="AV229" s="58">
        <f t="shared" si="26"/>
        <v>4.1287325812873261E-2</v>
      </c>
      <c r="AW229" s="58">
        <f t="shared" si="26"/>
        <v>4.2979593092625966E-2</v>
      </c>
      <c r="AX229" s="58">
        <f t="shared" si="26"/>
        <v>3.9190005031534497E-2</v>
      </c>
    </row>
    <row r="230" spans="4:50" x14ac:dyDescent="0.25">
      <c r="D230" s="1" t="s">
        <v>1</v>
      </c>
      <c r="E230" s="2" t="s">
        <v>61</v>
      </c>
      <c r="F230" s="60" t="s">
        <v>14</v>
      </c>
      <c r="G230" s="57">
        <v>103689</v>
      </c>
      <c r="H230" s="57">
        <v>116195</v>
      </c>
      <c r="I230" s="57">
        <v>122220</v>
      </c>
      <c r="J230" s="57">
        <v>140762</v>
      </c>
      <c r="K230" s="57">
        <v>170615</v>
      </c>
      <c r="L230" s="57">
        <v>186092</v>
      </c>
      <c r="M230" s="57">
        <v>207392</v>
      </c>
      <c r="O230" s="60" t="s">
        <v>14</v>
      </c>
      <c r="P230" s="103">
        <v>6.2</v>
      </c>
      <c r="Q230" s="103">
        <v>5.7</v>
      </c>
      <c r="R230" s="103">
        <v>7.6</v>
      </c>
      <c r="S230" s="103">
        <v>5.2</v>
      </c>
      <c r="T230" s="103">
        <v>4.9000000000000004</v>
      </c>
      <c r="U230" s="103">
        <v>5.2</v>
      </c>
      <c r="V230" s="103">
        <v>4.4000000000000004</v>
      </c>
      <c r="Y230" s="60" t="s">
        <v>14</v>
      </c>
      <c r="Z230" s="57">
        <v>12857.436000000002</v>
      </c>
      <c r="AA230" s="57">
        <v>13246.23</v>
      </c>
      <c r="AB230" s="57">
        <v>18577.439999999999</v>
      </c>
      <c r="AC230" s="57">
        <v>14639.248</v>
      </c>
      <c r="AD230" s="57">
        <v>16720.270000000004</v>
      </c>
      <c r="AE230" s="57">
        <v>19353.567999999999</v>
      </c>
      <c r="AF230" s="57">
        <v>18250.495999999999</v>
      </c>
      <c r="AH230" s="60" t="s">
        <v>14</v>
      </c>
      <c r="AI230" s="58">
        <v>0.23823188832011469</v>
      </c>
      <c r="AJ230" s="58">
        <v>0.26347534857565263</v>
      </c>
      <c r="AK230" s="58">
        <v>0.25279434759946717</v>
      </c>
      <c r="AL230" s="58">
        <v>0.26458027893688207</v>
      </c>
      <c r="AM230" s="58">
        <v>0.30681570916571804</v>
      </c>
      <c r="AN230" s="58">
        <v>0.31810707045152292</v>
      </c>
      <c r="AO230" s="58">
        <v>0.31525679827194913</v>
      </c>
      <c r="AQ230" s="60" t="s">
        <v>14</v>
      </c>
      <c r="AR230" s="58">
        <f t="shared" si="25"/>
        <v>2.9540754151694226E-2</v>
      </c>
      <c r="AS230" s="58">
        <f t="shared" si="25"/>
        <v>3.00361897376244E-2</v>
      </c>
      <c r="AT230" s="58">
        <f t="shared" si="25"/>
        <v>3.8424740835119008E-2</v>
      </c>
      <c r="AU230" s="58">
        <f t="shared" si="25"/>
        <v>2.7516349009435736E-2</v>
      </c>
      <c r="AV230" s="58">
        <f t="shared" si="26"/>
        <v>3.0067939498240371E-2</v>
      </c>
      <c r="AW230" s="58">
        <f t="shared" si="26"/>
        <v>3.3083135326958384E-2</v>
      </c>
      <c r="AX230" s="58">
        <f t="shared" si="26"/>
        <v>2.7742598247931526E-2</v>
      </c>
    </row>
    <row r="231" spans="4:50" x14ac:dyDescent="0.25">
      <c r="D231" s="19" t="s">
        <v>60</v>
      </c>
      <c r="E231" s="96" t="s">
        <v>61</v>
      </c>
      <c r="F231" s="56" t="s">
        <v>59</v>
      </c>
      <c r="G231" s="100">
        <v>513520</v>
      </c>
      <c r="H231" s="100">
        <v>492969</v>
      </c>
      <c r="I231" s="100">
        <v>525116</v>
      </c>
      <c r="J231" s="100">
        <v>584567</v>
      </c>
      <c r="K231" s="100">
        <v>636529</v>
      </c>
      <c r="L231" s="100">
        <v>640461</v>
      </c>
      <c r="M231" s="100">
        <v>739799</v>
      </c>
      <c r="O231" s="56" t="s">
        <v>59</v>
      </c>
      <c r="P231" s="101">
        <v>2.6</v>
      </c>
      <c r="Q231" s="101">
        <v>2.5</v>
      </c>
      <c r="R231" s="101">
        <v>3.2</v>
      </c>
      <c r="S231" s="101">
        <v>2.5</v>
      </c>
      <c r="T231" s="101">
        <v>2.6</v>
      </c>
      <c r="U231" s="101">
        <v>2.7</v>
      </c>
      <c r="V231" s="101">
        <v>2.7</v>
      </c>
      <c r="Y231" s="56" t="s">
        <v>59</v>
      </c>
      <c r="Z231" s="100">
        <v>26703.040000000001</v>
      </c>
      <c r="AA231" s="100">
        <v>24648.45</v>
      </c>
      <c r="AB231" s="100">
        <v>33607.424000000006</v>
      </c>
      <c r="AC231" s="100">
        <v>29228.35</v>
      </c>
      <c r="AD231" s="100">
        <v>33099.508000000002</v>
      </c>
      <c r="AE231" s="100">
        <v>34584.894</v>
      </c>
      <c r="AF231" s="100">
        <v>39949.146000000001</v>
      </c>
      <c r="AH231" s="56" t="s">
        <v>59</v>
      </c>
      <c r="AI231" s="102">
        <v>1</v>
      </c>
      <c r="AJ231" s="102">
        <v>1</v>
      </c>
      <c r="AK231" s="102">
        <v>1</v>
      </c>
      <c r="AL231" s="102">
        <v>1</v>
      </c>
      <c r="AM231" s="102">
        <v>1</v>
      </c>
      <c r="AN231" s="102">
        <v>1</v>
      </c>
      <c r="AO231" s="102">
        <v>1</v>
      </c>
      <c r="AQ231" s="56" t="s">
        <v>59</v>
      </c>
      <c r="AR231" s="102">
        <f t="shared" si="25"/>
        <v>5.2000000000000005E-2</v>
      </c>
      <c r="AS231" s="102">
        <f t="shared" si="25"/>
        <v>0.05</v>
      </c>
      <c r="AT231" s="102">
        <f t="shared" si="25"/>
        <v>6.4000000000000001E-2</v>
      </c>
      <c r="AU231" s="102">
        <f t="shared" si="25"/>
        <v>0.05</v>
      </c>
      <c r="AV231" s="102">
        <f t="shared" si="26"/>
        <v>5.2000000000000005E-2</v>
      </c>
      <c r="AW231" s="102">
        <f t="shared" si="26"/>
        <v>5.4000000000000006E-2</v>
      </c>
      <c r="AX231" s="102">
        <f t="shared" si="26"/>
        <v>5.4000000000000006E-2</v>
      </c>
    </row>
    <row r="232" spans="4:50" x14ac:dyDescent="0.25">
      <c r="D232" s="1" t="s">
        <v>60</v>
      </c>
      <c r="E232" s="2" t="s">
        <v>61</v>
      </c>
      <c r="F232" s="60" t="s">
        <v>12</v>
      </c>
      <c r="G232" s="57">
        <v>38385</v>
      </c>
      <c r="H232" s="57">
        <v>32664</v>
      </c>
      <c r="I232" s="57">
        <v>34701</v>
      </c>
      <c r="J232" s="57">
        <v>31270</v>
      </c>
      <c r="K232" s="57">
        <v>35316</v>
      </c>
      <c r="L232" s="57">
        <v>31034</v>
      </c>
      <c r="M232" s="57">
        <v>34005</v>
      </c>
      <c r="O232" s="60" t="s">
        <v>12</v>
      </c>
      <c r="P232" s="103">
        <v>10.7</v>
      </c>
      <c r="Q232" s="103">
        <v>10.6</v>
      </c>
      <c r="R232" s="103">
        <v>13.9</v>
      </c>
      <c r="S232" s="103">
        <v>10.9</v>
      </c>
      <c r="T232" s="103">
        <v>10.4</v>
      </c>
      <c r="U232" s="103">
        <v>11.9</v>
      </c>
      <c r="V232" s="103">
        <v>11.5</v>
      </c>
      <c r="Y232" s="60" t="s">
        <v>12</v>
      </c>
      <c r="Z232" s="57">
        <v>8214.39</v>
      </c>
      <c r="AA232" s="57">
        <v>6924.7679999999991</v>
      </c>
      <c r="AB232" s="57">
        <v>9646.8780000000006</v>
      </c>
      <c r="AC232" s="57">
        <v>6816.86</v>
      </c>
      <c r="AD232" s="57">
        <v>7345.7280000000001</v>
      </c>
      <c r="AE232" s="57">
        <v>7386.0920000000006</v>
      </c>
      <c r="AF232" s="57">
        <v>7821.15</v>
      </c>
      <c r="AH232" s="60" t="s">
        <v>12</v>
      </c>
      <c r="AI232" s="58">
        <v>7.4748792646829723E-2</v>
      </c>
      <c r="AJ232" s="58">
        <v>6.6259744527546363E-2</v>
      </c>
      <c r="AK232" s="58">
        <v>6.6082541762201116E-2</v>
      </c>
      <c r="AL232" s="58">
        <v>5.3492585110004501E-2</v>
      </c>
      <c r="AM232" s="58">
        <v>5.5482153994554841E-2</v>
      </c>
      <c r="AN232" s="58">
        <v>4.8455721737935643E-2</v>
      </c>
      <c r="AO232" s="58">
        <v>4.5965187841562373E-2</v>
      </c>
      <c r="AQ232" s="60" t="s">
        <v>12</v>
      </c>
      <c r="AR232" s="58">
        <f t="shared" si="25"/>
        <v>1.5996241626421558E-2</v>
      </c>
      <c r="AS232" s="58">
        <f t="shared" si="25"/>
        <v>1.4047065839839829E-2</v>
      </c>
      <c r="AT232" s="58">
        <f t="shared" si="25"/>
        <v>1.837094660989191E-2</v>
      </c>
      <c r="AU232" s="58">
        <f t="shared" si="25"/>
        <v>1.1661383553980982E-2</v>
      </c>
      <c r="AV232" s="58">
        <f t="shared" si="26"/>
        <v>1.1540288030867407E-2</v>
      </c>
      <c r="AW232" s="58">
        <f t="shared" si="26"/>
        <v>1.1532461773628684E-2</v>
      </c>
      <c r="AX232" s="58">
        <f t="shared" si="26"/>
        <v>1.0571993203559346E-2</v>
      </c>
    </row>
    <row r="233" spans="4:50" x14ac:dyDescent="0.25">
      <c r="D233" s="1" t="s">
        <v>60</v>
      </c>
      <c r="E233" s="2" t="s">
        <v>61</v>
      </c>
      <c r="F233" s="60" t="s">
        <v>13</v>
      </c>
      <c r="G233" s="57">
        <v>155248</v>
      </c>
      <c r="H233" s="57">
        <v>163812</v>
      </c>
      <c r="I233" s="57">
        <v>157429</v>
      </c>
      <c r="J233" s="57">
        <v>166461</v>
      </c>
      <c r="K233" s="57">
        <v>177646</v>
      </c>
      <c r="L233" s="57">
        <v>212628</v>
      </c>
      <c r="M233" s="57">
        <v>223086</v>
      </c>
      <c r="O233" s="60" t="s">
        <v>13</v>
      </c>
      <c r="P233" s="103">
        <v>5.0999999999999996</v>
      </c>
      <c r="Q233" s="103">
        <v>4.7</v>
      </c>
      <c r="R233" s="103">
        <v>6.8</v>
      </c>
      <c r="S233" s="103">
        <v>4.8</v>
      </c>
      <c r="T233" s="103">
        <v>4.9000000000000004</v>
      </c>
      <c r="U233" s="103">
        <v>4.5</v>
      </c>
      <c r="V233" s="103">
        <v>4.4000000000000004</v>
      </c>
      <c r="Y233" s="60" t="s">
        <v>13</v>
      </c>
      <c r="Z233" s="57">
        <v>15835.295999999998</v>
      </c>
      <c r="AA233" s="57">
        <v>15398.328000000001</v>
      </c>
      <c r="AB233" s="57">
        <v>21410.343999999997</v>
      </c>
      <c r="AC233" s="57">
        <v>15980.255999999999</v>
      </c>
      <c r="AD233" s="57">
        <v>17409.308000000001</v>
      </c>
      <c r="AE233" s="57">
        <v>19136.52</v>
      </c>
      <c r="AF233" s="57">
        <v>19631.567999999999</v>
      </c>
      <c r="AH233" s="60" t="s">
        <v>13</v>
      </c>
      <c r="AI233" s="58">
        <v>0.30232123383704629</v>
      </c>
      <c r="AJ233" s="58">
        <v>0.33229675699689026</v>
      </c>
      <c r="AK233" s="58">
        <v>0.29979852070780549</v>
      </c>
      <c r="AL233" s="58">
        <v>0.2847594886471525</v>
      </c>
      <c r="AM233" s="58">
        <v>0.27908547764516622</v>
      </c>
      <c r="AN233" s="58">
        <v>0.33199211193187406</v>
      </c>
      <c r="AO233" s="58">
        <v>0.30154947492494583</v>
      </c>
      <c r="AQ233" s="60" t="s">
        <v>13</v>
      </c>
      <c r="AR233" s="58">
        <f t="shared" si="25"/>
        <v>3.083676585137872E-2</v>
      </c>
      <c r="AS233" s="58">
        <f t="shared" si="25"/>
        <v>3.1235895157707687E-2</v>
      </c>
      <c r="AT233" s="58">
        <f t="shared" si="25"/>
        <v>4.0772598816261552E-2</v>
      </c>
      <c r="AU233" s="58">
        <f t="shared" si="25"/>
        <v>2.733691091012664E-2</v>
      </c>
      <c r="AV233" s="58">
        <f t="shared" si="26"/>
        <v>2.7350376809226293E-2</v>
      </c>
      <c r="AW233" s="58">
        <f t="shared" si="26"/>
        <v>2.9879290073868664E-2</v>
      </c>
      <c r="AX233" s="58">
        <f t="shared" si="26"/>
        <v>2.6536353793395234E-2</v>
      </c>
    </row>
    <row r="234" spans="4:50" x14ac:dyDescent="0.25">
      <c r="D234" s="1" t="s">
        <v>60</v>
      </c>
      <c r="E234" s="2" t="s">
        <v>61</v>
      </c>
      <c r="F234" s="60" t="s">
        <v>14</v>
      </c>
      <c r="G234" s="57">
        <v>319887</v>
      </c>
      <c r="H234" s="57">
        <v>296493</v>
      </c>
      <c r="I234" s="57">
        <v>332986</v>
      </c>
      <c r="J234" s="57">
        <v>386836</v>
      </c>
      <c r="K234" s="57">
        <v>423567</v>
      </c>
      <c r="L234" s="57">
        <v>396799</v>
      </c>
      <c r="M234" s="57">
        <v>482708</v>
      </c>
      <c r="O234" s="60" t="s">
        <v>14</v>
      </c>
      <c r="P234" s="103">
        <v>3.5</v>
      </c>
      <c r="Q234" s="103">
        <v>3.5</v>
      </c>
      <c r="R234" s="103">
        <v>4.3</v>
      </c>
      <c r="S234" s="103">
        <v>3.1</v>
      </c>
      <c r="T234" s="103">
        <v>2.9</v>
      </c>
      <c r="U234" s="103">
        <v>3.3</v>
      </c>
      <c r="V234" s="103">
        <v>2.9</v>
      </c>
      <c r="Y234" s="60" t="s">
        <v>14</v>
      </c>
      <c r="Z234" s="57">
        <v>22392.09</v>
      </c>
      <c r="AA234" s="57">
        <v>20754.509999999998</v>
      </c>
      <c r="AB234" s="57">
        <v>28636.796000000002</v>
      </c>
      <c r="AC234" s="57">
        <v>23983.832000000002</v>
      </c>
      <c r="AD234" s="57">
        <v>24566.886000000002</v>
      </c>
      <c r="AE234" s="57">
        <v>26188.734</v>
      </c>
      <c r="AF234" s="57">
        <v>27997.063999999998</v>
      </c>
      <c r="AH234" s="60" t="s">
        <v>14</v>
      </c>
      <c r="AI234" s="58">
        <v>0.622929973516124</v>
      </c>
      <c r="AJ234" s="58">
        <v>0.60144349847556333</v>
      </c>
      <c r="AK234" s="58">
        <v>0.63411893752999338</v>
      </c>
      <c r="AL234" s="58">
        <v>0.66174792624284295</v>
      </c>
      <c r="AM234" s="58">
        <v>0.66543236836027897</v>
      </c>
      <c r="AN234" s="58">
        <v>0.61955216633019028</v>
      </c>
      <c r="AO234" s="58">
        <v>0.65248533723349178</v>
      </c>
      <c r="AQ234" s="60" t="s">
        <v>14</v>
      </c>
      <c r="AR234" s="58">
        <f t="shared" si="25"/>
        <v>4.360509814612868E-2</v>
      </c>
      <c r="AS234" s="58">
        <f t="shared" si="25"/>
        <v>4.2101044893289433E-2</v>
      </c>
      <c r="AT234" s="58">
        <f t="shared" si="25"/>
        <v>5.453422862757943E-2</v>
      </c>
      <c r="AU234" s="58">
        <f t="shared" si="25"/>
        <v>4.1028371427056259E-2</v>
      </c>
      <c r="AV234" s="58">
        <f t="shared" si="26"/>
        <v>3.8595077364896181E-2</v>
      </c>
      <c r="AW234" s="58">
        <f t="shared" si="26"/>
        <v>4.0890442977792561E-2</v>
      </c>
      <c r="AX234" s="58">
        <f t="shared" si="26"/>
        <v>3.7844149559542524E-2</v>
      </c>
    </row>
    <row r="235" spans="4:50" x14ac:dyDescent="0.25">
      <c r="D235" s="19" t="s">
        <v>0</v>
      </c>
      <c r="E235" s="96" t="s">
        <v>10</v>
      </c>
      <c r="F235" s="56" t="s">
        <v>59</v>
      </c>
      <c r="G235" s="100">
        <v>5278335</v>
      </c>
      <c r="H235" s="100">
        <v>5240996</v>
      </c>
      <c r="I235" s="100">
        <v>5519942</v>
      </c>
      <c r="J235" s="100">
        <v>6059586</v>
      </c>
      <c r="K235" s="100">
        <v>6417283</v>
      </c>
      <c r="L235" s="100">
        <v>6541381</v>
      </c>
      <c r="M235" s="100">
        <v>7045913</v>
      </c>
      <c r="O235" s="56" t="s">
        <v>59</v>
      </c>
      <c r="P235" s="101">
        <v>0.9</v>
      </c>
      <c r="Q235" s="101">
        <v>0.9</v>
      </c>
      <c r="R235" s="101">
        <v>0.9</v>
      </c>
      <c r="S235" s="101">
        <v>0.9</v>
      </c>
      <c r="T235" s="101">
        <v>0.9</v>
      </c>
      <c r="U235" s="101">
        <v>1</v>
      </c>
      <c r="V235" s="101">
        <v>1</v>
      </c>
      <c r="Y235" s="56" t="s">
        <v>59</v>
      </c>
      <c r="Z235" s="100">
        <v>95010.03</v>
      </c>
      <c r="AA235" s="100">
        <v>94337.928000000014</v>
      </c>
      <c r="AB235" s="100">
        <v>99358.955999999991</v>
      </c>
      <c r="AC235" s="100">
        <v>109072.54800000001</v>
      </c>
      <c r="AD235" s="100">
        <v>115511.094</v>
      </c>
      <c r="AE235" s="100">
        <v>130827.62</v>
      </c>
      <c r="AF235" s="100">
        <v>140918.26</v>
      </c>
      <c r="AH235" s="56" t="s">
        <v>59</v>
      </c>
      <c r="AI235" s="102">
        <v>1</v>
      </c>
      <c r="AJ235" s="102">
        <v>1</v>
      </c>
      <c r="AK235" s="102">
        <v>1</v>
      </c>
      <c r="AL235" s="102">
        <v>1</v>
      </c>
      <c r="AM235" s="102">
        <v>1</v>
      </c>
      <c r="AN235" s="102">
        <v>1</v>
      </c>
      <c r="AO235" s="102">
        <v>1</v>
      </c>
      <c r="AQ235" s="56" t="s">
        <v>59</v>
      </c>
      <c r="AR235" s="102">
        <f t="shared" si="25"/>
        <v>1.8000000000000002E-2</v>
      </c>
      <c r="AS235" s="102">
        <f t="shared" si="25"/>
        <v>1.8000000000000002E-2</v>
      </c>
      <c r="AT235" s="102">
        <f t="shared" si="25"/>
        <v>1.8000000000000002E-2</v>
      </c>
      <c r="AU235" s="102">
        <f t="shared" si="25"/>
        <v>1.8000000000000002E-2</v>
      </c>
      <c r="AV235" s="102">
        <f t="shared" si="26"/>
        <v>1.8000000000000002E-2</v>
      </c>
      <c r="AW235" s="102">
        <f t="shared" si="26"/>
        <v>0.02</v>
      </c>
      <c r="AX235" s="102">
        <f t="shared" si="26"/>
        <v>0.02</v>
      </c>
    </row>
    <row r="236" spans="4:50" x14ac:dyDescent="0.25">
      <c r="D236" s="1" t="s">
        <v>0</v>
      </c>
      <c r="E236" s="2" t="s">
        <v>10</v>
      </c>
      <c r="F236" s="60" t="s">
        <v>12</v>
      </c>
      <c r="G236" s="57">
        <v>874690</v>
      </c>
      <c r="H236" s="57">
        <v>876594</v>
      </c>
      <c r="I236" s="57">
        <v>822370</v>
      </c>
      <c r="J236" s="57">
        <v>893499</v>
      </c>
      <c r="K236" s="57">
        <v>893343</v>
      </c>
      <c r="L236" s="57">
        <v>857268</v>
      </c>
      <c r="M236" s="57">
        <v>850987</v>
      </c>
      <c r="O236" s="60" t="s">
        <v>12</v>
      </c>
      <c r="P236" s="103">
        <v>2.4</v>
      </c>
      <c r="Q236" s="103">
        <v>2.6</v>
      </c>
      <c r="R236" s="103">
        <v>2.6</v>
      </c>
      <c r="S236" s="103">
        <v>3.4</v>
      </c>
      <c r="T236" s="103">
        <v>3</v>
      </c>
      <c r="U236" s="103">
        <v>3.2</v>
      </c>
      <c r="V236" s="103">
        <v>3.3</v>
      </c>
      <c r="Y236" s="60" t="s">
        <v>12</v>
      </c>
      <c r="Z236" s="57">
        <v>41985.120000000003</v>
      </c>
      <c r="AA236" s="57">
        <v>45582.887999999999</v>
      </c>
      <c r="AB236" s="57">
        <v>42763.24</v>
      </c>
      <c r="AC236" s="57">
        <v>60757.932000000001</v>
      </c>
      <c r="AD236" s="57">
        <v>53600.58</v>
      </c>
      <c r="AE236" s="57">
        <v>54865.152000000002</v>
      </c>
      <c r="AF236" s="57">
        <v>56165.141999999993</v>
      </c>
      <c r="AH236" s="60" t="s">
        <v>12</v>
      </c>
      <c r="AI236" s="58">
        <v>0.16571324101255414</v>
      </c>
      <c r="AJ236" s="58">
        <v>0.16725713967345138</v>
      </c>
      <c r="AK236" s="58">
        <v>0.14898163785054264</v>
      </c>
      <c r="AL236" s="58">
        <v>0.14745215267181619</v>
      </c>
      <c r="AM236" s="58">
        <v>0.13920891442686881</v>
      </c>
      <c r="AN236" s="58">
        <v>0.13105306050817098</v>
      </c>
      <c r="AO236" s="58">
        <v>0.12077739251109118</v>
      </c>
      <c r="AQ236" s="60" t="s">
        <v>12</v>
      </c>
      <c r="AR236" s="58">
        <f t="shared" si="25"/>
        <v>7.9542355686025978E-3</v>
      </c>
      <c r="AS236" s="58">
        <f t="shared" si="25"/>
        <v>8.6973712630194714E-3</v>
      </c>
      <c r="AT236" s="58">
        <f t="shared" si="25"/>
        <v>7.7470451682282171E-3</v>
      </c>
      <c r="AU236" s="58">
        <f t="shared" si="25"/>
        <v>1.00267463816835E-2</v>
      </c>
      <c r="AV236" s="58">
        <f t="shared" si="26"/>
        <v>8.3525348656121289E-3</v>
      </c>
      <c r="AW236" s="58">
        <f t="shared" si="26"/>
        <v>8.3873958725229417E-3</v>
      </c>
      <c r="AX236" s="58">
        <f t="shared" si="26"/>
        <v>7.9713079057320176E-3</v>
      </c>
    </row>
    <row r="237" spans="4:50" x14ac:dyDescent="0.25">
      <c r="D237" s="1" t="s">
        <v>0</v>
      </c>
      <c r="E237" s="2" t="s">
        <v>10</v>
      </c>
      <c r="F237" s="60" t="s">
        <v>13</v>
      </c>
      <c r="G237" s="57">
        <v>1664391</v>
      </c>
      <c r="H237" s="57">
        <v>1777643</v>
      </c>
      <c r="I237" s="57">
        <v>1826132</v>
      </c>
      <c r="J237" s="57">
        <v>1803721</v>
      </c>
      <c r="K237" s="57">
        <v>1928111</v>
      </c>
      <c r="L237" s="57">
        <v>1956448</v>
      </c>
      <c r="M237" s="57">
        <v>2088261</v>
      </c>
      <c r="O237" s="60" t="s">
        <v>13</v>
      </c>
      <c r="P237" s="103">
        <v>1.7</v>
      </c>
      <c r="Q237" s="103">
        <v>1.8</v>
      </c>
      <c r="R237" s="103">
        <v>1.8</v>
      </c>
      <c r="S237" s="103">
        <v>1.9</v>
      </c>
      <c r="T237" s="103">
        <v>2.1</v>
      </c>
      <c r="U237" s="103">
        <v>2.2000000000000002</v>
      </c>
      <c r="V237" s="103">
        <v>2</v>
      </c>
      <c r="Y237" s="60" t="s">
        <v>13</v>
      </c>
      <c r="Z237" s="57">
        <v>56589.293999999994</v>
      </c>
      <c r="AA237" s="57">
        <v>63995.148000000001</v>
      </c>
      <c r="AB237" s="57">
        <v>65740.752000000008</v>
      </c>
      <c r="AC237" s="57">
        <v>68541.398000000001</v>
      </c>
      <c r="AD237" s="57">
        <v>80980.661999999997</v>
      </c>
      <c r="AE237" s="57">
        <v>86083.712000000014</v>
      </c>
      <c r="AF237" s="57">
        <v>83530.44</v>
      </c>
      <c r="AH237" s="60" t="s">
        <v>13</v>
      </c>
      <c r="AI237" s="58">
        <v>0.3153250030549406</v>
      </c>
      <c r="AJ237" s="58">
        <v>0.33918037716495109</v>
      </c>
      <c r="AK237" s="58">
        <v>0.33082449054718327</v>
      </c>
      <c r="AL237" s="58">
        <v>0.29766406483875302</v>
      </c>
      <c r="AM237" s="58">
        <v>0.30045597178743716</v>
      </c>
      <c r="AN237" s="58">
        <v>0.29908791431044912</v>
      </c>
      <c r="AO237" s="58">
        <v>0.29637904981228125</v>
      </c>
      <c r="AQ237" s="60" t="s">
        <v>13</v>
      </c>
      <c r="AR237" s="58">
        <f t="shared" si="25"/>
        <v>1.072105010386798E-2</v>
      </c>
      <c r="AS237" s="58">
        <f t="shared" si="25"/>
        <v>1.221049357793824E-2</v>
      </c>
      <c r="AT237" s="58">
        <f t="shared" si="25"/>
        <v>1.19096816596986E-2</v>
      </c>
      <c r="AU237" s="58">
        <f t="shared" si="25"/>
        <v>1.1311234463872616E-2</v>
      </c>
      <c r="AV237" s="58">
        <f t="shared" si="26"/>
        <v>1.2619150815072361E-2</v>
      </c>
      <c r="AW237" s="58">
        <f t="shared" si="26"/>
        <v>1.3159868229659762E-2</v>
      </c>
      <c r="AX237" s="58">
        <f t="shared" si="26"/>
        <v>1.185516199249125E-2</v>
      </c>
    </row>
    <row r="238" spans="4:50" x14ac:dyDescent="0.25">
      <c r="D238" s="1" t="s">
        <v>0</v>
      </c>
      <c r="E238" s="2" t="s">
        <v>10</v>
      </c>
      <c r="F238" s="60" t="s">
        <v>14</v>
      </c>
      <c r="G238" s="57">
        <v>2739254</v>
      </c>
      <c r="H238" s="57">
        <v>2586759</v>
      </c>
      <c r="I238" s="57">
        <v>2871440</v>
      </c>
      <c r="J238" s="57">
        <v>3362366</v>
      </c>
      <c r="K238" s="57">
        <v>3595829</v>
      </c>
      <c r="L238" s="57">
        <v>3727665</v>
      </c>
      <c r="M238" s="57">
        <v>4106665</v>
      </c>
      <c r="O238" s="60" t="s">
        <v>14</v>
      </c>
      <c r="P238" s="103">
        <v>1.4</v>
      </c>
      <c r="Q238" s="103">
        <v>1.6</v>
      </c>
      <c r="R238" s="103">
        <v>1.5</v>
      </c>
      <c r="S238" s="103">
        <v>1.3</v>
      </c>
      <c r="T238" s="103">
        <v>1.4</v>
      </c>
      <c r="U238" s="103">
        <v>1.5</v>
      </c>
      <c r="V238" s="103">
        <v>1.4</v>
      </c>
      <c r="Y238" s="60" t="s">
        <v>14</v>
      </c>
      <c r="Z238" s="57">
        <v>76699.111999999994</v>
      </c>
      <c r="AA238" s="57">
        <v>82776.288</v>
      </c>
      <c r="AB238" s="57">
        <v>86143.2</v>
      </c>
      <c r="AC238" s="57">
        <v>87421.516000000003</v>
      </c>
      <c r="AD238" s="57">
        <v>100683.212</v>
      </c>
      <c r="AE238" s="57">
        <v>111829.95</v>
      </c>
      <c r="AF238" s="57">
        <v>114986.62</v>
      </c>
      <c r="AH238" s="60" t="s">
        <v>14</v>
      </c>
      <c r="AI238" s="58">
        <v>0.51896175593250526</v>
      </c>
      <c r="AJ238" s="58">
        <v>0.49356248316159751</v>
      </c>
      <c r="AK238" s="58">
        <v>0.52019387160227404</v>
      </c>
      <c r="AL238" s="58">
        <v>0.55488378248943082</v>
      </c>
      <c r="AM238" s="58">
        <v>0.56033511378569401</v>
      </c>
      <c r="AN238" s="58">
        <v>0.56985902518137987</v>
      </c>
      <c r="AO238" s="58">
        <v>0.58284355767662754</v>
      </c>
      <c r="AQ238" s="60" t="s">
        <v>14</v>
      </c>
      <c r="AR238" s="58">
        <f t="shared" si="25"/>
        <v>1.4530929166110146E-2</v>
      </c>
      <c r="AS238" s="58">
        <f t="shared" si="25"/>
        <v>1.5793999461171122E-2</v>
      </c>
      <c r="AT238" s="58">
        <f t="shared" si="25"/>
        <v>1.5605816148068221E-2</v>
      </c>
      <c r="AU238" s="58">
        <f t="shared" si="25"/>
        <v>1.4426978344725202E-2</v>
      </c>
      <c r="AV238" s="58">
        <f t="shared" si="26"/>
        <v>1.5689383185999429E-2</v>
      </c>
      <c r="AW238" s="58">
        <f t="shared" si="26"/>
        <v>1.7095770755441397E-2</v>
      </c>
      <c r="AX238" s="58">
        <f t="shared" si="26"/>
        <v>1.6319619614945571E-2</v>
      </c>
    </row>
    <row r="239" spans="4:50" x14ac:dyDescent="0.25">
      <c r="D239" s="19" t="s">
        <v>1</v>
      </c>
      <c r="E239" s="96" t="s">
        <v>10</v>
      </c>
      <c r="F239" s="56" t="s">
        <v>59</v>
      </c>
      <c r="G239" s="100">
        <v>2612043</v>
      </c>
      <c r="H239" s="100">
        <v>2603509</v>
      </c>
      <c r="I239" s="100">
        <v>2715161</v>
      </c>
      <c r="J239" s="100">
        <v>2961525</v>
      </c>
      <c r="K239" s="100">
        <v>3134559</v>
      </c>
      <c r="L239" s="100">
        <v>3258014</v>
      </c>
      <c r="M239" s="100">
        <v>3417721</v>
      </c>
      <c r="O239" s="56" t="s">
        <v>59</v>
      </c>
      <c r="P239" s="101">
        <v>1.4</v>
      </c>
      <c r="Q239" s="101">
        <v>1.6</v>
      </c>
      <c r="R239" s="101">
        <v>1.5</v>
      </c>
      <c r="S239" s="101">
        <v>1.6</v>
      </c>
      <c r="T239" s="101">
        <v>1.4</v>
      </c>
      <c r="U239" s="101">
        <v>1.5</v>
      </c>
      <c r="V239" s="101">
        <v>1.6</v>
      </c>
      <c r="Y239" s="56" t="s">
        <v>59</v>
      </c>
      <c r="Z239" s="100">
        <v>73137.203999999998</v>
      </c>
      <c r="AA239" s="100">
        <v>83312.288</v>
      </c>
      <c r="AB239" s="100">
        <v>81454.83</v>
      </c>
      <c r="AC239" s="100">
        <v>94768.8</v>
      </c>
      <c r="AD239" s="100">
        <v>87767.651999999987</v>
      </c>
      <c r="AE239" s="100">
        <v>97740.42</v>
      </c>
      <c r="AF239" s="100">
        <v>109367.07200000001</v>
      </c>
      <c r="AH239" s="56" t="s">
        <v>59</v>
      </c>
      <c r="AI239" s="102">
        <v>1</v>
      </c>
      <c r="AJ239" s="102">
        <v>1</v>
      </c>
      <c r="AK239" s="102">
        <v>1</v>
      </c>
      <c r="AL239" s="102">
        <v>1</v>
      </c>
      <c r="AM239" s="102">
        <v>1</v>
      </c>
      <c r="AN239" s="102">
        <v>1</v>
      </c>
      <c r="AO239" s="102">
        <v>1</v>
      </c>
      <c r="AQ239" s="56" t="s">
        <v>59</v>
      </c>
      <c r="AR239" s="102">
        <f t="shared" si="25"/>
        <v>2.7999999999999997E-2</v>
      </c>
      <c r="AS239" s="102">
        <f t="shared" si="25"/>
        <v>3.2000000000000001E-2</v>
      </c>
      <c r="AT239" s="102">
        <f t="shared" si="25"/>
        <v>0.03</v>
      </c>
      <c r="AU239" s="102">
        <f t="shared" si="25"/>
        <v>3.2000000000000001E-2</v>
      </c>
      <c r="AV239" s="102">
        <f t="shared" si="26"/>
        <v>2.7999999999999997E-2</v>
      </c>
      <c r="AW239" s="102">
        <f t="shared" si="26"/>
        <v>0.03</v>
      </c>
      <c r="AX239" s="102">
        <f t="shared" si="26"/>
        <v>3.2000000000000001E-2</v>
      </c>
    </row>
    <row r="240" spans="4:50" x14ac:dyDescent="0.25">
      <c r="D240" s="1" t="s">
        <v>1</v>
      </c>
      <c r="E240" s="2" t="s">
        <v>10</v>
      </c>
      <c r="F240" s="60" t="s">
        <v>12</v>
      </c>
      <c r="G240" s="57">
        <v>555054</v>
      </c>
      <c r="H240" s="57">
        <v>564929</v>
      </c>
      <c r="I240" s="57">
        <v>524913</v>
      </c>
      <c r="J240" s="57">
        <v>603443</v>
      </c>
      <c r="K240" s="57">
        <v>630922</v>
      </c>
      <c r="L240" s="57">
        <v>586847</v>
      </c>
      <c r="M240" s="57">
        <v>618007</v>
      </c>
      <c r="O240" s="60" t="s">
        <v>12</v>
      </c>
      <c r="P240" s="103">
        <v>3</v>
      </c>
      <c r="Q240" s="103">
        <v>3.3</v>
      </c>
      <c r="R240" s="103">
        <v>3.2</v>
      </c>
      <c r="S240" s="103">
        <v>3.4</v>
      </c>
      <c r="T240" s="103">
        <v>3.7</v>
      </c>
      <c r="U240" s="103">
        <v>4</v>
      </c>
      <c r="V240" s="103">
        <v>4</v>
      </c>
      <c r="Y240" s="60" t="s">
        <v>12</v>
      </c>
      <c r="Z240" s="57">
        <v>33303.24</v>
      </c>
      <c r="AA240" s="57">
        <v>37285.313999999998</v>
      </c>
      <c r="AB240" s="57">
        <v>33594.432000000001</v>
      </c>
      <c r="AC240" s="57">
        <v>41034.123999999996</v>
      </c>
      <c r="AD240" s="57">
        <v>46688.227999999996</v>
      </c>
      <c r="AE240" s="57">
        <v>46947.76</v>
      </c>
      <c r="AF240" s="57">
        <v>49440.56</v>
      </c>
      <c r="AH240" s="60" t="s">
        <v>12</v>
      </c>
      <c r="AI240" s="58">
        <v>0.21249803314876517</v>
      </c>
      <c r="AJ240" s="58">
        <v>0.2169875349000138</v>
      </c>
      <c r="AK240" s="58">
        <v>0.19332665724058351</v>
      </c>
      <c r="AL240" s="58">
        <v>0.20376090021188409</v>
      </c>
      <c r="AM240" s="58">
        <v>0.20127935061997557</v>
      </c>
      <c r="AN240" s="58">
        <v>0.18012414925166068</v>
      </c>
      <c r="AO240" s="58">
        <v>0.18082429782887485</v>
      </c>
      <c r="AQ240" s="60" t="s">
        <v>12</v>
      </c>
      <c r="AR240" s="58">
        <f t="shared" ref="AR240:AU246" si="27">2*(AI240*P240/100)</f>
        <v>1.2749881988925911E-2</v>
      </c>
      <c r="AS240" s="58">
        <f t="shared" si="27"/>
        <v>1.4321177303400909E-2</v>
      </c>
      <c r="AT240" s="58">
        <f t="shared" si="27"/>
        <v>1.2372906063397346E-2</v>
      </c>
      <c r="AU240" s="58">
        <f t="shared" si="27"/>
        <v>1.3855741214408118E-2</v>
      </c>
      <c r="AV240" s="58">
        <f t="shared" si="26"/>
        <v>1.4894671945878193E-2</v>
      </c>
      <c r="AW240" s="58">
        <f t="shared" si="26"/>
        <v>1.4409931940132854E-2</v>
      </c>
      <c r="AX240" s="58">
        <f t="shared" si="26"/>
        <v>1.4465943826309988E-2</v>
      </c>
    </row>
    <row r="241" spans="4:50" x14ac:dyDescent="0.25">
      <c r="D241" s="1" t="s">
        <v>1</v>
      </c>
      <c r="E241" s="2" t="s">
        <v>10</v>
      </c>
      <c r="F241" s="60" t="s">
        <v>13</v>
      </c>
      <c r="G241" s="57">
        <v>1038477</v>
      </c>
      <c r="H241" s="57">
        <v>1088963</v>
      </c>
      <c r="I241" s="57">
        <v>1133469</v>
      </c>
      <c r="J241" s="57">
        <v>1135869</v>
      </c>
      <c r="K241" s="57">
        <v>1183185</v>
      </c>
      <c r="L241" s="57">
        <v>1237726</v>
      </c>
      <c r="M241" s="57">
        <v>1316279</v>
      </c>
      <c r="O241" s="60" t="s">
        <v>13</v>
      </c>
      <c r="P241" s="103">
        <v>2.1</v>
      </c>
      <c r="Q241" s="103">
        <v>2.2999999999999998</v>
      </c>
      <c r="R241" s="103">
        <v>2.2000000000000002</v>
      </c>
      <c r="S241" s="103">
        <v>2.4</v>
      </c>
      <c r="T241" s="103">
        <v>2.6</v>
      </c>
      <c r="U241" s="103">
        <v>2.8</v>
      </c>
      <c r="V241" s="103">
        <v>2.8</v>
      </c>
      <c r="Y241" s="60" t="s">
        <v>13</v>
      </c>
      <c r="Z241" s="57">
        <v>43616.034000000007</v>
      </c>
      <c r="AA241" s="57">
        <v>50092.297999999995</v>
      </c>
      <c r="AB241" s="57">
        <v>49872.636000000006</v>
      </c>
      <c r="AC241" s="57">
        <v>54521.712</v>
      </c>
      <c r="AD241" s="57">
        <v>61525.62</v>
      </c>
      <c r="AE241" s="57">
        <v>69312.656000000003</v>
      </c>
      <c r="AF241" s="57">
        <v>73711.623999999996</v>
      </c>
      <c r="AH241" s="60" t="s">
        <v>13</v>
      </c>
      <c r="AI241" s="58">
        <v>0.39757270458411287</v>
      </c>
      <c r="AJ241" s="58">
        <v>0.41826742292805597</v>
      </c>
      <c r="AK241" s="58">
        <v>0.41745922249177858</v>
      </c>
      <c r="AL241" s="58">
        <v>0.38354192519056907</v>
      </c>
      <c r="AM241" s="58">
        <v>0.37746458114203624</v>
      </c>
      <c r="AN241" s="58">
        <v>0.37990198937143915</v>
      </c>
      <c r="AO241" s="58">
        <v>0.385133543668427</v>
      </c>
      <c r="AQ241" s="60" t="s">
        <v>13</v>
      </c>
      <c r="AR241" s="58">
        <f t="shared" si="27"/>
        <v>1.6698053592532743E-2</v>
      </c>
      <c r="AS241" s="58">
        <f t="shared" si="27"/>
        <v>1.9240301454690575E-2</v>
      </c>
      <c r="AT241" s="58">
        <f t="shared" si="27"/>
        <v>1.836820578963826E-2</v>
      </c>
      <c r="AU241" s="58">
        <f t="shared" si="27"/>
        <v>1.8410012409147313E-2</v>
      </c>
      <c r="AV241" s="58">
        <f t="shared" si="26"/>
        <v>1.9628158219385884E-2</v>
      </c>
      <c r="AW241" s="58">
        <f t="shared" si="26"/>
        <v>2.1274511404800588E-2</v>
      </c>
      <c r="AX241" s="58">
        <f t="shared" si="26"/>
        <v>2.1567478445431911E-2</v>
      </c>
    </row>
    <row r="242" spans="4:50" x14ac:dyDescent="0.25">
      <c r="D242" s="1" t="s">
        <v>1</v>
      </c>
      <c r="E242" s="2" t="s">
        <v>10</v>
      </c>
      <c r="F242" s="60" t="s">
        <v>14</v>
      </c>
      <c r="G242" s="57">
        <v>1018512</v>
      </c>
      <c r="H242" s="57">
        <v>949617</v>
      </c>
      <c r="I242" s="57">
        <v>1056779</v>
      </c>
      <c r="J242" s="57">
        <v>1222213</v>
      </c>
      <c r="K242" s="57">
        <v>1320452</v>
      </c>
      <c r="L242" s="57">
        <v>1433441</v>
      </c>
      <c r="M242" s="57">
        <v>1483435</v>
      </c>
      <c r="O242" s="60" t="s">
        <v>14</v>
      </c>
      <c r="P242" s="103">
        <v>2.1</v>
      </c>
      <c r="Q242" s="103">
        <v>2.6</v>
      </c>
      <c r="R242" s="103">
        <v>2.2000000000000002</v>
      </c>
      <c r="S242" s="103">
        <v>2.4</v>
      </c>
      <c r="T242" s="103">
        <v>2.6</v>
      </c>
      <c r="U242" s="103">
        <v>2.8</v>
      </c>
      <c r="V242" s="103">
        <v>2.8</v>
      </c>
      <c r="Y242" s="60" t="s">
        <v>14</v>
      </c>
      <c r="Z242" s="57">
        <v>42777.504000000001</v>
      </c>
      <c r="AA242" s="57">
        <v>49380.084000000003</v>
      </c>
      <c r="AB242" s="57">
        <v>46498.276000000005</v>
      </c>
      <c r="AC242" s="57">
        <v>58666.223999999995</v>
      </c>
      <c r="AD242" s="57">
        <v>68663.504000000001</v>
      </c>
      <c r="AE242" s="57">
        <v>80272.695999999996</v>
      </c>
      <c r="AF242" s="57">
        <v>83072.359999999986</v>
      </c>
      <c r="AH242" s="60" t="s">
        <v>14</v>
      </c>
      <c r="AI242" s="58">
        <v>0.38992926226712193</v>
      </c>
      <c r="AJ242" s="58">
        <v>0.36474504217193027</v>
      </c>
      <c r="AK242" s="58">
        <v>0.38921412026763791</v>
      </c>
      <c r="AL242" s="58">
        <v>0.41269717459754685</v>
      </c>
      <c r="AM242" s="58">
        <v>0.42125606823798817</v>
      </c>
      <c r="AN242" s="58">
        <v>0.43997386137690014</v>
      </c>
      <c r="AO242" s="58">
        <v>0.43404215850269812</v>
      </c>
      <c r="AQ242" s="60" t="s">
        <v>14</v>
      </c>
      <c r="AR242" s="58">
        <f t="shared" si="27"/>
        <v>1.6377029015219122E-2</v>
      </c>
      <c r="AS242" s="58">
        <f t="shared" si="27"/>
        <v>1.8966742192940374E-2</v>
      </c>
      <c r="AT242" s="58">
        <f t="shared" si="27"/>
        <v>1.7125421291776067E-2</v>
      </c>
      <c r="AU242" s="58">
        <f t="shared" si="27"/>
        <v>1.9809464380682248E-2</v>
      </c>
      <c r="AV242" s="58">
        <f t="shared" si="26"/>
        <v>2.1905315548375385E-2</v>
      </c>
      <c r="AW242" s="58">
        <f t="shared" si="26"/>
        <v>2.4638536237106407E-2</v>
      </c>
      <c r="AX242" s="58">
        <f t="shared" si="26"/>
        <v>2.4306360876151092E-2</v>
      </c>
    </row>
    <row r="243" spans="4:50" x14ac:dyDescent="0.25">
      <c r="D243" s="19" t="s">
        <v>60</v>
      </c>
      <c r="E243" s="96" t="s">
        <v>10</v>
      </c>
      <c r="F243" s="56" t="s">
        <v>59</v>
      </c>
      <c r="G243" s="100">
        <v>2666292</v>
      </c>
      <c r="H243" s="100">
        <v>2637487</v>
      </c>
      <c r="I243" s="100">
        <v>2804781</v>
      </c>
      <c r="J243" s="100">
        <v>3098061</v>
      </c>
      <c r="K243" s="100">
        <v>3282724</v>
      </c>
      <c r="L243" s="100">
        <v>3283367</v>
      </c>
      <c r="M243" s="100">
        <v>3628192</v>
      </c>
      <c r="O243" s="56" t="s">
        <v>59</v>
      </c>
      <c r="P243" s="101">
        <v>1.4</v>
      </c>
      <c r="Q243" s="101">
        <v>1.6</v>
      </c>
      <c r="R243" s="101">
        <v>1.5</v>
      </c>
      <c r="S243" s="101">
        <v>1.3</v>
      </c>
      <c r="T243" s="101">
        <v>1.4</v>
      </c>
      <c r="U243" s="101">
        <v>1.5</v>
      </c>
      <c r="V243" s="101">
        <v>1.6</v>
      </c>
      <c r="Y243" s="56" t="s">
        <v>59</v>
      </c>
      <c r="Z243" s="100">
        <v>74656.175999999992</v>
      </c>
      <c r="AA243" s="100">
        <v>84399.584000000003</v>
      </c>
      <c r="AB243" s="100">
        <v>84143.43</v>
      </c>
      <c r="AC243" s="100">
        <v>80549.58600000001</v>
      </c>
      <c r="AD243" s="100">
        <v>91916.271999999997</v>
      </c>
      <c r="AE243" s="100">
        <v>98501.01</v>
      </c>
      <c r="AF243" s="100">
        <v>116102.144</v>
      </c>
      <c r="AH243" s="56" t="s">
        <v>59</v>
      </c>
      <c r="AI243" s="102">
        <v>1</v>
      </c>
      <c r="AJ243" s="102">
        <v>1</v>
      </c>
      <c r="AK243" s="102">
        <v>1</v>
      </c>
      <c r="AL243" s="102">
        <v>1</v>
      </c>
      <c r="AM243" s="102">
        <v>1</v>
      </c>
      <c r="AN243" s="102">
        <v>1</v>
      </c>
      <c r="AO243" s="102">
        <v>1</v>
      </c>
      <c r="AQ243" s="56" t="s">
        <v>59</v>
      </c>
      <c r="AR243" s="102">
        <f t="shared" si="27"/>
        <v>2.7999999999999997E-2</v>
      </c>
      <c r="AS243" s="102">
        <f t="shared" si="27"/>
        <v>3.2000000000000001E-2</v>
      </c>
      <c r="AT243" s="102">
        <f t="shared" si="27"/>
        <v>0.03</v>
      </c>
      <c r="AU243" s="102">
        <f t="shared" si="27"/>
        <v>2.6000000000000002E-2</v>
      </c>
      <c r="AV243" s="102">
        <f t="shared" si="26"/>
        <v>2.7999999999999997E-2</v>
      </c>
      <c r="AW243" s="102">
        <f t="shared" si="26"/>
        <v>0.03</v>
      </c>
      <c r="AX243" s="102">
        <f t="shared" si="26"/>
        <v>3.2000000000000001E-2</v>
      </c>
    </row>
    <row r="244" spans="4:50" x14ac:dyDescent="0.25">
      <c r="D244" s="1" t="s">
        <v>60</v>
      </c>
      <c r="E244" s="2" t="s">
        <v>10</v>
      </c>
      <c r="F244" s="60" t="s">
        <v>12</v>
      </c>
      <c r="G244" s="57">
        <v>319636</v>
      </c>
      <c r="H244" s="57">
        <v>311665</v>
      </c>
      <c r="I244" s="57">
        <v>297457</v>
      </c>
      <c r="J244" s="57">
        <v>290056</v>
      </c>
      <c r="K244" s="57">
        <v>262421</v>
      </c>
      <c r="L244" s="57">
        <v>270421</v>
      </c>
      <c r="M244" s="57">
        <v>232980</v>
      </c>
      <c r="O244" s="60" t="s">
        <v>12</v>
      </c>
      <c r="P244" s="103">
        <v>3.9</v>
      </c>
      <c r="Q244" s="103">
        <v>4.2</v>
      </c>
      <c r="R244" s="103">
        <v>4.5</v>
      </c>
      <c r="S244" s="103">
        <v>4.8</v>
      </c>
      <c r="T244" s="103">
        <v>5.9</v>
      </c>
      <c r="U244" s="103">
        <v>5.7</v>
      </c>
      <c r="V244" s="103">
        <v>6.4</v>
      </c>
      <c r="Y244" s="60" t="s">
        <v>12</v>
      </c>
      <c r="Z244" s="57">
        <v>24931.607999999997</v>
      </c>
      <c r="AA244" s="57">
        <v>26180</v>
      </c>
      <c r="AB244" s="57">
        <v>26771.13</v>
      </c>
      <c r="AC244" s="57">
        <v>27845.376</v>
      </c>
      <c r="AD244" s="57">
        <v>30965.678000000004</v>
      </c>
      <c r="AE244" s="57">
        <v>30827.993999999999</v>
      </c>
      <c r="AF244" s="57">
        <v>29821.439999999999</v>
      </c>
      <c r="AH244" s="60" t="s">
        <v>12</v>
      </c>
      <c r="AI244" s="58">
        <v>0.11988034318821794</v>
      </c>
      <c r="AJ244" s="58">
        <v>0.11816740708105859</v>
      </c>
      <c r="AK244" s="58">
        <v>0.10605355640957351</v>
      </c>
      <c r="AL244" s="58">
        <v>9.3625012548171266E-2</v>
      </c>
      <c r="AM244" s="58">
        <v>7.9940013232912666E-2</v>
      </c>
      <c r="AN244" s="58">
        <v>8.2360881375734121E-2</v>
      </c>
      <c r="AO244" s="58">
        <v>6.4213801254178388E-2</v>
      </c>
      <c r="AQ244" s="60" t="s">
        <v>12</v>
      </c>
      <c r="AR244" s="58">
        <f t="shared" si="27"/>
        <v>9.3506667686809996E-3</v>
      </c>
      <c r="AS244" s="58">
        <f t="shared" si="27"/>
        <v>9.9260621948089219E-3</v>
      </c>
      <c r="AT244" s="58">
        <f t="shared" si="27"/>
        <v>9.544820076861615E-3</v>
      </c>
      <c r="AU244" s="58">
        <f t="shared" si="27"/>
        <v>8.9880012046244413E-3</v>
      </c>
      <c r="AV244" s="58">
        <f t="shared" si="26"/>
        <v>9.432921561483695E-3</v>
      </c>
      <c r="AW244" s="58">
        <f t="shared" si="26"/>
        <v>9.3891404768336913E-3</v>
      </c>
      <c r="AX244" s="58">
        <f t="shared" si="26"/>
        <v>8.2193665605348343E-3</v>
      </c>
    </row>
    <row r="245" spans="4:50" x14ac:dyDescent="0.25">
      <c r="D245" s="1" t="s">
        <v>60</v>
      </c>
      <c r="E245" s="2" t="s">
        <v>10</v>
      </c>
      <c r="F245" s="60" t="s">
        <v>13</v>
      </c>
      <c r="G245" s="57">
        <v>625914</v>
      </c>
      <c r="H245" s="57">
        <v>688680</v>
      </c>
      <c r="I245" s="57">
        <v>692663</v>
      </c>
      <c r="J245" s="57">
        <v>667852</v>
      </c>
      <c r="K245" s="57">
        <v>744926</v>
      </c>
      <c r="L245" s="57">
        <v>718722</v>
      </c>
      <c r="M245" s="57">
        <v>771982</v>
      </c>
      <c r="O245" s="60" t="s">
        <v>13</v>
      </c>
      <c r="P245" s="103">
        <v>3</v>
      </c>
      <c r="Q245" s="103">
        <v>3.3</v>
      </c>
      <c r="R245" s="103">
        <v>3.2</v>
      </c>
      <c r="S245" s="103">
        <v>3.4</v>
      </c>
      <c r="T245" s="103">
        <v>3.7</v>
      </c>
      <c r="U245" s="103">
        <v>4</v>
      </c>
      <c r="V245" s="103">
        <v>3.3</v>
      </c>
      <c r="Y245" s="60" t="s">
        <v>13</v>
      </c>
      <c r="Z245" s="57">
        <v>37554.839999999997</v>
      </c>
      <c r="AA245" s="57">
        <v>45452.88</v>
      </c>
      <c r="AB245" s="57">
        <v>44330.432000000001</v>
      </c>
      <c r="AC245" s="57">
        <v>45413.935999999994</v>
      </c>
      <c r="AD245" s="57">
        <v>55124.524000000005</v>
      </c>
      <c r="AE245" s="57">
        <v>57497.760000000002</v>
      </c>
      <c r="AF245" s="57">
        <v>50950.812000000005</v>
      </c>
      <c r="AH245" s="60" t="s">
        <v>13</v>
      </c>
      <c r="AI245" s="58">
        <v>0.23475073247791314</v>
      </c>
      <c r="AJ245" s="58">
        <v>0.26111218747239323</v>
      </c>
      <c r="AK245" s="58">
        <v>0.24695796213679427</v>
      </c>
      <c r="AL245" s="58">
        <v>0.21557096519403587</v>
      </c>
      <c r="AM245" s="58">
        <v>0.22692312847501039</v>
      </c>
      <c r="AN245" s="58">
        <v>0.21889785698644104</v>
      </c>
      <c r="AO245" s="58">
        <v>0.21277319392138014</v>
      </c>
      <c r="AQ245" s="60" t="s">
        <v>13</v>
      </c>
      <c r="AR245" s="58">
        <f t="shared" si="27"/>
        <v>1.408504394867479E-2</v>
      </c>
      <c r="AS245" s="58">
        <f t="shared" si="27"/>
        <v>1.7233404373177951E-2</v>
      </c>
      <c r="AT245" s="58">
        <f t="shared" si="27"/>
        <v>1.5805309576754835E-2</v>
      </c>
      <c r="AU245" s="58">
        <f t="shared" si="27"/>
        <v>1.4658825633194438E-2</v>
      </c>
      <c r="AV245" s="58">
        <f t="shared" si="26"/>
        <v>1.679231150715077E-2</v>
      </c>
      <c r="AW245" s="58">
        <f t="shared" si="26"/>
        <v>1.7511828558915282E-2</v>
      </c>
      <c r="AX245" s="58">
        <f t="shared" si="26"/>
        <v>1.404303079881109E-2</v>
      </c>
    </row>
    <row r="246" spans="4:50" x14ac:dyDescent="0.25">
      <c r="D246" s="1" t="s">
        <v>60</v>
      </c>
      <c r="E246" s="2" t="s">
        <v>10</v>
      </c>
      <c r="F246" s="60" t="s">
        <v>14</v>
      </c>
      <c r="G246" s="57">
        <v>1720742</v>
      </c>
      <c r="H246" s="57">
        <v>1637142</v>
      </c>
      <c r="I246" s="57">
        <v>1814661</v>
      </c>
      <c r="J246" s="57">
        <v>2140153</v>
      </c>
      <c r="K246" s="57">
        <v>2275377</v>
      </c>
      <c r="L246" s="57">
        <v>2294224</v>
      </c>
      <c r="M246" s="57">
        <v>2623230</v>
      </c>
      <c r="O246" s="60" t="s">
        <v>14</v>
      </c>
      <c r="P246" s="103">
        <v>1.7</v>
      </c>
      <c r="Q246" s="103">
        <v>1.8</v>
      </c>
      <c r="R246" s="103">
        <v>1.8</v>
      </c>
      <c r="S246" s="103">
        <v>1.6</v>
      </c>
      <c r="T246" s="103">
        <v>1.8</v>
      </c>
      <c r="U246" s="103">
        <v>1.9</v>
      </c>
      <c r="V246" s="103">
        <v>2</v>
      </c>
      <c r="Y246" s="60" t="s">
        <v>14</v>
      </c>
      <c r="Z246" s="57">
        <v>58505.227999999996</v>
      </c>
      <c r="AA246" s="57">
        <v>58937.112000000001</v>
      </c>
      <c r="AB246" s="57">
        <v>65327.796000000002</v>
      </c>
      <c r="AC246" s="57">
        <v>68484.896000000008</v>
      </c>
      <c r="AD246" s="57">
        <v>81913.572</v>
      </c>
      <c r="AE246" s="57">
        <v>87180.511999999988</v>
      </c>
      <c r="AF246" s="57">
        <v>104929.2</v>
      </c>
      <c r="AH246" s="60" t="s">
        <v>14</v>
      </c>
      <c r="AI246" s="58">
        <v>0.64536892433386894</v>
      </c>
      <c r="AJ246" s="58">
        <v>0.62072040544654816</v>
      </c>
      <c r="AK246" s="58">
        <v>0.64698848145363219</v>
      </c>
      <c r="AL246" s="58">
        <v>0.6908040222577928</v>
      </c>
      <c r="AM246" s="58">
        <v>0.69313685829207694</v>
      </c>
      <c r="AN246" s="58">
        <v>0.6987412616378248</v>
      </c>
      <c r="AO246" s="58">
        <v>0.72301300482444153</v>
      </c>
      <c r="AQ246" s="60" t="s">
        <v>14</v>
      </c>
      <c r="AR246" s="58">
        <f t="shared" si="27"/>
        <v>2.1942543427351545E-2</v>
      </c>
      <c r="AS246" s="58">
        <f t="shared" si="27"/>
        <v>2.2345934596075735E-2</v>
      </c>
      <c r="AT246" s="58">
        <f t="shared" si="27"/>
        <v>2.329158533233076E-2</v>
      </c>
      <c r="AU246" s="58">
        <f t="shared" si="27"/>
        <v>2.2105728712249372E-2</v>
      </c>
      <c r="AV246" s="58">
        <f t="shared" si="26"/>
        <v>2.495292689851477E-2</v>
      </c>
      <c r="AW246" s="58">
        <f t="shared" si="26"/>
        <v>2.6552167942237342E-2</v>
      </c>
      <c r="AX246" s="58">
        <f t="shared" si="26"/>
        <v>2.892052019297766E-2</v>
      </c>
    </row>
    <row r="247" spans="4:50" x14ac:dyDescent="0.25">
      <c r="AO247" s="104"/>
      <c r="AX247" s="105"/>
    </row>
    <row r="248" spans="4:50" x14ac:dyDescent="0.25">
      <c r="AO248" s="104"/>
      <c r="AX248" s="105"/>
    </row>
    <row r="249" spans="4:50" x14ac:dyDescent="0.25">
      <c r="AO249" s="104"/>
      <c r="AX249" s="105"/>
    </row>
    <row r="250" spans="4:50" x14ac:dyDescent="0.25">
      <c r="AO250" s="104"/>
      <c r="AX250" s="105"/>
    </row>
    <row r="251" spans="4:50" x14ac:dyDescent="0.25">
      <c r="AO251" s="104"/>
      <c r="AX251" s="105"/>
    </row>
    <row r="252" spans="4:50" x14ac:dyDescent="0.25">
      <c r="AO252" s="104"/>
      <c r="AX252" s="105"/>
    </row>
    <row r="253" spans="4:50" x14ac:dyDescent="0.25">
      <c r="AO253" s="104"/>
      <c r="AX253" s="105"/>
    </row>
    <row r="254" spans="4:50" x14ac:dyDescent="0.25">
      <c r="AO254" s="104"/>
      <c r="AX254" s="105"/>
    </row>
    <row r="255" spans="4:50" x14ac:dyDescent="0.25">
      <c r="AO255" s="104"/>
      <c r="AX255" s="105"/>
    </row>
    <row r="256" spans="4:50" x14ac:dyDescent="0.25">
      <c r="AO256" s="104"/>
      <c r="AX256" s="105"/>
    </row>
    <row r="257" spans="41:50" x14ac:dyDescent="0.25">
      <c r="AO257" s="104"/>
      <c r="AX257" s="105"/>
    </row>
    <row r="258" spans="41:50" x14ac:dyDescent="0.25">
      <c r="AO258" s="104"/>
      <c r="AX258" s="105"/>
    </row>
    <row r="259" spans="41:50" x14ac:dyDescent="0.25">
      <c r="AO259" s="104"/>
      <c r="AX259" s="105"/>
    </row>
    <row r="260" spans="41:50" x14ac:dyDescent="0.25">
      <c r="AO260" s="104"/>
      <c r="AX260" s="105"/>
    </row>
    <row r="261" spans="41:50" x14ac:dyDescent="0.25">
      <c r="AO261" s="104"/>
      <c r="AX261" s="105"/>
    </row>
    <row r="262" spans="41:50" x14ac:dyDescent="0.25">
      <c r="AO262" s="104"/>
      <c r="AX262" s="105"/>
    </row>
    <row r="263" spans="41:50" x14ac:dyDescent="0.25">
      <c r="AO263" s="104"/>
      <c r="AX263" s="105"/>
    </row>
    <row r="264" spans="41:50" x14ac:dyDescent="0.25">
      <c r="AO264" s="104"/>
      <c r="AX264" s="105"/>
    </row>
    <row r="265" spans="41:50" x14ac:dyDescent="0.25">
      <c r="AO265" s="104"/>
      <c r="AX265" s="105"/>
    </row>
    <row r="266" spans="41:50" x14ac:dyDescent="0.25">
      <c r="AO266" s="104"/>
      <c r="AX266" s="105"/>
    </row>
    <row r="267" spans="41:50" x14ac:dyDescent="0.25">
      <c r="AO267" s="104"/>
      <c r="AX267" s="105"/>
    </row>
    <row r="268" spans="41:50" x14ac:dyDescent="0.25">
      <c r="AO268" s="104"/>
      <c r="AX268" s="105"/>
    </row>
    <row r="269" spans="41:50" x14ac:dyDescent="0.25">
      <c r="AO269" s="104"/>
      <c r="AX269" s="105"/>
    </row>
    <row r="270" spans="41:50" x14ac:dyDescent="0.25">
      <c r="AO270" s="104"/>
      <c r="AX270" s="105"/>
    </row>
    <row r="271" spans="41:50" x14ac:dyDescent="0.25">
      <c r="AO271" s="104"/>
      <c r="AX271" s="105"/>
    </row>
    <row r="272" spans="41:50" x14ac:dyDescent="0.25">
      <c r="AO272" s="104"/>
      <c r="AX272" s="105"/>
    </row>
    <row r="273" spans="41:50" x14ac:dyDescent="0.25">
      <c r="AO273" s="104"/>
      <c r="AX273" s="105"/>
    </row>
    <row r="274" spans="41:50" x14ac:dyDescent="0.25">
      <c r="AO274" s="104"/>
      <c r="AX274" s="105"/>
    </row>
    <row r="275" spans="41:50" x14ac:dyDescent="0.25">
      <c r="AO275" s="104"/>
      <c r="AX275" s="105"/>
    </row>
    <row r="276" spans="41:50" x14ac:dyDescent="0.25">
      <c r="AO276" s="104"/>
      <c r="AX276" s="105"/>
    </row>
    <row r="277" spans="41:50" x14ac:dyDescent="0.25">
      <c r="AO277" s="104"/>
      <c r="AX277" s="105"/>
    </row>
    <row r="278" spans="41:50" x14ac:dyDescent="0.25">
      <c r="AO278" s="104"/>
      <c r="AX278" s="105"/>
    </row>
    <row r="279" spans="41:50" x14ac:dyDescent="0.25">
      <c r="AO279" s="104"/>
      <c r="AX279" s="105"/>
    </row>
    <row r="280" spans="41:50" x14ac:dyDescent="0.25">
      <c r="AO280" s="104"/>
      <c r="AX280" s="105"/>
    </row>
    <row r="281" spans="41:50" x14ac:dyDescent="0.25">
      <c r="AO281" s="104"/>
      <c r="AX281" s="105"/>
    </row>
    <row r="282" spans="41:50" x14ac:dyDescent="0.25">
      <c r="AO282" s="104"/>
      <c r="AX282" s="105"/>
    </row>
    <row r="283" spans="41:50" x14ac:dyDescent="0.25">
      <c r="AO283" s="104"/>
      <c r="AX283" s="105"/>
    </row>
    <row r="284" spans="41:50" x14ac:dyDescent="0.25">
      <c r="AO284" s="104"/>
      <c r="AX284" s="105"/>
    </row>
    <row r="285" spans="41:50" x14ac:dyDescent="0.25">
      <c r="AO285" s="104"/>
      <c r="AX285" s="105"/>
    </row>
    <row r="286" spans="41:50" x14ac:dyDescent="0.25">
      <c r="AO286" s="104"/>
      <c r="AX286" s="105"/>
    </row>
    <row r="287" spans="41:50" x14ac:dyDescent="0.25">
      <c r="AO287" s="104"/>
      <c r="AX287" s="105"/>
    </row>
    <row r="288" spans="41:50" x14ac:dyDescent="0.25">
      <c r="AO288" s="104"/>
      <c r="AX288" s="105"/>
    </row>
    <row r="289" spans="41:50" x14ac:dyDescent="0.25">
      <c r="AO289" s="104"/>
      <c r="AX289" s="105"/>
    </row>
    <row r="290" spans="41:50" x14ac:dyDescent="0.25">
      <c r="AO290" s="104"/>
      <c r="AX290" s="105"/>
    </row>
    <row r="291" spans="41:50" x14ac:dyDescent="0.25">
      <c r="AO291" s="104"/>
      <c r="AX291" s="105"/>
    </row>
    <row r="292" spans="41:50" x14ac:dyDescent="0.25">
      <c r="AO292" s="104"/>
      <c r="AX292" s="105"/>
    </row>
    <row r="293" spans="41:50" x14ac:dyDescent="0.25">
      <c r="AO293" s="104"/>
      <c r="AX293" s="105"/>
    </row>
    <row r="294" spans="41:50" x14ac:dyDescent="0.25">
      <c r="AO294" s="104"/>
      <c r="AX294" s="105"/>
    </row>
    <row r="295" spans="41:50" x14ac:dyDescent="0.25">
      <c r="AO295" s="104"/>
      <c r="AX295" s="105"/>
    </row>
    <row r="296" spans="41:50" x14ac:dyDescent="0.25">
      <c r="AO296" s="104"/>
      <c r="AX296" s="105"/>
    </row>
    <row r="297" spans="41:50" x14ac:dyDescent="0.25">
      <c r="AO297" s="104"/>
      <c r="AX297" s="105"/>
    </row>
    <row r="298" spans="41:50" x14ac:dyDescent="0.25">
      <c r="AO298" s="104"/>
      <c r="AX298" s="105"/>
    </row>
    <row r="299" spans="41:50" x14ac:dyDescent="0.25">
      <c r="AO299" s="104"/>
      <c r="AX299" s="105"/>
    </row>
    <row r="300" spans="41:50" x14ac:dyDescent="0.25">
      <c r="AO300" s="104"/>
      <c r="AX300" s="105"/>
    </row>
    <row r="301" spans="41:50" x14ac:dyDescent="0.25">
      <c r="AO301" s="104"/>
      <c r="AX301" s="105"/>
    </row>
    <row r="302" spans="41:50" x14ac:dyDescent="0.25">
      <c r="AO302" s="104"/>
      <c r="AX302" s="105"/>
    </row>
    <row r="303" spans="41:50" x14ac:dyDescent="0.25">
      <c r="AO303" s="104"/>
      <c r="AX303" s="105"/>
    </row>
    <row r="304" spans="41:50" x14ac:dyDescent="0.25">
      <c r="AO304" s="104"/>
      <c r="AX304" s="105"/>
    </row>
    <row r="305" spans="41:50" x14ac:dyDescent="0.25">
      <c r="AO305" s="104"/>
      <c r="AX305" s="105"/>
    </row>
    <row r="306" spans="41:50" x14ac:dyDescent="0.25">
      <c r="AO306" s="104"/>
      <c r="AX306" s="105"/>
    </row>
    <row r="307" spans="41:50" x14ac:dyDescent="0.25">
      <c r="AO307" s="104"/>
      <c r="AX307" s="105"/>
    </row>
    <row r="308" spans="41:50" x14ac:dyDescent="0.25">
      <c r="AO308" s="104"/>
      <c r="AX308" s="105"/>
    </row>
    <row r="309" spans="41:50" x14ac:dyDescent="0.25">
      <c r="AO309" s="104"/>
      <c r="AX309" s="105"/>
    </row>
    <row r="310" spans="41:50" x14ac:dyDescent="0.25">
      <c r="AO310" s="104"/>
      <c r="AX310" s="105"/>
    </row>
    <row r="311" spans="41:50" x14ac:dyDescent="0.25">
      <c r="AO311" s="104"/>
      <c r="AX311" s="105"/>
    </row>
    <row r="312" spans="41:50" x14ac:dyDescent="0.25">
      <c r="AO312" s="104"/>
      <c r="AX312" s="105"/>
    </row>
    <row r="313" spans="41:50" x14ac:dyDescent="0.25">
      <c r="AO313" s="104"/>
      <c r="AX313" s="105"/>
    </row>
    <row r="314" spans="41:50" x14ac:dyDescent="0.25">
      <c r="AO314" s="104"/>
      <c r="AX314" s="105"/>
    </row>
    <row r="315" spans="41:50" x14ac:dyDescent="0.25">
      <c r="AO315" s="104"/>
      <c r="AX315" s="105"/>
    </row>
    <row r="316" spans="41:50" x14ac:dyDescent="0.25">
      <c r="AO316" s="104"/>
      <c r="AX316" s="105"/>
    </row>
    <row r="317" spans="41:50" x14ac:dyDescent="0.25">
      <c r="AO317" s="104"/>
      <c r="AX317" s="105"/>
    </row>
    <row r="318" spans="41:50" x14ac:dyDescent="0.25">
      <c r="AO318" s="104"/>
      <c r="AX318" s="105"/>
    </row>
  </sheetData>
  <conditionalFormatting sqref="AK81 AR71">
    <cfRule type="cellIs" dxfId="181" priority="13" operator="greaterThan">
      <formula>0</formula>
    </cfRule>
  </conditionalFormatting>
  <conditionalFormatting sqref="AK82 AR72">
    <cfRule type="cellIs" dxfId="180" priority="12" operator="greaterThan">
      <formula>0</formula>
    </cfRule>
  </conditionalFormatting>
  <conditionalFormatting sqref="AL71:AQ72 AN81:AS82 G58:L59 Q58:V59">
    <cfRule type="cellIs" dxfId="179" priority="10" operator="greaterThan">
      <formula>33.4</formula>
    </cfRule>
    <cfRule type="cellIs" dxfId="178" priority="11" operator="greaterThan">
      <formula>16.6</formula>
    </cfRule>
  </conditionalFormatting>
  <conditionalFormatting sqref="R39:X40">
    <cfRule type="containsText" dxfId="177" priority="8" operator="containsText" text="f">
      <formula>NOT(ISERROR(SEARCH("f",R39)))</formula>
    </cfRule>
    <cfRule type="containsText" dxfId="176" priority="9" operator="containsText" text="e">
      <formula>NOT(ISERROR(SEARCH("e",R39)))</formula>
    </cfRule>
  </conditionalFormatting>
  <conditionalFormatting sqref="M68:M69 W68:W69">
    <cfRule type="containsText" dxfId="175" priority="7" operator="containsText" text="no">
      <formula>NOT(ISERROR(SEARCH("no",M68)))</formula>
    </cfRule>
  </conditionalFormatting>
  <conditionalFormatting sqref="M58:M59">
    <cfRule type="cellIs" dxfId="174" priority="5" operator="greaterThan">
      <formula>33.4</formula>
    </cfRule>
    <cfRule type="cellIs" dxfId="173" priority="6" operator="greaterThan">
      <formula>16.6</formula>
    </cfRule>
  </conditionalFormatting>
  <conditionalFormatting sqref="W58:W59">
    <cfRule type="cellIs" dxfId="172" priority="3" operator="greaterThan">
      <formula>33.4</formula>
    </cfRule>
    <cfRule type="cellIs" dxfId="171" priority="4" operator="greaterThan">
      <formula>16.6</formula>
    </cfRule>
  </conditionalFormatting>
  <conditionalFormatting sqref="H39:N40">
    <cfRule type="containsText" dxfId="170" priority="1" operator="containsText" text="f">
      <formula>NOT(ISERROR(SEARCH("f",H39)))</formula>
    </cfRule>
    <cfRule type="containsText" dxfId="169" priority="2" operator="containsText" text="e">
      <formula>NOT(ISERROR(SEARCH("e",H39)))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5</xdr:col>
                    <xdr:colOff>590550</xdr:colOff>
                    <xdr:row>4</xdr:row>
                    <xdr:rowOff>180975</xdr:rowOff>
                  </from>
                  <to>
                    <xdr:col>9</xdr:col>
                    <xdr:colOff>314325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5</xdr:col>
                    <xdr:colOff>590550</xdr:colOff>
                    <xdr:row>6</xdr:row>
                    <xdr:rowOff>95250</xdr:rowOff>
                  </from>
                  <to>
                    <xdr:col>9</xdr:col>
                    <xdr:colOff>314325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6</xdr:col>
                    <xdr:colOff>0</xdr:colOff>
                    <xdr:row>8</xdr:row>
                    <xdr:rowOff>114300</xdr:rowOff>
                  </from>
                  <to>
                    <xdr:col>9</xdr:col>
                    <xdr:colOff>342900</xdr:colOff>
                    <xdr:row>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Z293"/>
  <sheetViews>
    <sheetView showZeros="0" zoomScale="70" zoomScaleNormal="70" workbookViewId="0">
      <selection activeCell="S155" sqref="S155"/>
    </sheetView>
  </sheetViews>
  <sheetFormatPr defaultRowHeight="15" x14ac:dyDescent="0.25"/>
  <cols>
    <col min="1" max="1" width="6.85546875" customWidth="1"/>
    <col min="2" max="2" width="6.85546875" hidden="1" customWidth="1"/>
    <col min="3" max="3" width="4" customWidth="1"/>
    <col min="4" max="4" width="4.42578125" customWidth="1"/>
    <col min="28" max="28" width="9.85546875" bestFit="1" customWidth="1"/>
  </cols>
  <sheetData>
    <row r="2" spans="2:25" x14ac:dyDescent="0.25">
      <c r="B2" s="106"/>
    </row>
    <row r="3" spans="2:25" s="3" customFormat="1" ht="15.75" thickBot="1" x14ac:dyDescent="0.3">
      <c r="B3" s="107"/>
      <c r="C3" s="1"/>
      <c r="D3" s="2"/>
      <c r="F3" s="1"/>
    </row>
    <row r="4" spans="2:25" s="3" customFormat="1" x14ac:dyDescent="0.25">
      <c r="B4" s="4" t="s">
        <v>65</v>
      </c>
      <c r="C4" s="1"/>
      <c r="D4" s="2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2:25" s="3" customFormat="1" x14ac:dyDescent="0.25">
      <c r="B5" s="4" t="s">
        <v>0</v>
      </c>
      <c r="C5" s="1"/>
      <c r="D5" s="2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s="3" customFormat="1" ht="28.5" x14ac:dyDescent="0.25">
      <c r="B6" s="4" t="s">
        <v>1</v>
      </c>
      <c r="C6" s="1"/>
      <c r="D6" s="2"/>
      <c r="E6" s="8"/>
      <c r="F6" s="9"/>
      <c r="G6" s="9"/>
      <c r="H6" s="9"/>
      <c r="I6" s="9"/>
      <c r="J6" s="9"/>
      <c r="K6" s="9"/>
      <c r="L6" s="11" t="s">
        <v>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s="3" customFormat="1" x14ac:dyDescent="0.25">
      <c r="B7" s="4" t="s">
        <v>3</v>
      </c>
      <c r="C7" s="1"/>
      <c r="D7" s="2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2:25" s="3" customFormat="1" x14ac:dyDescent="0.25">
      <c r="B8" s="4">
        <v>1</v>
      </c>
      <c r="C8" s="1"/>
      <c r="D8" s="2"/>
      <c r="E8" s="8"/>
      <c r="F8" s="9"/>
      <c r="G8" s="9"/>
      <c r="H8" s="9"/>
      <c r="I8" s="9"/>
      <c r="J8" s="9"/>
      <c r="K8" s="9"/>
      <c r="L8" s="9" t="s">
        <v>66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s="3" customFormat="1" x14ac:dyDescent="0.25">
      <c r="B9" s="4" t="s">
        <v>4</v>
      </c>
      <c r="C9" s="1"/>
      <c r="D9" s="2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s="3" customFormat="1" x14ac:dyDescent="0.25">
      <c r="B10" s="4" t="s">
        <v>6</v>
      </c>
      <c r="C10" s="1"/>
      <c r="D10" s="2"/>
      <c r="E10" s="8"/>
      <c r="F10" s="9"/>
      <c r="G10" s="9"/>
      <c r="H10" s="9"/>
      <c r="I10" s="9"/>
      <c r="J10" s="9"/>
      <c r="K10" s="9"/>
      <c r="L10" s="9" t="s">
        <v>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2:25" s="3" customFormat="1" x14ac:dyDescent="0.25">
      <c r="B11" s="4" t="s">
        <v>7</v>
      </c>
      <c r="C11" s="1"/>
      <c r="D11" s="2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s="3" customFormat="1" x14ac:dyDescent="0.25">
      <c r="B12" s="4" t="s">
        <v>8</v>
      </c>
      <c r="C12" s="1"/>
      <c r="D12" s="2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s="3" customFormat="1" x14ac:dyDescent="0.25">
      <c r="B13" s="4" t="s">
        <v>9</v>
      </c>
      <c r="C13" s="1"/>
      <c r="D13" s="2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s="3" customFormat="1" x14ac:dyDescent="0.25">
      <c r="B14" s="4" t="s">
        <v>10</v>
      </c>
      <c r="C14" s="1"/>
      <c r="D14" s="2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2:25" s="3" customFormat="1" x14ac:dyDescent="0.25">
      <c r="B15" s="4">
        <v>6</v>
      </c>
      <c r="C15" s="1"/>
      <c r="D15" s="2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s="3" customFormat="1" x14ac:dyDescent="0.25">
      <c r="B16" s="4"/>
      <c r="C16" s="1"/>
      <c r="D16" s="2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31" s="3" customFormat="1" x14ac:dyDescent="0.25">
      <c r="B17" s="12" t="s">
        <v>59</v>
      </c>
      <c r="C17" s="1"/>
      <c r="D17" s="2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31" s="3" customFormat="1" x14ac:dyDescent="0.25">
      <c r="B18" s="13" t="s">
        <v>12</v>
      </c>
      <c r="C18" s="1"/>
      <c r="D18" s="2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2:31" s="3" customFormat="1" x14ac:dyDescent="0.25">
      <c r="B19" s="13" t="s">
        <v>13</v>
      </c>
      <c r="C19" s="1"/>
      <c r="D19" s="2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</row>
    <row r="20" spans="2:31" s="3" customFormat="1" x14ac:dyDescent="0.25">
      <c r="B20" s="13" t="s">
        <v>14</v>
      </c>
      <c r="C20" s="1"/>
      <c r="D20" s="2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</row>
    <row r="21" spans="2:31" s="3" customFormat="1" x14ac:dyDescent="0.25">
      <c r="C21" s="1"/>
      <c r="D21" s="2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2:31" s="3" customFormat="1" x14ac:dyDescent="0.25">
      <c r="B22" s="4">
        <v>1</v>
      </c>
      <c r="C22" s="1"/>
      <c r="D22" s="2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</row>
    <row r="23" spans="2:31" s="3" customFormat="1" x14ac:dyDescent="0.2">
      <c r="B23" s="15" t="s">
        <v>15</v>
      </c>
      <c r="C23" s="1"/>
      <c r="D23" s="2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2:31" s="3" customFormat="1" x14ac:dyDescent="0.2">
      <c r="B24" s="14">
        <f>IF(B8=1,0,(IF(B8=2,4,8)))</f>
        <v>0</v>
      </c>
      <c r="C24" s="1"/>
      <c r="D24" s="2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2:31" s="3" customFormat="1" x14ac:dyDescent="0.25">
      <c r="C25" s="1"/>
      <c r="D25" s="2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2:31" s="3" customFormat="1" x14ac:dyDescent="0.2">
      <c r="B26" s="15" t="s">
        <v>16</v>
      </c>
      <c r="C26" s="1"/>
      <c r="D26" s="2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2:31" s="3" customFormat="1" x14ac:dyDescent="0.2">
      <c r="B27" s="14">
        <f>IF(B15=1,1,(IF(B15=2,13,(IF(B15=3,25,(IF(B15=4,37,IF(B15=5,49,IF(B15=6,61)))))))))</f>
        <v>61</v>
      </c>
      <c r="C27" s="1"/>
      <c r="D27" s="2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2:31" s="3" customFormat="1" x14ac:dyDescent="0.25">
      <c r="C28" s="1"/>
      <c r="D28" s="2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2:31" s="3" customFormat="1" x14ac:dyDescent="0.25">
      <c r="B29" s="4"/>
      <c r="C29" s="1"/>
      <c r="D29" s="2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2:31" s="3" customFormat="1" x14ac:dyDescent="0.25">
      <c r="B30" s="4"/>
      <c r="C30" s="1"/>
      <c r="D30" s="2"/>
      <c r="E30" s="8"/>
      <c r="F30" s="16"/>
      <c r="G30" s="17" t="s">
        <v>18</v>
      </c>
      <c r="H30" s="18" t="s">
        <v>19</v>
      </c>
      <c r="I30" s="18" t="s">
        <v>20</v>
      </c>
      <c r="J30" s="18" t="s">
        <v>21</v>
      </c>
      <c r="K30" s="18" t="s">
        <v>22</v>
      </c>
      <c r="L30" s="18" t="s">
        <v>23</v>
      </c>
      <c r="M30" s="18" t="s">
        <v>24</v>
      </c>
      <c r="N30" s="18" t="s">
        <v>25</v>
      </c>
      <c r="O30" s="9"/>
      <c r="P30" s="16"/>
      <c r="Q30" s="17" t="s">
        <v>18</v>
      </c>
      <c r="R30" s="18" t="s">
        <v>19</v>
      </c>
      <c r="S30" s="18" t="s">
        <v>20</v>
      </c>
      <c r="T30" s="18" t="s">
        <v>21</v>
      </c>
      <c r="U30" s="18" t="s">
        <v>22</v>
      </c>
      <c r="V30" s="18" t="s">
        <v>23</v>
      </c>
      <c r="W30" s="18" t="s">
        <v>24</v>
      </c>
      <c r="X30" s="18" t="s">
        <v>25</v>
      </c>
      <c r="Y30" s="10"/>
    </row>
    <row r="31" spans="2:31" s="3" customFormat="1" x14ac:dyDescent="0.25">
      <c r="B31" s="4"/>
      <c r="C31" s="1"/>
      <c r="D31" s="2"/>
      <c r="E31" s="8"/>
      <c r="G31" s="19" t="s">
        <v>27</v>
      </c>
      <c r="H31" s="20">
        <f>G53</f>
        <v>20252890</v>
      </c>
      <c r="I31" s="20">
        <f t="shared" ref="I31:N31" si="0">H53</f>
        <v>20356055</v>
      </c>
      <c r="J31" s="20">
        <f t="shared" si="0"/>
        <v>20864764</v>
      </c>
      <c r="K31" s="20">
        <f t="shared" si="0"/>
        <v>21157935</v>
      </c>
      <c r="L31" s="20">
        <f t="shared" si="0"/>
        <v>21534016</v>
      </c>
      <c r="M31" s="20">
        <f t="shared" si="0"/>
        <v>21735229</v>
      </c>
      <c r="N31" s="20">
        <f t="shared" si="0"/>
        <v>21818625</v>
      </c>
      <c r="O31" s="9"/>
      <c r="P31" s="1"/>
      <c r="Q31" s="19" t="s">
        <v>27</v>
      </c>
      <c r="R31" s="20">
        <f t="shared" ref="R31:X31" si="1">G54</f>
        <v>5754820</v>
      </c>
      <c r="S31" s="20">
        <f t="shared" si="1"/>
        <v>5029391</v>
      </c>
      <c r="T31" s="20">
        <f t="shared" si="1"/>
        <v>4939308</v>
      </c>
      <c r="U31" s="20">
        <f t="shared" si="1"/>
        <v>5019030</v>
      </c>
      <c r="V31" s="20">
        <f t="shared" si="1"/>
        <v>4815864</v>
      </c>
      <c r="W31" s="20">
        <f t="shared" si="1"/>
        <v>4843222</v>
      </c>
      <c r="X31" s="20">
        <f t="shared" si="1"/>
        <v>4534863</v>
      </c>
      <c r="Y31" s="10"/>
      <c r="AB31" s="108"/>
      <c r="AE31" s="108"/>
    </row>
    <row r="32" spans="2:31" s="3" customFormat="1" x14ac:dyDescent="0.25">
      <c r="B32" s="4"/>
      <c r="C32" s="1"/>
      <c r="D32" s="2"/>
      <c r="E32" s="8"/>
      <c r="G32" s="19" t="s">
        <v>28</v>
      </c>
      <c r="H32" s="20">
        <f>G60</f>
        <v>5278335</v>
      </c>
      <c r="I32" s="20">
        <f t="shared" ref="I32:N32" si="2">H60</f>
        <v>5240996</v>
      </c>
      <c r="J32" s="20">
        <f t="shared" si="2"/>
        <v>5519942</v>
      </c>
      <c r="K32" s="20">
        <f t="shared" si="2"/>
        <v>6059586</v>
      </c>
      <c r="L32" s="20">
        <f t="shared" si="2"/>
        <v>6417283</v>
      </c>
      <c r="M32" s="20">
        <f t="shared" si="2"/>
        <v>6541381</v>
      </c>
      <c r="N32" s="20">
        <f t="shared" si="2"/>
        <v>7045913</v>
      </c>
      <c r="O32" s="9"/>
      <c r="P32" s="1"/>
      <c r="Q32" s="19" t="s">
        <v>28</v>
      </c>
      <c r="R32" s="20">
        <f t="shared" ref="R32:X32" si="3">G61</f>
        <v>874690</v>
      </c>
      <c r="S32" s="20">
        <f t="shared" si="3"/>
        <v>876594</v>
      </c>
      <c r="T32" s="20">
        <f t="shared" si="3"/>
        <v>822370</v>
      </c>
      <c r="U32" s="20">
        <f t="shared" si="3"/>
        <v>893499</v>
      </c>
      <c r="V32" s="20">
        <f t="shared" si="3"/>
        <v>893343</v>
      </c>
      <c r="W32" s="20">
        <f t="shared" si="3"/>
        <v>857268</v>
      </c>
      <c r="X32" s="20">
        <f t="shared" si="3"/>
        <v>850987</v>
      </c>
      <c r="Y32" s="10"/>
      <c r="AB32" s="108"/>
      <c r="AE32" s="108"/>
    </row>
    <row r="33" spans="2:28" s="3" customFormat="1" x14ac:dyDescent="0.25">
      <c r="B33" s="4"/>
      <c r="C33" s="1"/>
      <c r="D33" s="2"/>
      <c r="E33" s="8"/>
      <c r="F33" s="22"/>
      <c r="G33" s="22"/>
      <c r="H33" s="22"/>
      <c r="I33" s="22"/>
      <c r="J33" s="22"/>
      <c r="K33" s="22"/>
      <c r="L33" s="22"/>
      <c r="M33" s="22"/>
      <c r="N33" s="22"/>
      <c r="O33" s="9"/>
      <c r="P33" s="22"/>
      <c r="Q33" s="22"/>
      <c r="R33" s="22"/>
      <c r="S33" s="22"/>
      <c r="T33" s="22"/>
      <c r="U33" s="22"/>
      <c r="V33" s="22"/>
      <c r="W33" s="22"/>
      <c r="X33" s="22"/>
      <c r="Y33" s="10"/>
    </row>
    <row r="34" spans="2:28" s="3" customFormat="1" x14ac:dyDescent="0.25">
      <c r="B34" s="4"/>
      <c r="C34" s="1"/>
      <c r="D34" s="2"/>
      <c r="E34" s="8"/>
      <c r="F34" s="16"/>
      <c r="G34" s="17" t="s">
        <v>29</v>
      </c>
      <c r="H34" s="18" t="s">
        <v>19</v>
      </c>
      <c r="I34" s="18" t="s">
        <v>20</v>
      </c>
      <c r="J34" s="18" t="s">
        <v>21</v>
      </c>
      <c r="K34" s="18" t="s">
        <v>22</v>
      </c>
      <c r="L34" s="18" t="s">
        <v>23</v>
      </c>
      <c r="M34" s="18" t="s">
        <v>24</v>
      </c>
      <c r="N34" s="18" t="s">
        <v>25</v>
      </c>
      <c r="O34" s="9"/>
      <c r="P34" s="16"/>
      <c r="Q34" s="17" t="s">
        <v>29</v>
      </c>
      <c r="R34" s="18" t="s">
        <v>19</v>
      </c>
      <c r="S34" s="18" t="s">
        <v>20</v>
      </c>
      <c r="T34" s="18" t="s">
        <v>21</v>
      </c>
      <c r="U34" s="18" t="s">
        <v>22</v>
      </c>
      <c r="V34" s="18" t="s">
        <v>23</v>
      </c>
      <c r="W34" s="18" t="s">
        <v>24</v>
      </c>
      <c r="X34" s="18" t="s">
        <v>25</v>
      </c>
      <c r="Y34" s="10"/>
      <c r="AB34" s="20"/>
    </row>
    <row r="35" spans="2:28" s="3" customFormat="1" x14ac:dyDescent="0.25">
      <c r="B35" s="4"/>
      <c r="C35" s="1"/>
      <c r="D35" s="2"/>
      <c r="E35" s="8"/>
      <c r="F35" s="1"/>
      <c r="G35" s="19" t="s">
        <v>27</v>
      </c>
      <c r="H35" s="20">
        <f t="shared" ref="H35:N36" si="4">V78</f>
        <v>81011.56</v>
      </c>
      <c r="I35" s="20">
        <f t="shared" si="4"/>
        <v>81424.22</v>
      </c>
      <c r="J35" s="20">
        <f t="shared" si="4"/>
        <v>125188.584</v>
      </c>
      <c r="K35" s="20">
        <f t="shared" si="4"/>
        <v>126947.61</v>
      </c>
      <c r="L35" s="20">
        <f t="shared" si="4"/>
        <v>172272.128</v>
      </c>
      <c r="M35" s="20">
        <f t="shared" si="4"/>
        <v>173881.83199999999</v>
      </c>
      <c r="N35" s="20">
        <f t="shared" si="4"/>
        <v>349098</v>
      </c>
      <c r="O35" s="9"/>
      <c r="P35" s="1"/>
      <c r="Q35" s="19" t="s">
        <v>27</v>
      </c>
      <c r="R35" s="20">
        <f t="shared" ref="R35:X36" si="5">V69</f>
        <v>103586.76</v>
      </c>
      <c r="S35" s="20">
        <f t="shared" si="5"/>
        <v>90529.038</v>
      </c>
      <c r="T35" s="20">
        <f t="shared" si="5"/>
        <v>98786.16</v>
      </c>
      <c r="U35" s="20">
        <f t="shared" si="5"/>
        <v>100380.6</v>
      </c>
      <c r="V35" s="20">
        <f t="shared" si="5"/>
        <v>115580.73599999999</v>
      </c>
      <c r="W35" s="20">
        <f t="shared" si="5"/>
        <v>125923.77200000001</v>
      </c>
      <c r="X35" s="20">
        <f t="shared" si="5"/>
        <v>126976.16399999999</v>
      </c>
      <c r="Y35" s="10"/>
    </row>
    <row r="36" spans="2:28" s="3" customFormat="1" x14ac:dyDescent="0.25">
      <c r="B36" s="4"/>
      <c r="C36" s="1"/>
      <c r="D36" s="2"/>
      <c r="E36" s="8"/>
      <c r="F36" s="1"/>
      <c r="G36" s="19" t="s">
        <v>28</v>
      </c>
      <c r="H36" s="20">
        <f t="shared" si="4"/>
        <v>95010.03</v>
      </c>
      <c r="I36" s="20">
        <f t="shared" si="4"/>
        <v>94337.928000000014</v>
      </c>
      <c r="J36" s="20">
        <f t="shared" si="4"/>
        <v>99358.955999999991</v>
      </c>
      <c r="K36" s="20">
        <f t="shared" si="4"/>
        <v>109072.54800000001</v>
      </c>
      <c r="L36" s="20">
        <f t="shared" si="4"/>
        <v>115511.094</v>
      </c>
      <c r="M36" s="20">
        <f t="shared" si="4"/>
        <v>130827.62</v>
      </c>
      <c r="N36" s="20">
        <f t="shared" si="4"/>
        <v>140918.26</v>
      </c>
      <c r="O36" s="9"/>
      <c r="P36" s="1"/>
      <c r="Q36" s="19" t="s">
        <v>28</v>
      </c>
      <c r="R36" s="20">
        <f t="shared" si="5"/>
        <v>41985.120000000003</v>
      </c>
      <c r="S36" s="20">
        <f t="shared" si="5"/>
        <v>45582.887999999999</v>
      </c>
      <c r="T36" s="20">
        <f t="shared" si="5"/>
        <v>42763.24</v>
      </c>
      <c r="U36" s="20">
        <f t="shared" si="5"/>
        <v>60757.932000000001</v>
      </c>
      <c r="V36" s="20">
        <f t="shared" si="5"/>
        <v>53600.58</v>
      </c>
      <c r="W36" s="20">
        <f t="shared" si="5"/>
        <v>54865.152000000002</v>
      </c>
      <c r="X36" s="20">
        <f t="shared" si="5"/>
        <v>56165.141999999993</v>
      </c>
      <c r="Y36" s="10"/>
    </row>
    <row r="37" spans="2:28" s="3" customFormat="1" x14ac:dyDescent="0.25">
      <c r="B37" s="4"/>
      <c r="C37" s="1"/>
      <c r="D37" s="2"/>
      <c r="E37" s="8"/>
      <c r="F37" s="22"/>
      <c r="G37" s="22"/>
      <c r="H37" s="22"/>
      <c r="I37" s="22"/>
      <c r="J37" s="22"/>
      <c r="K37" s="22"/>
      <c r="L37" s="22"/>
      <c r="M37" s="22"/>
      <c r="N37" s="22"/>
      <c r="O37" s="9"/>
      <c r="P37" s="22"/>
      <c r="Q37" s="22"/>
      <c r="R37" s="22"/>
      <c r="S37" s="22"/>
      <c r="T37" s="22"/>
      <c r="U37" s="22"/>
      <c r="V37" s="22"/>
      <c r="W37" s="22"/>
      <c r="X37" s="22"/>
      <c r="Y37" s="10"/>
    </row>
    <row r="38" spans="2:28" s="3" customFormat="1" x14ac:dyDescent="0.25">
      <c r="B38" s="4"/>
      <c r="C38" s="1"/>
      <c r="D38" s="2"/>
      <c r="E38" s="8"/>
      <c r="F38" s="109" t="s">
        <v>30</v>
      </c>
      <c r="G38" s="110"/>
      <c r="H38" s="111"/>
      <c r="I38" s="111"/>
      <c r="J38" s="111"/>
      <c r="K38" s="111"/>
      <c r="L38" s="111"/>
      <c r="M38" s="111"/>
      <c r="N38" s="112"/>
      <c r="O38" s="9"/>
      <c r="P38" s="109" t="s">
        <v>30</v>
      </c>
      <c r="Q38" s="113"/>
      <c r="R38" s="113"/>
      <c r="S38" s="113"/>
      <c r="T38" s="113"/>
      <c r="U38" s="113"/>
      <c r="V38" s="113"/>
      <c r="W38" s="113"/>
      <c r="X38" s="114"/>
      <c r="Y38" s="10"/>
    </row>
    <row r="39" spans="2:28" s="3" customFormat="1" x14ac:dyDescent="0.25">
      <c r="B39" s="4"/>
      <c r="C39" s="1"/>
      <c r="D39" s="2"/>
      <c r="E39" s="8"/>
      <c r="F39" s="115"/>
      <c r="G39" s="28" t="s">
        <v>27</v>
      </c>
      <c r="H39" s="29">
        <f t="shared" ref="H39:M40" si="6">IF(V74&lt;16.6,0,IF(V74&lt;33.4,"E", "F"))</f>
        <v>0</v>
      </c>
      <c r="I39" s="29">
        <f t="shared" si="6"/>
        <v>0</v>
      </c>
      <c r="J39" s="29">
        <f t="shared" si="6"/>
        <v>0</v>
      </c>
      <c r="K39" s="29">
        <f t="shared" si="6"/>
        <v>0</v>
      </c>
      <c r="L39" s="29">
        <f t="shared" si="6"/>
        <v>0</v>
      </c>
      <c r="M39" s="29">
        <f t="shared" si="6"/>
        <v>0</v>
      </c>
      <c r="N39" s="116"/>
      <c r="O39" s="9"/>
      <c r="P39" s="115"/>
      <c r="Q39" s="28" t="s">
        <v>27</v>
      </c>
      <c r="R39" s="29">
        <f t="shared" ref="R39:W40" si="7">IF(V65&lt;16.6,0,IF(V65&lt;33.4,"E", "F"))</f>
        <v>0</v>
      </c>
      <c r="S39" s="29">
        <f t="shared" si="7"/>
        <v>0</v>
      </c>
      <c r="T39" s="29">
        <f t="shared" si="7"/>
        <v>0</v>
      </c>
      <c r="U39" s="29">
        <f t="shared" si="7"/>
        <v>0</v>
      </c>
      <c r="V39" s="29">
        <f t="shared" si="7"/>
        <v>0</v>
      </c>
      <c r="W39" s="29">
        <f t="shared" si="7"/>
        <v>0</v>
      </c>
      <c r="X39" s="116"/>
      <c r="Y39" s="10"/>
    </row>
    <row r="40" spans="2:28" s="3" customFormat="1" x14ac:dyDescent="0.25">
      <c r="B40" s="4"/>
      <c r="C40" s="1"/>
      <c r="D40" s="2"/>
      <c r="E40" s="8"/>
      <c r="F40" s="117"/>
      <c r="G40" s="118" t="s">
        <v>28</v>
      </c>
      <c r="H40" s="119">
        <f t="shared" si="6"/>
        <v>0</v>
      </c>
      <c r="I40" s="119">
        <f t="shared" si="6"/>
        <v>0</v>
      </c>
      <c r="J40" s="119">
        <f t="shared" si="6"/>
        <v>0</v>
      </c>
      <c r="K40" s="119">
        <f t="shared" si="6"/>
        <v>0</v>
      </c>
      <c r="L40" s="119">
        <f t="shared" si="6"/>
        <v>0</v>
      </c>
      <c r="M40" s="119">
        <f t="shared" si="6"/>
        <v>0</v>
      </c>
      <c r="N40" s="120"/>
      <c r="O40" s="9"/>
      <c r="P40" s="117"/>
      <c r="Q40" s="118" t="s">
        <v>28</v>
      </c>
      <c r="R40" s="119">
        <f t="shared" si="7"/>
        <v>0</v>
      </c>
      <c r="S40" s="119">
        <f t="shared" si="7"/>
        <v>0</v>
      </c>
      <c r="T40" s="119">
        <f t="shared" si="7"/>
        <v>0</v>
      </c>
      <c r="U40" s="119">
        <f t="shared" si="7"/>
        <v>0</v>
      </c>
      <c r="V40" s="119">
        <f t="shared" si="7"/>
        <v>0</v>
      </c>
      <c r="W40" s="119">
        <f t="shared" si="7"/>
        <v>0</v>
      </c>
      <c r="X40" s="120"/>
      <c r="Y40" s="10"/>
    </row>
    <row r="41" spans="2:28" s="3" customFormat="1" x14ac:dyDescent="0.25">
      <c r="B41" s="4"/>
      <c r="C41" s="1"/>
      <c r="D41" s="2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0"/>
    </row>
    <row r="42" spans="2:28" s="3" customFormat="1" ht="15.75" thickBot="1" x14ac:dyDescent="0.3">
      <c r="B42" s="4"/>
      <c r="C42" s="1"/>
      <c r="D42" s="2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7"/>
    </row>
    <row r="43" spans="2:28" s="1" customFormat="1" ht="11.25" x14ac:dyDescent="0.25">
      <c r="B43" s="38"/>
    </row>
    <row r="44" spans="2:28" s="1" customFormat="1" ht="11.25" x14ac:dyDescent="0.25">
      <c r="B44" s="38"/>
    </row>
    <row r="45" spans="2:28" s="42" customFormat="1" ht="26.25" x14ac:dyDescent="0.25">
      <c r="B45" s="39"/>
      <c r="C45" s="40"/>
      <c r="D45" s="89" t="s">
        <v>67</v>
      </c>
      <c r="F45" s="43"/>
    </row>
    <row r="46" spans="2:28" s="1" customFormat="1" ht="11.25" x14ac:dyDescent="0.25">
      <c r="B46" s="38"/>
    </row>
    <row r="47" spans="2:28" s="1" customFormat="1" ht="11.25" x14ac:dyDescent="0.25">
      <c r="B47" s="38"/>
    </row>
    <row r="48" spans="2:28" s="45" customFormat="1" ht="12.75" x14ac:dyDescent="0.25">
      <c r="B48" s="44"/>
      <c r="F48" s="46" t="s">
        <v>15</v>
      </c>
      <c r="G48" s="47" t="str">
        <f>INDEX(sex,sexvalue)</f>
        <v>Both men and women</v>
      </c>
      <c r="H48" s="45" t="s">
        <v>32</v>
      </c>
      <c r="S48" s="47" t="str">
        <f>INDEX(sex,sexvalue)</f>
        <v>Both men and women</v>
      </c>
      <c r="T48" s="45" t="s">
        <v>32</v>
      </c>
    </row>
    <row r="49" spans="2:46" s="45" customFormat="1" ht="12.75" x14ac:dyDescent="0.25">
      <c r="B49" s="44"/>
      <c r="F49" s="46" t="s">
        <v>33</v>
      </c>
      <c r="G49" s="47" t="str">
        <f>INDEX(age,agevalue)</f>
        <v>all ages</v>
      </c>
      <c r="H49" s="45" t="s">
        <v>32</v>
      </c>
      <c r="S49" s="47" t="str">
        <f>INDEX(age,agevalue)</f>
        <v>all ages</v>
      </c>
      <c r="T49" s="45" t="s">
        <v>32</v>
      </c>
    </row>
    <row r="50" spans="2:46" s="45" customFormat="1" x14ac:dyDescent="0.25">
      <c r="B50" s="44"/>
      <c r="F50" s="46"/>
      <c r="G50" s="48" t="s">
        <v>68</v>
      </c>
      <c r="S50" s="48" t="s">
        <v>69</v>
      </c>
    </row>
    <row r="51" spans="2:46" s="1" customFormat="1" ht="12.75" x14ac:dyDescent="0.25">
      <c r="B51" s="38"/>
      <c r="F51" s="19"/>
      <c r="S51" s="49" t="str">
        <f>CONCATENATE(S50, T49,S48, T48, S49)</f>
        <v>Proportion of Current Smokers, Both men and women, all ages</v>
      </c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</row>
    <row r="52" spans="2:46" s="1" customFormat="1" x14ac:dyDescent="0.25">
      <c r="B52" s="38"/>
      <c r="E52" s="51"/>
      <c r="F52" s="52" t="s">
        <v>18</v>
      </c>
      <c r="G52" s="53" t="s">
        <v>19</v>
      </c>
      <c r="H52" s="53" t="s">
        <v>20</v>
      </c>
      <c r="I52" s="53" t="s">
        <v>21</v>
      </c>
      <c r="J52" s="53" t="s">
        <v>22</v>
      </c>
      <c r="K52" s="53" t="s">
        <v>23</v>
      </c>
      <c r="L52" s="53" t="s">
        <v>24</v>
      </c>
      <c r="M52" s="53" t="s">
        <v>25</v>
      </c>
      <c r="N52" s="53"/>
      <c r="O52" s="53"/>
      <c r="P52" s="53"/>
      <c r="S52" s="50"/>
      <c r="T52" s="59"/>
      <c r="U52" s="59" t="s">
        <v>69</v>
      </c>
      <c r="V52" s="53" t="s">
        <v>19</v>
      </c>
      <c r="W52" s="53" t="s">
        <v>20</v>
      </c>
      <c r="X52" s="53" t="s">
        <v>21</v>
      </c>
      <c r="Y52" s="53" t="s">
        <v>22</v>
      </c>
      <c r="Z52" s="53" t="s">
        <v>23</v>
      </c>
      <c r="AA52" s="53" t="s">
        <v>24</v>
      </c>
      <c r="AB52" s="53" t="s">
        <v>25</v>
      </c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</row>
    <row r="53" spans="2:46" s="50" customFormat="1" x14ac:dyDescent="0.25">
      <c r="B53" s="55"/>
      <c r="E53" s="59" t="s">
        <v>37</v>
      </c>
      <c r="F53" s="56" t="s">
        <v>59</v>
      </c>
      <c r="G53" s="57">
        <f t="shared" ref="G53:M53" si="8">INDEX(nonimmigrantrange,sexvalue2+agevalue2,G$96)</f>
        <v>20252890</v>
      </c>
      <c r="H53" s="57">
        <f t="shared" si="8"/>
        <v>20356055</v>
      </c>
      <c r="I53" s="57">
        <f t="shared" si="8"/>
        <v>20864764</v>
      </c>
      <c r="J53" s="57">
        <f t="shared" si="8"/>
        <v>21157935</v>
      </c>
      <c r="K53" s="57">
        <f t="shared" si="8"/>
        <v>21534016</v>
      </c>
      <c r="L53" s="57">
        <f t="shared" si="8"/>
        <v>21735229</v>
      </c>
      <c r="M53" s="57">
        <f t="shared" si="8"/>
        <v>21818625</v>
      </c>
      <c r="T53" s="56" t="s">
        <v>70</v>
      </c>
      <c r="U53" s="1" t="s">
        <v>37</v>
      </c>
      <c r="V53" s="58">
        <f t="shared" ref="V53:AB53" si="9">G54/G67</f>
        <v>0.86806113875686142</v>
      </c>
      <c r="W53" s="58">
        <f t="shared" si="9"/>
        <v>0.85157530877575882</v>
      </c>
      <c r="X53" s="58">
        <f t="shared" si="9"/>
        <v>0.85726901086801455</v>
      </c>
      <c r="Y53" s="58">
        <f t="shared" si="9"/>
        <v>0.84888040295447176</v>
      </c>
      <c r="Z53" s="58">
        <f t="shared" si="9"/>
        <v>0.84352590473598177</v>
      </c>
      <c r="AA53" s="58">
        <f t="shared" si="9"/>
        <v>0.84961503309364639</v>
      </c>
      <c r="AB53" s="58">
        <f t="shared" si="9"/>
        <v>0.84199578525209573</v>
      </c>
    </row>
    <row r="54" spans="2:46" s="50" customFormat="1" x14ac:dyDescent="0.25">
      <c r="B54" s="55"/>
      <c r="E54" s="59"/>
      <c r="F54" s="60" t="s">
        <v>12</v>
      </c>
      <c r="G54" s="57">
        <f t="shared" ref="G54:M54" si="10">INDEX(nonimmigrantrange,sexvalue2+agevalue2+1,G$96)</f>
        <v>5754820</v>
      </c>
      <c r="H54" s="57">
        <f t="shared" si="10"/>
        <v>5029391</v>
      </c>
      <c r="I54" s="57">
        <f t="shared" si="10"/>
        <v>4939308</v>
      </c>
      <c r="J54" s="57">
        <f t="shared" si="10"/>
        <v>5019030</v>
      </c>
      <c r="K54" s="57">
        <f t="shared" si="10"/>
        <v>4815864</v>
      </c>
      <c r="L54" s="57">
        <f t="shared" si="10"/>
        <v>4843222</v>
      </c>
      <c r="M54" s="57">
        <f t="shared" si="10"/>
        <v>4534863</v>
      </c>
      <c r="P54" s="59"/>
      <c r="T54" s="59"/>
      <c r="U54" s="1" t="s">
        <v>28</v>
      </c>
      <c r="V54" s="58">
        <f t="shared" ref="V54:AB54" si="11">G61/G67</f>
        <v>0.13193886124313864</v>
      </c>
      <c r="W54" s="58">
        <f t="shared" si="11"/>
        <v>0.14842469122424118</v>
      </c>
      <c r="X54" s="58">
        <f t="shared" si="11"/>
        <v>0.14273098913198551</v>
      </c>
      <c r="Y54" s="58">
        <f t="shared" si="11"/>
        <v>0.15111959704552824</v>
      </c>
      <c r="Z54" s="58">
        <f t="shared" si="11"/>
        <v>0.15647409526401829</v>
      </c>
      <c r="AA54" s="58">
        <f t="shared" si="11"/>
        <v>0.15038496690635367</v>
      </c>
      <c r="AB54" s="58">
        <f t="shared" si="11"/>
        <v>0.15800421474790424</v>
      </c>
    </row>
    <row r="55" spans="2:46" s="50" customFormat="1" x14ac:dyDescent="0.25">
      <c r="B55" s="55"/>
      <c r="E55" s="59"/>
      <c r="F55" s="60" t="s">
        <v>13</v>
      </c>
      <c r="G55" s="57">
        <f t="shared" ref="G55:M55" si="12">INDEX(nonimmigrantrange,sexvalue2+agevalue2+2,G$96)</f>
        <v>7735991</v>
      </c>
      <c r="H55" s="57">
        <f t="shared" si="12"/>
        <v>8341442</v>
      </c>
      <c r="I55" s="57">
        <f t="shared" si="12"/>
        <v>8384685</v>
      </c>
      <c r="J55" s="57">
        <f t="shared" si="12"/>
        <v>8306516</v>
      </c>
      <c r="K55" s="57">
        <f t="shared" si="12"/>
        <v>8420292</v>
      </c>
      <c r="L55" s="57">
        <f t="shared" si="12"/>
        <v>8583164</v>
      </c>
      <c r="M55" s="57">
        <f t="shared" si="12"/>
        <v>8726225</v>
      </c>
      <c r="P55" s="1"/>
    </row>
    <row r="56" spans="2:46" s="50" customFormat="1" x14ac:dyDescent="0.25">
      <c r="B56" s="55"/>
      <c r="E56" s="59"/>
      <c r="F56" s="60" t="s">
        <v>14</v>
      </c>
      <c r="G56" s="57">
        <f t="shared" ref="G56:M56" si="13">INDEX(nonimmigrantrange,sexvalue2+agevalue2+3,G$96)</f>
        <v>6762079</v>
      </c>
      <c r="H56" s="57">
        <f t="shared" si="13"/>
        <v>6985222</v>
      </c>
      <c r="I56" s="57">
        <f t="shared" si="13"/>
        <v>7540771</v>
      </c>
      <c r="J56" s="57">
        <f t="shared" si="13"/>
        <v>7832389</v>
      </c>
      <c r="K56" s="57">
        <f t="shared" si="13"/>
        <v>8297860</v>
      </c>
      <c r="L56" s="57">
        <f t="shared" si="13"/>
        <v>8308843</v>
      </c>
      <c r="M56" s="57">
        <f t="shared" si="13"/>
        <v>8557537</v>
      </c>
      <c r="P56" s="1"/>
    </row>
    <row r="57" spans="2:46" s="50" customFormat="1" ht="15.75" x14ac:dyDescent="0.25">
      <c r="B57" s="55"/>
      <c r="E57" s="59"/>
      <c r="M57" s="61"/>
      <c r="S57" s="121" t="str">
        <f>CONCATENATE(G50, H49,G48, H48, G49)</f>
        <v>Proportion of Population, Both men and women, all ages</v>
      </c>
    </row>
    <row r="58" spans="2:46" s="50" customFormat="1" x14ac:dyDescent="0.25">
      <c r="B58" s="55"/>
      <c r="E58" s="59"/>
      <c r="F58" s="59"/>
      <c r="G58" s="61"/>
      <c r="H58" s="61"/>
      <c r="I58" s="61"/>
      <c r="J58" s="61"/>
      <c r="K58" s="61"/>
      <c r="L58" s="61"/>
      <c r="M58" s="61"/>
      <c r="P58" s="59"/>
      <c r="T58" s="59"/>
      <c r="U58" s="59" t="s">
        <v>71</v>
      </c>
      <c r="V58" s="53" t="s">
        <v>19</v>
      </c>
      <c r="W58" s="53" t="s">
        <v>20</v>
      </c>
      <c r="X58" s="53" t="s">
        <v>21</v>
      </c>
      <c r="Y58" s="53" t="s">
        <v>22</v>
      </c>
      <c r="Z58" s="53" t="s">
        <v>23</v>
      </c>
      <c r="AA58" s="53" t="s">
        <v>24</v>
      </c>
      <c r="AB58" s="53" t="s">
        <v>25</v>
      </c>
    </row>
    <row r="59" spans="2:46" s="50" customFormat="1" x14ac:dyDescent="0.25">
      <c r="B59" s="55"/>
      <c r="E59" s="59"/>
      <c r="F59" s="59"/>
      <c r="G59" s="61"/>
      <c r="H59" s="61"/>
      <c r="I59" s="61"/>
      <c r="J59" s="61"/>
      <c r="K59" s="61"/>
      <c r="L59" s="61"/>
      <c r="M59" s="61"/>
      <c r="P59" s="59"/>
      <c r="T59" s="50" t="s">
        <v>72</v>
      </c>
      <c r="U59" s="1" t="s">
        <v>37</v>
      </c>
      <c r="V59" s="58">
        <f>G53/G66</f>
        <v>0.79325962620281631</v>
      </c>
      <c r="W59" s="58">
        <f t="shared" ref="W59:AB59" si="14">H53/H66</f>
        <v>0.7952500075106308</v>
      </c>
      <c r="X59" s="58">
        <f t="shared" si="14"/>
        <v>0.79079008877339774</v>
      </c>
      <c r="Y59" s="58">
        <f t="shared" si="14"/>
        <v>0.77736451457133071</v>
      </c>
      <c r="Z59" s="58">
        <f t="shared" si="14"/>
        <v>0.77041199409014949</v>
      </c>
      <c r="AA59" s="58">
        <f t="shared" si="14"/>
        <v>0.76866459593282221</v>
      </c>
      <c r="AB59" s="58">
        <f t="shared" si="14"/>
        <v>0.75589725357807558</v>
      </c>
    </row>
    <row r="60" spans="2:46" s="50" customFormat="1" x14ac:dyDescent="0.25">
      <c r="B60" s="55"/>
      <c r="E60" s="59" t="s">
        <v>28</v>
      </c>
      <c r="F60" s="56" t="s">
        <v>59</v>
      </c>
      <c r="G60" s="57">
        <f t="shared" ref="G60:M60" si="15">INDEX(immigrantrange,sexvalue2+agevalue2,G$96)</f>
        <v>5278335</v>
      </c>
      <c r="H60" s="57">
        <f t="shared" si="15"/>
        <v>5240996</v>
      </c>
      <c r="I60" s="57">
        <f t="shared" si="15"/>
        <v>5519942</v>
      </c>
      <c r="J60" s="57">
        <f t="shared" si="15"/>
        <v>6059586</v>
      </c>
      <c r="K60" s="57">
        <f t="shared" si="15"/>
        <v>6417283</v>
      </c>
      <c r="L60" s="57">
        <f t="shared" si="15"/>
        <v>6541381</v>
      </c>
      <c r="M60" s="57">
        <f t="shared" si="15"/>
        <v>7045913</v>
      </c>
      <c r="U60" s="1" t="s">
        <v>28</v>
      </c>
      <c r="V60" s="58">
        <f t="shared" ref="V60:AB60" si="16">G60/G66</f>
        <v>0.20674037379718366</v>
      </c>
      <c r="W60" s="58">
        <f t="shared" si="16"/>
        <v>0.20474999248936918</v>
      </c>
      <c r="X60" s="58">
        <f t="shared" si="16"/>
        <v>0.20920991122660226</v>
      </c>
      <c r="Y60" s="58">
        <f t="shared" si="16"/>
        <v>0.22263548542866929</v>
      </c>
      <c r="Z60" s="58">
        <f t="shared" si="16"/>
        <v>0.22958800590985057</v>
      </c>
      <c r="AA60" s="58">
        <f t="shared" si="16"/>
        <v>0.23133540406717779</v>
      </c>
      <c r="AB60" s="58">
        <f t="shared" si="16"/>
        <v>0.24410274642192437</v>
      </c>
    </row>
    <row r="61" spans="2:46" s="50" customFormat="1" x14ac:dyDescent="0.25">
      <c r="B61" s="55"/>
      <c r="E61" s="59"/>
      <c r="F61" s="60" t="s">
        <v>12</v>
      </c>
      <c r="G61" s="57">
        <f t="shared" ref="G61:M61" si="17">INDEX(immigrantrange,sexvalue2+agevalue2+1,G$96)</f>
        <v>874690</v>
      </c>
      <c r="H61" s="57">
        <f t="shared" si="17"/>
        <v>876594</v>
      </c>
      <c r="I61" s="57">
        <f t="shared" si="17"/>
        <v>822370</v>
      </c>
      <c r="J61" s="57">
        <f t="shared" si="17"/>
        <v>893499</v>
      </c>
      <c r="K61" s="57">
        <f t="shared" si="17"/>
        <v>893343</v>
      </c>
      <c r="L61" s="57">
        <f t="shared" si="17"/>
        <v>857268</v>
      </c>
      <c r="M61" s="57">
        <f t="shared" si="17"/>
        <v>850987</v>
      </c>
      <c r="P61" s="59"/>
    </row>
    <row r="62" spans="2:46" s="50" customFormat="1" x14ac:dyDescent="0.25">
      <c r="B62" s="55"/>
      <c r="E62" s="59"/>
      <c r="F62" s="60" t="s">
        <v>13</v>
      </c>
      <c r="G62" s="57">
        <f t="shared" ref="G62:M62" si="18">INDEX(immigrantrange,sexvalue2+agevalue2+2,G$96)</f>
        <v>1664391</v>
      </c>
      <c r="H62" s="57">
        <f t="shared" si="18"/>
        <v>1777643</v>
      </c>
      <c r="I62" s="57">
        <f t="shared" si="18"/>
        <v>1826132</v>
      </c>
      <c r="J62" s="57">
        <f t="shared" si="18"/>
        <v>1803721</v>
      </c>
      <c r="K62" s="57">
        <f t="shared" si="18"/>
        <v>1928111</v>
      </c>
      <c r="L62" s="57">
        <f t="shared" si="18"/>
        <v>1956448</v>
      </c>
      <c r="M62" s="57">
        <f t="shared" si="18"/>
        <v>2088261</v>
      </c>
      <c r="P62" s="59"/>
    </row>
    <row r="63" spans="2:46" s="50" customFormat="1" x14ac:dyDescent="0.25">
      <c r="B63" s="55"/>
      <c r="E63" s="59"/>
      <c r="F63" s="60" t="s">
        <v>14</v>
      </c>
      <c r="G63" s="57">
        <f t="shared" ref="G63:M63" si="19">INDEX(immigrantrange,sexvalue2+agevalue2+3,G$96)</f>
        <v>2739254</v>
      </c>
      <c r="H63" s="57">
        <f t="shared" si="19"/>
        <v>2586759</v>
      </c>
      <c r="I63" s="57">
        <f t="shared" si="19"/>
        <v>2871440</v>
      </c>
      <c r="J63" s="57">
        <f t="shared" si="19"/>
        <v>3362366</v>
      </c>
      <c r="K63" s="57">
        <f t="shared" si="19"/>
        <v>3595829</v>
      </c>
      <c r="L63" s="57">
        <f t="shared" si="19"/>
        <v>3727665</v>
      </c>
      <c r="M63" s="57">
        <f t="shared" si="19"/>
        <v>4106665</v>
      </c>
      <c r="P63" s="59"/>
      <c r="S63" s="122" t="s">
        <v>73</v>
      </c>
      <c r="T63" s="1"/>
      <c r="U63" s="19" t="s">
        <v>38</v>
      </c>
      <c r="V63" s="123" t="s">
        <v>74</v>
      </c>
      <c r="W63" s="1"/>
      <c r="X63" s="1"/>
      <c r="Y63" s="1"/>
      <c r="Z63" s="1"/>
      <c r="AA63" s="1"/>
      <c r="AB63" s="1"/>
    </row>
    <row r="64" spans="2:46" s="50" customFormat="1" x14ac:dyDescent="0.25">
      <c r="B64" s="55"/>
      <c r="E64" s="59"/>
      <c r="M64" s="61"/>
      <c r="P64" s="59"/>
      <c r="V64" s="53" t="s">
        <v>19</v>
      </c>
      <c r="W64" s="53" t="s">
        <v>20</v>
      </c>
      <c r="X64" s="53" t="s">
        <v>21</v>
      </c>
      <c r="Y64" s="53" t="s">
        <v>22</v>
      </c>
      <c r="Z64" s="53" t="s">
        <v>23</v>
      </c>
      <c r="AA64" s="53" t="s">
        <v>24</v>
      </c>
      <c r="AB64" s="53" t="s">
        <v>25</v>
      </c>
    </row>
    <row r="65" spans="2:46" s="50" customFormat="1" x14ac:dyDescent="0.2">
      <c r="B65" s="55"/>
      <c r="E65" s="59"/>
      <c r="F65" s="59"/>
      <c r="M65" s="61"/>
      <c r="P65" s="59"/>
      <c r="S65" s="124" t="s">
        <v>75</v>
      </c>
      <c r="T65" s="1"/>
      <c r="U65" s="1" t="s">
        <v>37</v>
      </c>
      <c r="V65" s="63">
        <f t="shared" ref="V65:AB65" si="20">INDEX(nonimmigrantrange,sexvalue2+agevalue2+1,P$96)</f>
        <v>0.9</v>
      </c>
      <c r="W65" s="63">
        <f t="shared" si="20"/>
        <v>0.9</v>
      </c>
      <c r="X65" s="63">
        <f t="shared" si="20"/>
        <v>1</v>
      </c>
      <c r="Y65" s="63">
        <f t="shared" si="20"/>
        <v>1</v>
      </c>
      <c r="Z65" s="63">
        <f t="shared" si="20"/>
        <v>1.2</v>
      </c>
      <c r="AA65" s="63">
        <f t="shared" si="20"/>
        <v>1.3</v>
      </c>
      <c r="AB65" s="63">
        <f t="shared" si="20"/>
        <v>1.4</v>
      </c>
    </row>
    <row r="66" spans="2:46" s="50" customFormat="1" x14ac:dyDescent="0.2">
      <c r="B66" s="55"/>
      <c r="E66" s="59" t="s">
        <v>76</v>
      </c>
      <c r="F66" s="56" t="s">
        <v>59</v>
      </c>
      <c r="G66" s="57">
        <f>G53+G60</f>
        <v>25531225</v>
      </c>
      <c r="H66" s="57">
        <f t="shared" ref="H66:M69" si="21">H53+H60</f>
        <v>25597051</v>
      </c>
      <c r="I66" s="57">
        <f t="shared" si="21"/>
        <v>26384706</v>
      </c>
      <c r="J66" s="57">
        <f t="shared" si="21"/>
        <v>27217521</v>
      </c>
      <c r="K66" s="57">
        <f t="shared" si="21"/>
        <v>27951299</v>
      </c>
      <c r="L66" s="57">
        <f t="shared" si="21"/>
        <v>28276610</v>
      </c>
      <c r="M66" s="57">
        <f t="shared" si="21"/>
        <v>28864538</v>
      </c>
      <c r="P66" s="59"/>
      <c r="S66" s="124" t="s">
        <v>77</v>
      </c>
      <c r="T66" s="1"/>
      <c r="U66" s="1" t="s">
        <v>28</v>
      </c>
      <c r="V66" s="63">
        <f t="shared" ref="V66:AB66" si="22">INDEX(immigrantrange,sexvalue2+agevalue2+1,P$96)</f>
        <v>2.4</v>
      </c>
      <c r="W66" s="63">
        <f t="shared" si="22"/>
        <v>2.6</v>
      </c>
      <c r="X66" s="63">
        <f t="shared" si="22"/>
        <v>2.6</v>
      </c>
      <c r="Y66" s="63">
        <f t="shared" si="22"/>
        <v>3.4</v>
      </c>
      <c r="Z66" s="63">
        <f t="shared" si="22"/>
        <v>3</v>
      </c>
      <c r="AA66" s="63">
        <f t="shared" si="22"/>
        <v>3.2</v>
      </c>
      <c r="AB66" s="63">
        <f t="shared" si="22"/>
        <v>3.3</v>
      </c>
    </row>
    <row r="67" spans="2:46" s="50" customFormat="1" x14ac:dyDescent="0.25">
      <c r="B67" s="55"/>
      <c r="E67" s="59"/>
      <c r="F67" s="60" t="s">
        <v>12</v>
      </c>
      <c r="G67" s="57">
        <f>G54+G61</f>
        <v>6629510</v>
      </c>
      <c r="H67" s="57">
        <f t="shared" si="21"/>
        <v>5905985</v>
      </c>
      <c r="I67" s="57">
        <f t="shared" si="21"/>
        <v>5761678</v>
      </c>
      <c r="J67" s="57">
        <f t="shared" si="21"/>
        <v>5912529</v>
      </c>
      <c r="K67" s="57">
        <f t="shared" si="21"/>
        <v>5709207</v>
      </c>
      <c r="L67" s="57">
        <f t="shared" si="21"/>
        <v>5700490</v>
      </c>
      <c r="M67" s="57">
        <f t="shared" si="21"/>
        <v>5385850</v>
      </c>
      <c r="P67" s="59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46" s="50" customFormat="1" x14ac:dyDescent="0.25">
      <c r="B68" s="55"/>
      <c r="E68" s="59"/>
      <c r="F68" s="60" t="s">
        <v>13</v>
      </c>
      <c r="G68" s="57">
        <f>G55+G62</f>
        <v>9400382</v>
      </c>
      <c r="H68" s="57">
        <f t="shared" si="21"/>
        <v>10119085</v>
      </c>
      <c r="I68" s="57">
        <f t="shared" si="21"/>
        <v>10210817</v>
      </c>
      <c r="J68" s="57">
        <f t="shared" si="21"/>
        <v>10110237</v>
      </c>
      <c r="K68" s="57">
        <f t="shared" si="21"/>
        <v>10348403</v>
      </c>
      <c r="L68" s="57">
        <f t="shared" si="21"/>
        <v>10539612</v>
      </c>
      <c r="M68" s="57">
        <f t="shared" si="21"/>
        <v>10814486</v>
      </c>
      <c r="P68" s="59"/>
      <c r="S68" s="1"/>
      <c r="T68" s="1"/>
      <c r="U68" s="19" t="s">
        <v>39</v>
      </c>
      <c r="V68" s="123" t="s">
        <v>74</v>
      </c>
      <c r="W68" s="1"/>
      <c r="X68" s="1"/>
      <c r="Y68" s="1"/>
      <c r="Z68" s="1"/>
      <c r="AA68" s="1"/>
      <c r="AB68" s="1"/>
    </row>
    <row r="69" spans="2:46" s="50" customFormat="1" x14ac:dyDescent="0.25">
      <c r="B69" s="55"/>
      <c r="E69" s="59"/>
      <c r="F69" s="60" t="s">
        <v>14</v>
      </c>
      <c r="G69" s="57">
        <f>G56+G63</f>
        <v>9501333</v>
      </c>
      <c r="H69" s="57">
        <f t="shared" si="21"/>
        <v>9571981</v>
      </c>
      <c r="I69" s="57">
        <f t="shared" si="21"/>
        <v>10412211</v>
      </c>
      <c r="J69" s="57">
        <f t="shared" si="21"/>
        <v>11194755</v>
      </c>
      <c r="K69" s="57">
        <f t="shared" si="21"/>
        <v>11893689</v>
      </c>
      <c r="L69" s="57">
        <f t="shared" si="21"/>
        <v>12036508</v>
      </c>
      <c r="M69" s="57">
        <f t="shared" si="21"/>
        <v>12664202</v>
      </c>
      <c r="P69" s="59"/>
      <c r="S69" s="1"/>
      <c r="T69" s="1"/>
      <c r="U69" s="1" t="s">
        <v>37</v>
      </c>
      <c r="V69" s="57">
        <f t="shared" ref="V69:AB69" si="23">INDEX(nonimmigrantrange,sexvalue2+agevalue2+1,Z$96)</f>
        <v>103586.76</v>
      </c>
      <c r="W69" s="57">
        <f t="shared" si="23"/>
        <v>90529.038</v>
      </c>
      <c r="X69" s="57">
        <f t="shared" si="23"/>
        <v>98786.16</v>
      </c>
      <c r="Y69" s="57">
        <f t="shared" si="23"/>
        <v>100380.6</v>
      </c>
      <c r="Z69" s="57">
        <f t="shared" si="23"/>
        <v>115580.73599999999</v>
      </c>
      <c r="AA69" s="57">
        <f t="shared" si="23"/>
        <v>125923.77200000001</v>
      </c>
      <c r="AB69" s="57">
        <f t="shared" si="23"/>
        <v>126976.16399999999</v>
      </c>
    </row>
    <row r="70" spans="2:46" s="50" customFormat="1" x14ac:dyDescent="0.25">
      <c r="B70" s="55"/>
      <c r="E70" s="59"/>
      <c r="M70" s="61"/>
      <c r="P70" s="59"/>
      <c r="S70" s="1"/>
      <c r="T70" s="1"/>
      <c r="U70" s="1" t="s">
        <v>28</v>
      </c>
      <c r="V70" s="57">
        <f t="shared" ref="V70:AB70" si="24">INDEX(immigrantrange,sexvalue2+agevalue2+1,Z$96)</f>
        <v>41985.120000000003</v>
      </c>
      <c r="W70" s="57">
        <f t="shared" si="24"/>
        <v>45582.887999999999</v>
      </c>
      <c r="X70" s="57">
        <f t="shared" si="24"/>
        <v>42763.24</v>
      </c>
      <c r="Y70" s="57">
        <f t="shared" si="24"/>
        <v>60757.932000000001</v>
      </c>
      <c r="Z70" s="57">
        <f t="shared" si="24"/>
        <v>53600.58</v>
      </c>
      <c r="AA70" s="57">
        <f t="shared" si="24"/>
        <v>54865.152000000002</v>
      </c>
      <c r="AB70" s="57">
        <f t="shared" si="24"/>
        <v>56165.141999999993</v>
      </c>
    </row>
    <row r="71" spans="2:46" s="50" customFormat="1" x14ac:dyDescent="0.25">
      <c r="B71" s="55"/>
      <c r="E71" s="59"/>
      <c r="F71" s="59"/>
      <c r="G71" s="61"/>
      <c r="H71" s="61"/>
      <c r="I71" s="61"/>
      <c r="J71" s="61"/>
      <c r="K71" s="61"/>
      <c r="L71" s="61"/>
      <c r="M71" s="61"/>
      <c r="P71" s="59"/>
    </row>
    <row r="72" spans="2:46" s="50" customFormat="1" x14ac:dyDescent="0.25">
      <c r="B72" s="55"/>
      <c r="M72" s="61"/>
      <c r="P72" s="59"/>
      <c r="U72" s="19" t="s">
        <v>38</v>
      </c>
      <c r="V72" s="125" t="s">
        <v>78</v>
      </c>
    </row>
    <row r="73" spans="2:46" s="50" customFormat="1" x14ac:dyDescent="0.25">
      <c r="B73" s="55"/>
      <c r="M73" s="61"/>
      <c r="P73" s="59"/>
      <c r="V73" s="53" t="s">
        <v>19</v>
      </c>
      <c r="W73" s="53" t="s">
        <v>20</v>
      </c>
      <c r="X73" s="53" t="s">
        <v>21</v>
      </c>
      <c r="Y73" s="53" t="s">
        <v>22</v>
      </c>
      <c r="Z73" s="53" t="s">
        <v>23</v>
      </c>
      <c r="AA73" s="53" t="s">
        <v>24</v>
      </c>
      <c r="AB73" s="53" t="s">
        <v>25</v>
      </c>
    </row>
    <row r="74" spans="2:46" s="50" customFormat="1" x14ac:dyDescent="0.25">
      <c r="B74" s="55"/>
      <c r="M74" s="61"/>
      <c r="P74" s="59"/>
      <c r="U74" s="1" t="s">
        <v>37</v>
      </c>
      <c r="V74" s="63">
        <f t="shared" ref="V74:AB74" si="25">INDEX(nonimmigrantrange,sexvalue2+agevalue2,P$96)</f>
        <v>0.2</v>
      </c>
      <c r="W74" s="63">
        <f t="shared" si="25"/>
        <v>0.2</v>
      </c>
      <c r="X74" s="63">
        <f t="shared" si="25"/>
        <v>0.3</v>
      </c>
      <c r="Y74" s="63">
        <f t="shared" si="25"/>
        <v>0.3</v>
      </c>
      <c r="Z74" s="63">
        <f t="shared" si="25"/>
        <v>0.4</v>
      </c>
      <c r="AA74" s="63">
        <f t="shared" si="25"/>
        <v>0.4</v>
      </c>
      <c r="AB74" s="63">
        <f t="shared" si="25"/>
        <v>0.8</v>
      </c>
    </row>
    <row r="75" spans="2:46" s="50" customFormat="1" x14ac:dyDescent="0.25">
      <c r="B75" s="55"/>
      <c r="E75" s="59"/>
      <c r="F75" s="1"/>
      <c r="G75" s="1"/>
      <c r="H75" s="1"/>
      <c r="I75" s="1"/>
      <c r="J75" s="1"/>
      <c r="K75" s="1"/>
      <c r="L75" s="1"/>
      <c r="M75" s="61"/>
      <c r="P75" s="59"/>
      <c r="U75" s="1" t="s">
        <v>28</v>
      </c>
      <c r="V75" s="63">
        <f t="shared" ref="V75:AB75" si="26">INDEX(immigrantrange,sexvalue2+agevalue2,P$96)</f>
        <v>0.9</v>
      </c>
      <c r="W75" s="63">
        <f t="shared" si="26"/>
        <v>0.9</v>
      </c>
      <c r="X75" s="63">
        <f t="shared" si="26"/>
        <v>0.9</v>
      </c>
      <c r="Y75" s="63">
        <f t="shared" si="26"/>
        <v>0.9</v>
      </c>
      <c r="Z75" s="63">
        <f t="shared" si="26"/>
        <v>0.9</v>
      </c>
      <c r="AA75" s="63">
        <f t="shared" si="26"/>
        <v>1</v>
      </c>
      <c r="AB75" s="63">
        <f t="shared" si="26"/>
        <v>1</v>
      </c>
    </row>
    <row r="76" spans="2:46" s="1" customFormat="1" ht="11.25" x14ac:dyDescent="0.25">
      <c r="B76" s="38"/>
      <c r="E76" s="56"/>
      <c r="G76" s="58"/>
      <c r="H76" s="58"/>
      <c r="I76" s="58"/>
      <c r="J76" s="58"/>
      <c r="K76" s="58"/>
      <c r="L76" s="58"/>
      <c r="M76" s="57"/>
      <c r="U76" s="50"/>
      <c r="V76" s="50"/>
      <c r="W76" s="50"/>
      <c r="X76" s="50"/>
      <c r="Y76" s="50"/>
      <c r="Z76" s="50"/>
      <c r="AA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</row>
    <row r="77" spans="2:46" s="1" customFormat="1" ht="11.25" x14ac:dyDescent="0.25">
      <c r="B77" s="38"/>
      <c r="G77" s="58"/>
      <c r="H77" s="58"/>
      <c r="I77" s="58"/>
      <c r="J77" s="58"/>
      <c r="K77" s="58"/>
      <c r="L77" s="58"/>
      <c r="R77" s="58"/>
      <c r="S77" s="58"/>
      <c r="T77" s="58"/>
      <c r="U77" s="19" t="s">
        <v>39</v>
      </c>
      <c r="V77" s="1" t="s">
        <v>78</v>
      </c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</row>
    <row r="78" spans="2:46" s="1" customFormat="1" ht="11.25" x14ac:dyDescent="0.25">
      <c r="B78" s="38"/>
      <c r="R78" s="58"/>
      <c r="S78" s="58"/>
      <c r="T78" s="58"/>
      <c r="U78" s="1" t="s">
        <v>37</v>
      </c>
      <c r="V78" s="57">
        <f t="shared" ref="V78:AB78" si="27">INDEX(nonimmigrantrange,sexvalue2+agevalue2,Z$96)</f>
        <v>81011.56</v>
      </c>
      <c r="W78" s="57">
        <f t="shared" si="27"/>
        <v>81424.22</v>
      </c>
      <c r="X78" s="57">
        <f t="shared" si="27"/>
        <v>125188.584</v>
      </c>
      <c r="Y78" s="57">
        <f t="shared" si="27"/>
        <v>126947.61</v>
      </c>
      <c r="Z78" s="57">
        <f t="shared" si="27"/>
        <v>172272.128</v>
      </c>
      <c r="AA78" s="57">
        <f t="shared" si="27"/>
        <v>173881.83199999999</v>
      </c>
      <c r="AB78" s="57">
        <f t="shared" si="27"/>
        <v>349098</v>
      </c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</row>
    <row r="79" spans="2:46" s="1" customFormat="1" ht="11.25" x14ac:dyDescent="0.25">
      <c r="B79" s="38"/>
      <c r="R79" s="58"/>
      <c r="S79" s="58"/>
      <c r="T79" s="58"/>
      <c r="U79" s="1" t="s">
        <v>28</v>
      </c>
      <c r="V79" s="57">
        <f t="shared" ref="V79:AB79" si="28">INDEX(immigrantrange,sexvalue2+agevalue2,Z$96)</f>
        <v>95010.03</v>
      </c>
      <c r="W79" s="57">
        <f t="shared" si="28"/>
        <v>94337.928000000014</v>
      </c>
      <c r="X79" s="57">
        <f t="shared" si="28"/>
        <v>99358.955999999991</v>
      </c>
      <c r="Y79" s="57">
        <f t="shared" si="28"/>
        <v>109072.54800000001</v>
      </c>
      <c r="Z79" s="57">
        <f t="shared" si="28"/>
        <v>115511.094</v>
      </c>
      <c r="AA79" s="57">
        <f t="shared" si="28"/>
        <v>130827.62</v>
      </c>
      <c r="AB79" s="57">
        <f t="shared" si="28"/>
        <v>140918.26</v>
      </c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</row>
    <row r="80" spans="2:46" s="1" customFormat="1" ht="11.25" x14ac:dyDescent="0.25">
      <c r="B80" s="38"/>
      <c r="R80" s="58"/>
      <c r="S80" s="58"/>
      <c r="T80" s="58"/>
      <c r="U80" s="58"/>
      <c r="V80" s="58"/>
      <c r="W80" s="58"/>
      <c r="X80" s="58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</row>
    <row r="81" spans="2:52" s="1" customFormat="1" ht="11.25" x14ac:dyDescent="0.25">
      <c r="B81" s="38"/>
      <c r="R81" s="58"/>
      <c r="S81" s="58"/>
      <c r="T81" s="58"/>
      <c r="U81" s="58"/>
      <c r="V81" s="58"/>
      <c r="W81" s="58"/>
      <c r="X81" s="58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</row>
    <row r="82" spans="2:52" s="1" customFormat="1" ht="11.25" x14ac:dyDescent="0.25">
      <c r="B82" s="38"/>
      <c r="G82" s="57"/>
      <c r="H82" s="57"/>
      <c r="I82" s="57"/>
      <c r="J82" s="57"/>
      <c r="K82" s="57"/>
      <c r="L82" s="57"/>
      <c r="R82" s="58"/>
      <c r="S82" s="126" t="s">
        <v>79</v>
      </c>
      <c r="T82" s="58"/>
      <c r="U82" s="58"/>
      <c r="V82" s="58"/>
      <c r="W82" s="58"/>
      <c r="X82" s="58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</row>
    <row r="83" spans="2:52" s="1" customFormat="1" ht="11.25" x14ac:dyDescent="0.25">
      <c r="B83" s="38"/>
      <c r="G83" s="57"/>
      <c r="H83" s="57"/>
      <c r="I83" s="57"/>
      <c r="J83" s="57"/>
      <c r="K83" s="57"/>
      <c r="L83" s="57"/>
      <c r="R83" s="58"/>
      <c r="S83" s="58"/>
      <c r="T83" s="58"/>
      <c r="U83" s="58"/>
      <c r="V83" s="58"/>
      <c r="W83" s="58"/>
      <c r="X83" s="58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</row>
    <row r="84" spans="2:52" s="1" customFormat="1" ht="11.25" x14ac:dyDescent="0.25">
      <c r="B84" s="38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</row>
    <row r="85" spans="2:52" s="1" customFormat="1" ht="11.25" x14ac:dyDescent="0.25">
      <c r="B85" s="38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</row>
    <row r="86" spans="2:52" s="1" customFormat="1" ht="11.25" x14ac:dyDescent="0.25">
      <c r="B86" s="38"/>
      <c r="X86" s="63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</row>
    <row r="87" spans="2:52" s="1" customFormat="1" ht="11.25" x14ac:dyDescent="0.25">
      <c r="B87" s="38"/>
      <c r="X87" s="63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</row>
    <row r="88" spans="2:52" s="1" customFormat="1" ht="11.25" x14ac:dyDescent="0.25">
      <c r="B88" s="38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</row>
    <row r="89" spans="2:52" s="1" customFormat="1" ht="11.25" x14ac:dyDescent="0.25">
      <c r="B89" s="38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</row>
    <row r="90" spans="2:52" s="1" customFormat="1" ht="11.25" x14ac:dyDescent="0.25">
      <c r="B90" s="38"/>
      <c r="X90" s="58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</row>
    <row r="91" spans="2:52" s="1" customFormat="1" ht="11.25" x14ac:dyDescent="0.25">
      <c r="B91" s="38"/>
      <c r="X91" s="58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</row>
    <row r="92" spans="2:52" s="1" customFormat="1" ht="11.25" x14ac:dyDescent="0.25">
      <c r="B92" s="38"/>
    </row>
    <row r="95" spans="2:52" s="42" customFormat="1" ht="26.25" x14ac:dyDescent="0.25">
      <c r="B95" s="88"/>
      <c r="C95" s="40"/>
      <c r="D95" s="89" t="s">
        <v>52</v>
      </c>
      <c r="F95" s="43"/>
    </row>
    <row r="96" spans="2:52" s="90" customFormat="1" x14ac:dyDescent="0.25">
      <c r="C96" s="91"/>
      <c r="D96" s="92"/>
      <c r="F96" s="93"/>
      <c r="G96" s="90">
        <v>1</v>
      </c>
      <c r="H96" s="90">
        <v>2</v>
      </c>
      <c r="I96" s="90">
        <v>3</v>
      </c>
      <c r="J96" s="90">
        <v>4</v>
      </c>
      <c r="K96" s="90">
        <v>5</v>
      </c>
      <c r="L96" s="90">
        <v>6</v>
      </c>
      <c r="M96" s="90">
        <v>7</v>
      </c>
      <c r="N96" s="90">
        <v>8</v>
      </c>
      <c r="O96" s="90">
        <v>9</v>
      </c>
      <c r="P96" s="90">
        <v>10</v>
      </c>
      <c r="Q96" s="90">
        <v>11</v>
      </c>
      <c r="R96" s="90">
        <v>12</v>
      </c>
      <c r="S96" s="90">
        <v>13</v>
      </c>
      <c r="T96" s="90">
        <v>14</v>
      </c>
      <c r="U96" s="90">
        <v>15</v>
      </c>
      <c r="V96" s="90">
        <v>16</v>
      </c>
      <c r="W96" s="90">
        <v>17</v>
      </c>
      <c r="X96" s="90">
        <v>18</v>
      </c>
      <c r="Y96" s="90">
        <v>19</v>
      </c>
      <c r="Z96" s="90">
        <v>20</v>
      </c>
      <c r="AA96" s="90">
        <v>21</v>
      </c>
      <c r="AB96" s="90">
        <v>22</v>
      </c>
      <c r="AC96" s="90">
        <v>23</v>
      </c>
      <c r="AD96" s="90">
        <v>24</v>
      </c>
      <c r="AE96" s="90">
        <v>25</v>
      </c>
      <c r="AF96" s="90">
        <v>26</v>
      </c>
      <c r="AG96" s="90">
        <v>27</v>
      </c>
      <c r="AH96" s="90">
        <v>28</v>
      </c>
      <c r="AI96" s="90">
        <v>29</v>
      </c>
      <c r="AJ96" s="90">
        <v>30</v>
      </c>
      <c r="AK96" s="90">
        <v>31</v>
      </c>
      <c r="AL96" s="90">
        <v>32</v>
      </c>
      <c r="AM96" s="90">
        <v>33</v>
      </c>
      <c r="AN96" s="90">
        <v>34</v>
      </c>
      <c r="AO96" s="90">
        <v>35</v>
      </c>
      <c r="AP96" s="90">
        <v>36</v>
      </c>
      <c r="AQ96" s="90">
        <v>37</v>
      </c>
      <c r="AR96" s="90">
        <v>38</v>
      </c>
      <c r="AS96" s="90">
        <v>39</v>
      </c>
      <c r="AT96" s="90">
        <v>40</v>
      </c>
      <c r="AU96" s="90">
        <v>41</v>
      </c>
      <c r="AV96" s="90">
        <v>42</v>
      </c>
      <c r="AW96" s="90">
        <v>43</v>
      </c>
      <c r="AX96" s="90">
        <v>44</v>
      </c>
      <c r="AY96" s="90">
        <v>45</v>
      </c>
      <c r="AZ96" s="90">
        <v>46</v>
      </c>
    </row>
    <row r="97" spans="2:50" ht="23.25" x14ac:dyDescent="0.25">
      <c r="G97" s="94" t="s">
        <v>27</v>
      </c>
    </row>
    <row r="99" spans="2:50" s="97" customFormat="1" x14ac:dyDescent="0.25">
      <c r="B99" s="95"/>
      <c r="C99" s="19"/>
      <c r="D99" s="96"/>
      <c r="G99" s="97" t="s">
        <v>54</v>
      </c>
      <c r="O99" s="97" t="s">
        <v>38</v>
      </c>
      <c r="Y99" s="97" t="s">
        <v>55</v>
      </c>
      <c r="AH99" s="97" t="s">
        <v>56</v>
      </c>
      <c r="AQ99" s="97" t="s">
        <v>57</v>
      </c>
    </row>
    <row r="100" spans="2:50" x14ac:dyDescent="0.25">
      <c r="F100" s="98" t="s">
        <v>58</v>
      </c>
      <c r="G100" s="99" t="s">
        <v>19</v>
      </c>
      <c r="H100" s="99" t="s">
        <v>20</v>
      </c>
      <c r="I100" s="99" t="s">
        <v>21</v>
      </c>
      <c r="J100" s="99" t="s">
        <v>22</v>
      </c>
      <c r="K100" s="99" t="s">
        <v>23</v>
      </c>
      <c r="L100" s="99" t="s">
        <v>24</v>
      </c>
      <c r="M100" s="99" t="s">
        <v>25</v>
      </c>
      <c r="O100" s="98" t="s">
        <v>58</v>
      </c>
      <c r="P100" s="99" t="s">
        <v>19</v>
      </c>
      <c r="Q100" s="99" t="s">
        <v>20</v>
      </c>
      <c r="R100" s="99" t="s">
        <v>21</v>
      </c>
      <c r="S100" s="99" t="s">
        <v>22</v>
      </c>
      <c r="T100" s="99" t="s">
        <v>23</v>
      </c>
      <c r="U100" s="99" t="s">
        <v>24</v>
      </c>
      <c r="V100" s="99" t="s">
        <v>25</v>
      </c>
      <c r="Y100" s="98" t="s">
        <v>58</v>
      </c>
      <c r="Z100" s="99" t="s">
        <v>19</v>
      </c>
      <c r="AA100" s="99" t="s">
        <v>20</v>
      </c>
      <c r="AB100" s="99" t="s">
        <v>21</v>
      </c>
      <c r="AC100" s="99" t="s">
        <v>22</v>
      </c>
      <c r="AD100" s="99" t="s">
        <v>23</v>
      </c>
      <c r="AE100" s="99" t="s">
        <v>24</v>
      </c>
      <c r="AF100" s="99" t="s">
        <v>25</v>
      </c>
      <c r="AH100" s="98" t="s">
        <v>58</v>
      </c>
      <c r="AI100" s="99" t="s">
        <v>19</v>
      </c>
      <c r="AJ100" s="99" t="s">
        <v>20</v>
      </c>
      <c r="AK100" s="99" t="s">
        <v>21</v>
      </c>
      <c r="AL100" s="99" t="s">
        <v>22</v>
      </c>
      <c r="AM100" s="99" t="s">
        <v>23</v>
      </c>
      <c r="AN100" s="99" t="s">
        <v>24</v>
      </c>
      <c r="AO100" s="99" t="s">
        <v>25</v>
      </c>
      <c r="AQ100" s="98" t="s">
        <v>58</v>
      </c>
      <c r="AR100" s="99" t="s">
        <v>19</v>
      </c>
      <c r="AS100" s="99" t="s">
        <v>20</v>
      </c>
      <c r="AT100" s="99" t="s">
        <v>21</v>
      </c>
      <c r="AU100" s="99" t="s">
        <v>22</v>
      </c>
      <c r="AV100" s="99" t="s">
        <v>23</v>
      </c>
      <c r="AW100" s="99" t="s">
        <v>24</v>
      </c>
      <c r="AX100" s="99" t="s">
        <v>25</v>
      </c>
    </row>
    <row r="101" spans="2:50" x14ac:dyDescent="0.25">
      <c r="D101" s="19" t="s">
        <v>0</v>
      </c>
      <c r="E101" s="96" t="s">
        <v>4</v>
      </c>
      <c r="F101" s="56" t="s">
        <v>59</v>
      </c>
      <c r="G101" s="100">
        <v>2847128</v>
      </c>
      <c r="H101" s="100">
        <v>2916521</v>
      </c>
      <c r="I101" s="100">
        <v>2932448</v>
      </c>
      <c r="J101" s="100">
        <v>2945891</v>
      </c>
      <c r="K101" s="100">
        <v>2905205</v>
      </c>
      <c r="L101" s="100">
        <v>2787596</v>
      </c>
      <c r="M101" s="100">
        <v>2694742</v>
      </c>
      <c r="O101" s="56" t="s">
        <v>59</v>
      </c>
      <c r="P101" s="101">
        <v>0.8</v>
      </c>
      <c r="Q101" s="101">
        <v>0.8</v>
      </c>
      <c r="R101" s="101">
        <v>0.8</v>
      </c>
      <c r="S101" s="101">
        <v>0.4</v>
      </c>
      <c r="T101" s="101">
        <v>0.9</v>
      </c>
      <c r="U101" s="101">
        <v>1</v>
      </c>
      <c r="V101" s="101">
        <v>1.2</v>
      </c>
      <c r="Y101" s="56" t="s">
        <v>59</v>
      </c>
      <c r="Z101" s="100">
        <v>45554.047999999995</v>
      </c>
      <c r="AA101" s="100">
        <v>46664.336000000003</v>
      </c>
      <c r="AB101" s="100">
        <v>46919.167999999998</v>
      </c>
      <c r="AC101" s="100">
        <v>23567.128000000004</v>
      </c>
      <c r="AD101" s="100">
        <v>52293.69</v>
      </c>
      <c r="AE101" s="100">
        <v>55751.92</v>
      </c>
      <c r="AF101" s="100">
        <v>64673.807999999997</v>
      </c>
      <c r="AH101" s="56" t="s">
        <v>59</v>
      </c>
      <c r="AI101" s="102">
        <v>1</v>
      </c>
      <c r="AJ101" s="102">
        <v>1</v>
      </c>
      <c r="AK101" s="102">
        <v>1</v>
      </c>
      <c r="AL101" s="102">
        <v>1</v>
      </c>
      <c r="AM101" s="102">
        <v>1</v>
      </c>
      <c r="AN101" s="102">
        <v>1</v>
      </c>
      <c r="AO101" s="102">
        <v>1</v>
      </c>
      <c r="AQ101" s="56" t="s">
        <v>59</v>
      </c>
      <c r="AR101" s="102">
        <v>1.6E-2</v>
      </c>
      <c r="AS101" s="102">
        <v>1.6E-2</v>
      </c>
      <c r="AT101" s="102">
        <v>1.6E-2</v>
      </c>
      <c r="AU101" s="102">
        <v>8.0000000000000002E-3</v>
      </c>
      <c r="AV101" s="102">
        <v>1.8000000000000002E-2</v>
      </c>
      <c r="AW101" s="102">
        <v>0.02</v>
      </c>
      <c r="AX101" s="102">
        <v>2.4E-2</v>
      </c>
    </row>
    <row r="102" spans="2:50" x14ac:dyDescent="0.25">
      <c r="D102" s="1" t="s">
        <v>0</v>
      </c>
      <c r="E102" s="2" t="s">
        <v>4</v>
      </c>
      <c r="F102" s="60" t="s">
        <v>12</v>
      </c>
      <c r="G102" s="57">
        <v>565730</v>
      </c>
      <c r="H102" s="57">
        <v>445606</v>
      </c>
      <c r="I102" s="57">
        <v>368691</v>
      </c>
      <c r="J102" s="57">
        <v>354202</v>
      </c>
      <c r="K102" s="57">
        <v>337707</v>
      </c>
      <c r="L102" s="57">
        <v>282410</v>
      </c>
      <c r="M102" s="57">
        <v>237726</v>
      </c>
      <c r="O102" s="60" t="s">
        <v>12</v>
      </c>
      <c r="P102" s="103">
        <v>2.5</v>
      </c>
      <c r="Q102" s="103">
        <v>3.1</v>
      </c>
      <c r="R102" s="103">
        <v>3.3</v>
      </c>
      <c r="S102" s="103">
        <v>4</v>
      </c>
      <c r="T102" s="103">
        <v>4.2</v>
      </c>
      <c r="U102" s="103">
        <v>4.7</v>
      </c>
      <c r="V102" s="103">
        <v>5.3</v>
      </c>
      <c r="Y102" s="60" t="s">
        <v>12</v>
      </c>
      <c r="Z102" s="57">
        <v>28286.5</v>
      </c>
      <c r="AA102" s="57">
        <v>27627.572</v>
      </c>
      <c r="AB102" s="57">
        <v>24333.606</v>
      </c>
      <c r="AC102" s="57">
        <v>28336.16</v>
      </c>
      <c r="AD102" s="57">
        <v>28367.388000000003</v>
      </c>
      <c r="AE102" s="57">
        <v>26546.54</v>
      </c>
      <c r="AF102" s="57">
        <v>25198.956000000002</v>
      </c>
      <c r="AH102" s="60" t="s">
        <v>12</v>
      </c>
      <c r="AI102" s="58">
        <v>0.19870199021610549</v>
      </c>
      <c r="AJ102" s="58">
        <v>0.15278683061085452</v>
      </c>
      <c r="AK102" s="58">
        <v>0.12572806065103287</v>
      </c>
      <c r="AL102" s="58">
        <v>0.12023594898792929</v>
      </c>
      <c r="AM102" s="58">
        <v>0.11624205520780806</v>
      </c>
      <c r="AN102" s="58">
        <v>0.10130951543910954</v>
      </c>
      <c r="AO102" s="58">
        <v>8.8218463956846335E-2</v>
      </c>
      <c r="AQ102" s="60" t="s">
        <v>12</v>
      </c>
      <c r="AR102" s="58">
        <v>9.9350995108052741E-3</v>
      </c>
      <c r="AS102" s="58">
        <v>9.4727834978729809E-3</v>
      </c>
      <c r="AT102" s="58">
        <v>8.2980520029681693E-3</v>
      </c>
      <c r="AU102" s="58">
        <v>9.6188759190343424E-3</v>
      </c>
      <c r="AV102" s="58">
        <v>9.7643326374558768E-3</v>
      </c>
      <c r="AW102" s="58">
        <v>9.5230944512762969E-3</v>
      </c>
      <c r="AX102" s="58">
        <v>9.351157179425711E-3</v>
      </c>
    </row>
    <row r="103" spans="2:50" x14ac:dyDescent="0.25">
      <c r="D103" s="1" t="s">
        <v>0</v>
      </c>
      <c r="E103" s="2" t="s">
        <v>4</v>
      </c>
      <c r="F103" s="60" t="s">
        <v>13</v>
      </c>
      <c r="G103" s="57">
        <v>441895</v>
      </c>
      <c r="H103" s="57">
        <v>427513</v>
      </c>
      <c r="I103" s="57">
        <v>356036</v>
      </c>
      <c r="J103" s="57">
        <v>313694</v>
      </c>
      <c r="K103" s="57">
        <v>274093</v>
      </c>
      <c r="L103" s="57">
        <v>244100</v>
      </c>
      <c r="M103" s="57">
        <v>226591</v>
      </c>
      <c r="O103" s="60" t="s">
        <v>13</v>
      </c>
      <c r="P103" s="103">
        <v>2.9</v>
      </c>
      <c r="Q103" s="103">
        <v>3.1</v>
      </c>
      <c r="R103" s="103">
        <v>3.3</v>
      </c>
      <c r="S103" s="103">
        <v>4</v>
      </c>
      <c r="T103" s="103">
        <v>4.5999999999999996</v>
      </c>
      <c r="U103" s="103">
        <v>5.3</v>
      </c>
      <c r="V103" s="103">
        <v>5.3</v>
      </c>
      <c r="Y103" s="60" t="s">
        <v>13</v>
      </c>
      <c r="Z103" s="57">
        <v>25629.91</v>
      </c>
      <c r="AA103" s="57">
        <v>26505.806</v>
      </c>
      <c r="AB103" s="57">
        <v>23498.376</v>
      </c>
      <c r="AC103" s="57">
        <v>25095.52</v>
      </c>
      <c r="AD103" s="57">
        <v>25216.555999999997</v>
      </c>
      <c r="AE103" s="57">
        <v>25874.6</v>
      </c>
      <c r="AF103" s="57">
        <v>24018.646000000001</v>
      </c>
      <c r="AH103" s="60" t="s">
        <v>13</v>
      </c>
      <c r="AI103" s="58">
        <v>0.15520728256685334</v>
      </c>
      <c r="AJ103" s="58">
        <v>0.1465832064984274</v>
      </c>
      <c r="AK103" s="58">
        <v>0.12141255360708869</v>
      </c>
      <c r="AL103" s="58">
        <v>0.10648527050050392</v>
      </c>
      <c r="AM103" s="58">
        <v>9.4345493691495086E-2</v>
      </c>
      <c r="AN103" s="58">
        <v>8.7566490983628911E-2</v>
      </c>
      <c r="AO103" s="58">
        <v>8.4086342959734175E-2</v>
      </c>
      <c r="AQ103" s="60" t="s">
        <v>13</v>
      </c>
      <c r="AR103" s="58">
        <v>9.0020223888774946E-3</v>
      </c>
      <c r="AS103" s="58">
        <v>9.0881588029025004E-3</v>
      </c>
      <c r="AT103" s="58">
        <v>8.0132285380678531E-3</v>
      </c>
      <c r="AU103" s="58">
        <v>8.5188216400403135E-3</v>
      </c>
      <c r="AV103" s="58">
        <v>8.6797854196175479E-3</v>
      </c>
      <c r="AW103" s="58">
        <v>9.2820480442646642E-3</v>
      </c>
      <c r="AX103" s="58">
        <v>8.9131523537318222E-3</v>
      </c>
    </row>
    <row r="104" spans="2:50" x14ac:dyDescent="0.25">
      <c r="D104" s="1" t="s">
        <v>0</v>
      </c>
      <c r="E104" s="2" t="s">
        <v>4</v>
      </c>
      <c r="F104" s="60" t="s">
        <v>14</v>
      </c>
      <c r="G104" s="57">
        <v>1839503</v>
      </c>
      <c r="H104" s="57">
        <v>2043402</v>
      </c>
      <c r="I104" s="57">
        <v>2207721</v>
      </c>
      <c r="J104" s="57">
        <v>2277995</v>
      </c>
      <c r="K104" s="57">
        <v>2293405</v>
      </c>
      <c r="L104" s="57">
        <v>2261086</v>
      </c>
      <c r="M104" s="57">
        <v>2230425</v>
      </c>
      <c r="O104" s="60" t="s">
        <v>14</v>
      </c>
      <c r="P104" s="103">
        <v>1.6</v>
      </c>
      <c r="Q104" s="103">
        <v>0.8</v>
      </c>
      <c r="R104" s="103">
        <v>0.8</v>
      </c>
      <c r="S104" s="103">
        <v>0.4</v>
      </c>
      <c r="T104" s="103">
        <v>0.9</v>
      </c>
      <c r="U104" s="103">
        <v>1</v>
      </c>
      <c r="V104" s="103">
        <v>1.2</v>
      </c>
      <c r="Y104" s="60" t="s">
        <v>14</v>
      </c>
      <c r="Z104" s="57">
        <v>58864.096000000005</v>
      </c>
      <c r="AA104" s="57">
        <v>32694.432000000001</v>
      </c>
      <c r="AB104" s="57">
        <v>35323.536</v>
      </c>
      <c r="AC104" s="57">
        <v>18223.96</v>
      </c>
      <c r="AD104" s="57">
        <v>41281.29</v>
      </c>
      <c r="AE104" s="57">
        <v>45221.72</v>
      </c>
      <c r="AF104" s="57">
        <v>53530.2</v>
      </c>
      <c r="AH104" s="60" t="s">
        <v>14</v>
      </c>
      <c r="AI104" s="58">
        <v>0.64609072721704119</v>
      </c>
      <c r="AJ104" s="58">
        <v>0.70062996289071811</v>
      </c>
      <c r="AK104" s="58">
        <v>0.7528593857418785</v>
      </c>
      <c r="AL104" s="58">
        <v>0.77327878051156684</v>
      </c>
      <c r="AM104" s="58">
        <v>0.7894124511006968</v>
      </c>
      <c r="AN104" s="58">
        <v>0.8111239935772615</v>
      </c>
      <c r="AO104" s="58">
        <v>0.82769519308341943</v>
      </c>
      <c r="AQ104" s="60" t="s">
        <v>14</v>
      </c>
      <c r="AR104" s="58">
        <v>2.0674903270945316E-2</v>
      </c>
      <c r="AS104" s="58">
        <v>1.121007940625149E-2</v>
      </c>
      <c r="AT104" s="58">
        <v>1.2045750171870057E-2</v>
      </c>
      <c r="AU104" s="58">
        <v>6.1862302440925353E-3</v>
      </c>
      <c r="AV104" s="58">
        <v>1.4209424119812544E-2</v>
      </c>
      <c r="AW104" s="58">
        <v>1.622247987154523E-2</v>
      </c>
      <c r="AX104" s="58">
        <v>1.9864684634002067E-2</v>
      </c>
    </row>
    <row r="105" spans="2:50" x14ac:dyDescent="0.25">
      <c r="D105" s="19" t="s">
        <v>1</v>
      </c>
      <c r="E105" s="96" t="s">
        <v>4</v>
      </c>
      <c r="F105" s="56" t="s">
        <v>59</v>
      </c>
      <c r="G105" s="100">
        <v>1457535</v>
      </c>
      <c r="H105" s="100">
        <v>1489737</v>
      </c>
      <c r="I105" s="100">
        <v>1491402</v>
      </c>
      <c r="J105" s="100">
        <v>1502605</v>
      </c>
      <c r="K105" s="100">
        <v>1472200</v>
      </c>
      <c r="L105" s="100">
        <v>1426369</v>
      </c>
      <c r="M105" s="100">
        <v>1371629</v>
      </c>
      <c r="O105" s="56" t="s">
        <v>59</v>
      </c>
      <c r="P105" s="101">
        <v>1.6</v>
      </c>
      <c r="Q105" s="101">
        <v>1.7</v>
      </c>
      <c r="R105" s="101">
        <v>1.8</v>
      </c>
      <c r="S105" s="101">
        <v>1.3</v>
      </c>
      <c r="T105" s="101">
        <v>1.4</v>
      </c>
      <c r="U105" s="101">
        <v>2</v>
      </c>
      <c r="V105" s="101">
        <v>2</v>
      </c>
      <c r="Y105" s="56" t="s">
        <v>59</v>
      </c>
      <c r="Z105" s="100">
        <v>46641.120000000003</v>
      </c>
      <c r="AA105" s="100">
        <v>50651.057999999997</v>
      </c>
      <c r="AB105" s="100">
        <v>53690.472000000002</v>
      </c>
      <c r="AC105" s="100">
        <v>39067.730000000003</v>
      </c>
      <c r="AD105" s="100">
        <v>41221.599999999999</v>
      </c>
      <c r="AE105" s="100">
        <v>57054.76</v>
      </c>
      <c r="AF105" s="100">
        <v>54865.16</v>
      </c>
      <c r="AH105" s="56" t="s">
        <v>59</v>
      </c>
      <c r="AI105" s="102">
        <v>1</v>
      </c>
      <c r="AJ105" s="102">
        <v>1</v>
      </c>
      <c r="AK105" s="102">
        <v>1</v>
      </c>
      <c r="AL105" s="102">
        <v>1</v>
      </c>
      <c r="AM105" s="102">
        <v>1</v>
      </c>
      <c r="AN105" s="102">
        <v>1</v>
      </c>
      <c r="AO105" s="102">
        <v>1</v>
      </c>
      <c r="AQ105" s="56" t="s">
        <v>59</v>
      </c>
      <c r="AR105" s="102">
        <v>3.2000000000000001E-2</v>
      </c>
      <c r="AS105" s="102">
        <v>3.4000000000000002E-2</v>
      </c>
      <c r="AT105" s="102">
        <v>3.6000000000000004E-2</v>
      </c>
      <c r="AU105" s="102">
        <v>2.6000000000000002E-2</v>
      </c>
      <c r="AV105" s="102">
        <v>2.7999999999999997E-2</v>
      </c>
      <c r="AW105" s="102">
        <v>0.04</v>
      </c>
      <c r="AX105" s="102">
        <v>0.04</v>
      </c>
    </row>
    <row r="106" spans="2:50" x14ac:dyDescent="0.25">
      <c r="D106" s="1" t="s">
        <v>1</v>
      </c>
      <c r="E106" s="2" t="s">
        <v>4</v>
      </c>
      <c r="F106" s="60" t="s">
        <v>12</v>
      </c>
      <c r="G106" s="57">
        <v>268689</v>
      </c>
      <c r="H106" s="57">
        <v>215375</v>
      </c>
      <c r="I106" s="57">
        <v>182629</v>
      </c>
      <c r="J106" s="57">
        <v>193508</v>
      </c>
      <c r="K106" s="57">
        <v>189940</v>
      </c>
      <c r="L106" s="57">
        <v>146025</v>
      </c>
      <c r="M106" s="57">
        <v>134191</v>
      </c>
      <c r="O106" s="60" t="s">
        <v>12</v>
      </c>
      <c r="P106" s="103">
        <v>3.8</v>
      </c>
      <c r="Q106" s="103">
        <v>4.5</v>
      </c>
      <c r="R106" s="103">
        <v>5.3</v>
      </c>
      <c r="S106" s="103">
        <v>5.8</v>
      </c>
      <c r="T106" s="103">
        <v>6.1</v>
      </c>
      <c r="U106" s="103">
        <v>6.8</v>
      </c>
      <c r="V106" s="103">
        <v>6.8</v>
      </c>
      <c r="Y106" s="60" t="s">
        <v>12</v>
      </c>
      <c r="Z106" s="57">
        <v>20420.363999999998</v>
      </c>
      <c r="AA106" s="57">
        <v>19383.75</v>
      </c>
      <c r="AB106" s="57">
        <v>19358.673999999999</v>
      </c>
      <c r="AC106" s="57">
        <v>22446.928</v>
      </c>
      <c r="AD106" s="57">
        <v>23172.68</v>
      </c>
      <c r="AE106" s="57">
        <v>19859.400000000001</v>
      </c>
      <c r="AF106" s="57">
        <v>18249.975999999999</v>
      </c>
      <c r="AH106" s="60" t="s">
        <v>12</v>
      </c>
      <c r="AI106" s="58">
        <v>0.18434480132552564</v>
      </c>
      <c r="AJ106" s="58">
        <v>0.14457249836716146</v>
      </c>
      <c r="AK106" s="58">
        <v>0.12245457629800684</v>
      </c>
      <c r="AL106" s="58">
        <v>0.12878168247809638</v>
      </c>
      <c r="AM106" s="58">
        <v>0.12901779649504144</v>
      </c>
      <c r="AN106" s="58">
        <v>0.10237533204942059</v>
      </c>
      <c r="AO106" s="58">
        <v>9.7833306236598958E-2</v>
      </c>
      <c r="AQ106" s="60" t="s">
        <v>12</v>
      </c>
      <c r="AR106" s="58">
        <v>1.4010204900739948E-2</v>
      </c>
      <c r="AS106" s="58">
        <v>1.3011524853044531E-2</v>
      </c>
      <c r="AT106" s="58">
        <v>1.2980185087588724E-2</v>
      </c>
      <c r="AU106" s="58">
        <v>1.4938675167459179E-2</v>
      </c>
      <c r="AV106" s="58">
        <v>1.5740171172395054E-2</v>
      </c>
      <c r="AW106" s="58">
        <v>1.3923045158721201E-2</v>
      </c>
      <c r="AX106" s="58">
        <v>1.3305329648177457E-2</v>
      </c>
    </row>
    <row r="107" spans="2:50" x14ac:dyDescent="0.25">
      <c r="D107" s="1" t="s">
        <v>1</v>
      </c>
      <c r="E107" s="2" t="s">
        <v>4</v>
      </c>
      <c r="F107" s="60" t="s">
        <v>13</v>
      </c>
      <c r="G107" s="57">
        <v>224276</v>
      </c>
      <c r="H107" s="57">
        <v>216754</v>
      </c>
      <c r="I107" s="57">
        <v>174089</v>
      </c>
      <c r="J107" s="57">
        <v>162890</v>
      </c>
      <c r="K107" s="57">
        <v>143233</v>
      </c>
      <c r="L107" s="57">
        <v>131215</v>
      </c>
      <c r="M107" s="57">
        <v>133730</v>
      </c>
      <c r="O107" s="60" t="s">
        <v>13</v>
      </c>
      <c r="P107" s="103">
        <v>4.2</v>
      </c>
      <c r="Q107" s="103">
        <v>4.5</v>
      </c>
      <c r="R107" s="103">
        <v>5.3</v>
      </c>
      <c r="S107" s="103">
        <v>5.8</v>
      </c>
      <c r="T107" s="103">
        <v>6.6</v>
      </c>
      <c r="U107" s="103">
        <v>6.8</v>
      </c>
      <c r="V107" s="103">
        <v>6.8</v>
      </c>
      <c r="Y107" s="60" t="s">
        <v>13</v>
      </c>
      <c r="Z107" s="57">
        <v>18839.184000000001</v>
      </c>
      <c r="AA107" s="57">
        <v>19507.86</v>
      </c>
      <c r="AB107" s="57">
        <v>18453.433999999997</v>
      </c>
      <c r="AC107" s="57">
        <v>18895.240000000002</v>
      </c>
      <c r="AD107" s="57">
        <v>18906.755999999998</v>
      </c>
      <c r="AE107" s="57">
        <v>17845.240000000002</v>
      </c>
      <c r="AF107" s="57">
        <v>18187.28</v>
      </c>
      <c r="AH107" s="60" t="s">
        <v>13</v>
      </c>
      <c r="AI107" s="58">
        <v>0.1538734918887025</v>
      </c>
      <c r="AJ107" s="58">
        <v>0.14549816511236546</v>
      </c>
      <c r="AK107" s="58">
        <v>0.11672842064044436</v>
      </c>
      <c r="AL107" s="58">
        <v>0.10840506986200632</v>
      </c>
      <c r="AM107" s="58">
        <v>9.7291808178236655E-2</v>
      </c>
      <c r="AN107" s="58">
        <v>9.1992324566784606E-2</v>
      </c>
      <c r="AO107" s="58">
        <v>9.7497209522400013E-2</v>
      </c>
      <c r="AQ107" s="60" t="s">
        <v>13</v>
      </c>
      <c r="AR107" s="58">
        <v>1.2925373318651011E-2</v>
      </c>
      <c r="AS107" s="58">
        <v>1.3094834860112892E-2</v>
      </c>
      <c r="AT107" s="58">
        <v>1.2373212587887102E-2</v>
      </c>
      <c r="AU107" s="58">
        <v>1.2574988103992733E-2</v>
      </c>
      <c r="AV107" s="58">
        <v>1.2842518679527237E-2</v>
      </c>
      <c r="AW107" s="58">
        <v>1.2510956141082705E-2</v>
      </c>
      <c r="AX107" s="58">
        <v>1.3259620495046403E-2</v>
      </c>
    </row>
    <row r="108" spans="2:50" x14ac:dyDescent="0.25">
      <c r="D108" s="1" t="s">
        <v>1</v>
      </c>
      <c r="E108" s="2" t="s">
        <v>4</v>
      </c>
      <c r="F108" s="60" t="s">
        <v>14</v>
      </c>
      <c r="G108" s="57">
        <v>964570</v>
      </c>
      <c r="H108" s="57">
        <v>1057608</v>
      </c>
      <c r="I108" s="57">
        <v>1134684</v>
      </c>
      <c r="J108" s="57">
        <v>1146207</v>
      </c>
      <c r="K108" s="57">
        <v>1139027</v>
      </c>
      <c r="L108" s="57">
        <v>1149129</v>
      </c>
      <c r="M108" s="57">
        <v>1103708</v>
      </c>
      <c r="O108" s="60" t="s">
        <v>14</v>
      </c>
      <c r="P108" s="103">
        <v>2</v>
      </c>
      <c r="Q108" s="103">
        <v>1.7</v>
      </c>
      <c r="R108" s="103">
        <v>1.8</v>
      </c>
      <c r="S108" s="103">
        <v>1.3</v>
      </c>
      <c r="T108" s="103">
        <v>1.4</v>
      </c>
      <c r="U108" s="103">
        <v>2</v>
      </c>
      <c r="V108" s="103">
        <v>2</v>
      </c>
      <c r="Y108" s="60" t="s">
        <v>14</v>
      </c>
      <c r="Z108" s="57">
        <v>38582.800000000003</v>
      </c>
      <c r="AA108" s="57">
        <v>35958.671999999999</v>
      </c>
      <c r="AB108" s="57">
        <v>40848.623999999996</v>
      </c>
      <c r="AC108" s="57">
        <v>29801.382000000001</v>
      </c>
      <c r="AD108" s="57">
        <v>31892.755999999998</v>
      </c>
      <c r="AE108" s="57">
        <v>45965.16</v>
      </c>
      <c r="AF108" s="57">
        <v>44148.32</v>
      </c>
      <c r="AH108" s="60" t="s">
        <v>14</v>
      </c>
      <c r="AI108" s="58">
        <v>0.66178170678577186</v>
      </c>
      <c r="AJ108" s="58">
        <v>0.70992933652047308</v>
      </c>
      <c r="AK108" s="58">
        <v>0.76081700306154876</v>
      </c>
      <c r="AL108" s="58">
        <v>0.76281324765989733</v>
      </c>
      <c r="AM108" s="58">
        <v>0.7736903953267219</v>
      </c>
      <c r="AN108" s="58">
        <v>0.80563234338379475</v>
      </c>
      <c r="AO108" s="58">
        <v>0.80466948424100104</v>
      </c>
      <c r="AQ108" s="60" t="s">
        <v>14</v>
      </c>
      <c r="AR108" s="58">
        <v>2.6471268271430873E-2</v>
      </c>
      <c r="AS108" s="58">
        <v>2.4137597441696083E-2</v>
      </c>
      <c r="AT108" s="58">
        <v>2.7389412110215755E-2</v>
      </c>
      <c r="AU108" s="58">
        <v>1.9833144439157332E-2</v>
      </c>
      <c r="AV108" s="58">
        <v>2.1663331069148212E-2</v>
      </c>
      <c r="AW108" s="58">
        <v>3.2225293735351788E-2</v>
      </c>
      <c r="AX108" s="58">
        <v>3.2186779369640039E-2</v>
      </c>
    </row>
    <row r="109" spans="2:50" x14ac:dyDescent="0.25">
      <c r="D109" s="19" t="s">
        <v>60</v>
      </c>
      <c r="E109" s="96" t="s">
        <v>4</v>
      </c>
      <c r="F109" s="56" t="s">
        <v>59</v>
      </c>
      <c r="G109" s="100">
        <v>1389593</v>
      </c>
      <c r="H109" s="100">
        <v>1426784</v>
      </c>
      <c r="I109" s="100">
        <v>1441046</v>
      </c>
      <c r="J109" s="100">
        <v>1443286</v>
      </c>
      <c r="K109" s="100">
        <v>1433005</v>
      </c>
      <c r="L109" s="100">
        <v>1361227</v>
      </c>
      <c r="M109" s="100">
        <v>1323113</v>
      </c>
      <c r="O109" s="56" t="s">
        <v>59</v>
      </c>
      <c r="P109" s="101">
        <v>1.6</v>
      </c>
      <c r="Q109" s="101">
        <v>1.7</v>
      </c>
      <c r="R109" s="101">
        <v>1.8</v>
      </c>
      <c r="S109" s="101">
        <v>1.3</v>
      </c>
      <c r="T109" s="101">
        <v>1.4</v>
      </c>
      <c r="U109" s="101">
        <v>2</v>
      </c>
      <c r="V109" s="101">
        <v>2</v>
      </c>
      <c r="Y109" s="56" t="s">
        <v>59</v>
      </c>
      <c r="Z109" s="100">
        <v>44466.976000000002</v>
      </c>
      <c r="AA109" s="100">
        <v>48510.655999999995</v>
      </c>
      <c r="AB109" s="100">
        <v>51877.656000000003</v>
      </c>
      <c r="AC109" s="100">
        <v>37525.436000000002</v>
      </c>
      <c r="AD109" s="100">
        <v>40124.139999999992</v>
      </c>
      <c r="AE109" s="100">
        <v>54449.08</v>
      </c>
      <c r="AF109" s="100">
        <v>52924.52</v>
      </c>
      <c r="AH109" s="56" t="s">
        <v>59</v>
      </c>
      <c r="AI109" s="102">
        <v>1</v>
      </c>
      <c r="AJ109" s="102">
        <v>1</v>
      </c>
      <c r="AK109" s="102">
        <v>1</v>
      </c>
      <c r="AL109" s="102">
        <v>1</v>
      </c>
      <c r="AM109" s="102">
        <v>1</v>
      </c>
      <c r="AN109" s="102">
        <v>1</v>
      </c>
      <c r="AO109" s="102">
        <v>1</v>
      </c>
      <c r="AQ109" s="56" t="s">
        <v>59</v>
      </c>
      <c r="AR109" s="102">
        <v>3.2000000000000001E-2</v>
      </c>
      <c r="AS109" s="102">
        <v>3.4000000000000002E-2</v>
      </c>
      <c r="AT109" s="102">
        <v>3.6000000000000004E-2</v>
      </c>
      <c r="AU109" s="102">
        <v>2.6000000000000002E-2</v>
      </c>
      <c r="AV109" s="102">
        <v>2.7999999999999997E-2</v>
      </c>
      <c r="AW109" s="102">
        <v>0.04</v>
      </c>
      <c r="AX109" s="102">
        <v>0.04</v>
      </c>
    </row>
    <row r="110" spans="2:50" x14ac:dyDescent="0.25">
      <c r="D110" s="1" t="s">
        <v>60</v>
      </c>
      <c r="E110" s="2" t="s">
        <v>4</v>
      </c>
      <c r="F110" s="60" t="s">
        <v>12</v>
      </c>
      <c r="G110" s="57">
        <v>297041</v>
      </c>
      <c r="H110" s="57">
        <v>230231</v>
      </c>
      <c r="I110" s="57">
        <v>186062</v>
      </c>
      <c r="J110" s="57">
        <v>160694</v>
      </c>
      <c r="K110" s="57">
        <v>147767</v>
      </c>
      <c r="L110" s="57">
        <v>136385</v>
      </c>
      <c r="M110" s="57">
        <v>103535</v>
      </c>
      <c r="O110" s="60" t="s">
        <v>12</v>
      </c>
      <c r="P110" s="103">
        <v>3.8</v>
      </c>
      <c r="Q110" s="103">
        <v>4.5</v>
      </c>
      <c r="R110" s="103">
        <v>5.3</v>
      </c>
      <c r="S110" s="103">
        <v>5.8</v>
      </c>
      <c r="T110" s="103">
        <v>6.6</v>
      </c>
      <c r="U110" s="103">
        <v>6.8</v>
      </c>
      <c r="V110" s="103">
        <v>7.6</v>
      </c>
      <c r="Y110" s="60" t="s">
        <v>12</v>
      </c>
      <c r="Z110" s="57">
        <v>22575.116000000002</v>
      </c>
      <c r="AA110" s="57">
        <v>20720.79</v>
      </c>
      <c r="AB110" s="57">
        <v>19722.572</v>
      </c>
      <c r="AC110" s="57">
        <v>18640.504000000001</v>
      </c>
      <c r="AD110" s="57">
        <v>19505.243999999999</v>
      </c>
      <c r="AE110" s="57">
        <v>18548.36</v>
      </c>
      <c r="AF110" s="57">
        <v>15737.32</v>
      </c>
      <c r="AH110" s="60" t="s">
        <v>12</v>
      </c>
      <c r="AI110" s="58">
        <v>0.21376115164656126</v>
      </c>
      <c r="AJ110" s="58">
        <v>0.16136359813398524</v>
      </c>
      <c r="AK110" s="58">
        <v>0.12911593384250053</v>
      </c>
      <c r="AL110" s="58">
        <v>0.11133898617460435</v>
      </c>
      <c r="AM110" s="58">
        <v>0.1031168767729352</v>
      </c>
      <c r="AN110" s="58">
        <v>0.10019269379758115</v>
      </c>
      <c r="AO110" s="58">
        <v>7.8251063968081333E-2</v>
      </c>
      <c r="AQ110" s="60" t="s">
        <v>12</v>
      </c>
      <c r="AR110" s="58">
        <v>1.6245847525138656E-2</v>
      </c>
      <c r="AS110" s="58">
        <v>1.452272383205867E-2</v>
      </c>
      <c r="AT110" s="58">
        <v>1.3686288987305055E-2</v>
      </c>
      <c r="AU110" s="58">
        <v>1.2915322396254102E-2</v>
      </c>
      <c r="AV110" s="58">
        <v>1.3611427734027445E-2</v>
      </c>
      <c r="AW110" s="58">
        <v>1.3626206356471035E-2</v>
      </c>
      <c r="AX110" s="58">
        <v>1.1894161723148363E-2</v>
      </c>
    </row>
    <row r="111" spans="2:50" x14ac:dyDescent="0.25">
      <c r="D111" s="1" t="s">
        <v>60</v>
      </c>
      <c r="E111" s="2" t="s">
        <v>4</v>
      </c>
      <c r="F111" s="60" t="s">
        <v>13</v>
      </c>
      <c r="G111" s="57">
        <v>217619</v>
      </c>
      <c r="H111" s="57">
        <v>210759</v>
      </c>
      <c r="I111" s="57">
        <v>181947</v>
      </c>
      <c r="J111" s="57">
        <v>150804</v>
      </c>
      <c r="K111" s="57">
        <v>130860</v>
      </c>
      <c r="L111" s="57">
        <v>112885</v>
      </c>
      <c r="M111" s="57">
        <v>92861</v>
      </c>
      <c r="O111" s="60" t="s">
        <v>13</v>
      </c>
      <c r="P111" s="103">
        <v>4.2</v>
      </c>
      <c r="Q111" s="103">
        <v>4.5</v>
      </c>
      <c r="R111" s="103">
        <v>5.3</v>
      </c>
      <c r="S111" s="103">
        <v>5.8</v>
      </c>
      <c r="T111" s="103">
        <v>6.6</v>
      </c>
      <c r="U111" s="103">
        <v>7.7</v>
      </c>
      <c r="V111" s="103">
        <v>8</v>
      </c>
      <c r="Y111" s="60" t="s">
        <v>13</v>
      </c>
      <c r="Z111" s="57">
        <v>18279.995999999999</v>
      </c>
      <c r="AA111" s="57">
        <v>18968.310000000001</v>
      </c>
      <c r="AB111" s="57">
        <v>19286.381999999998</v>
      </c>
      <c r="AC111" s="57">
        <v>17493.263999999999</v>
      </c>
      <c r="AD111" s="57">
        <v>17273.52</v>
      </c>
      <c r="AE111" s="57">
        <v>17384.29</v>
      </c>
      <c r="AF111" s="57">
        <v>14857.76</v>
      </c>
      <c r="AH111" s="60" t="s">
        <v>13</v>
      </c>
      <c r="AI111" s="58">
        <v>0.15660628687680495</v>
      </c>
      <c r="AJ111" s="58">
        <v>0.14771612241236234</v>
      </c>
      <c r="AK111" s="58">
        <v>0.12626036920403652</v>
      </c>
      <c r="AL111" s="58">
        <v>0.10448656745787044</v>
      </c>
      <c r="AM111" s="58">
        <v>9.1318592747408417E-2</v>
      </c>
      <c r="AN111" s="58">
        <v>8.2928857567474049E-2</v>
      </c>
      <c r="AO111" s="58">
        <v>7.0183725804220803E-2</v>
      </c>
      <c r="AQ111" s="60" t="s">
        <v>13</v>
      </c>
      <c r="AR111" s="58">
        <v>1.3154928097651617E-2</v>
      </c>
      <c r="AS111" s="58">
        <v>1.3294451017112612E-2</v>
      </c>
      <c r="AT111" s="58">
        <v>1.3383599135627871E-2</v>
      </c>
      <c r="AU111" s="58">
        <v>1.212044182511297E-2</v>
      </c>
      <c r="AV111" s="58">
        <v>1.2054054242657909E-2</v>
      </c>
      <c r="AW111" s="58">
        <v>1.2771044065391004E-2</v>
      </c>
      <c r="AX111" s="58">
        <v>1.1229396128675328E-2</v>
      </c>
    </row>
    <row r="112" spans="2:50" x14ac:dyDescent="0.25">
      <c r="D112" s="1" t="s">
        <v>60</v>
      </c>
      <c r="E112" s="2" t="s">
        <v>4</v>
      </c>
      <c r="F112" s="60" t="s">
        <v>14</v>
      </c>
      <c r="G112" s="57">
        <v>874933</v>
      </c>
      <c r="H112" s="57">
        <v>985794</v>
      </c>
      <c r="I112" s="57">
        <v>1073037</v>
      </c>
      <c r="J112" s="57">
        <v>1131788</v>
      </c>
      <c r="K112" s="57">
        <v>1154378</v>
      </c>
      <c r="L112" s="57">
        <v>1111957</v>
      </c>
      <c r="M112" s="57">
        <v>1126717</v>
      </c>
      <c r="O112" s="60" t="s">
        <v>14</v>
      </c>
      <c r="P112" s="103">
        <v>2</v>
      </c>
      <c r="Q112" s="103">
        <v>2.1</v>
      </c>
      <c r="R112" s="103">
        <v>1.8</v>
      </c>
      <c r="S112" s="103">
        <v>1.3</v>
      </c>
      <c r="T112" s="103">
        <v>1.4</v>
      </c>
      <c r="U112" s="103">
        <v>2</v>
      </c>
      <c r="V112" s="103">
        <v>2</v>
      </c>
      <c r="Y112" s="60" t="s">
        <v>14</v>
      </c>
      <c r="Z112" s="57">
        <v>34997.32</v>
      </c>
      <c r="AA112" s="57">
        <v>41403.348000000005</v>
      </c>
      <c r="AB112" s="57">
        <v>38629.332000000002</v>
      </c>
      <c r="AC112" s="57">
        <v>29426.488000000001</v>
      </c>
      <c r="AD112" s="57">
        <v>32322.583999999999</v>
      </c>
      <c r="AE112" s="57">
        <v>44478.28</v>
      </c>
      <c r="AF112" s="57">
        <v>45068.68</v>
      </c>
      <c r="AH112" s="60" t="s">
        <v>14</v>
      </c>
      <c r="AI112" s="58">
        <v>0.62963256147663382</v>
      </c>
      <c r="AJ112" s="58">
        <v>0.69092027945365242</v>
      </c>
      <c r="AK112" s="58">
        <v>0.74462369695346298</v>
      </c>
      <c r="AL112" s="58">
        <v>0.7841744463675252</v>
      </c>
      <c r="AM112" s="58">
        <v>0.80556453047965637</v>
      </c>
      <c r="AN112" s="58">
        <v>0.81687844863494474</v>
      </c>
      <c r="AO112" s="58">
        <v>0.85156521022769782</v>
      </c>
      <c r="AQ112" s="60" t="s">
        <v>14</v>
      </c>
      <c r="AR112" s="58">
        <v>2.5185302459065351E-2</v>
      </c>
      <c r="AS112" s="58">
        <v>2.9018651737053404E-2</v>
      </c>
      <c r="AT112" s="58">
        <v>2.6806453090324669E-2</v>
      </c>
      <c r="AU112" s="58">
        <v>2.0388535605555657E-2</v>
      </c>
      <c r="AV112" s="58">
        <v>2.2555806853430376E-2</v>
      </c>
      <c r="AW112" s="58">
        <v>3.2675137945397788E-2</v>
      </c>
      <c r="AX112" s="58">
        <v>3.4062608409107915E-2</v>
      </c>
    </row>
    <row r="113" spans="4:50" x14ac:dyDescent="0.25">
      <c r="D113" s="19" t="s">
        <v>0</v>
      </c>
      <c r="E113" s="96" t="s">
        <v>6</v>
      </c>
      <c r="F113" s="56" t="s">
        <v>59</v>
      </c>
      <c r="G113" s="100">
        <v>3484075</v>
      </c>
      <c r="H113" s="100">
        <v>3443383</v>
      </c>
      <c r="I113" s="100">
        <v>3588732</v>
      </c>
      <c r="J113" s="100">
        <v>3586588</v>
      </c>
      <c r="K113" s="100">
        <v>3623609</v>
      </c>
      <c r="L113" s="100">
        <v>3735461</v>
      </c>
      <c r="M113" s="100">
        <v>3736537</v>
      </c>
      <c r="O113" s="56" t="s">
        <v>59</v>
      </c>
      <c r="P113" s="101">
        <v>0.4</v>
      </c>
      <c r="Q113" s="101">
        <v>0.5</v>
      </c>
      <c r="R113" s="101">
        <v>0.7</v>
      </c>
      <c r="S113" s="101">
        <v>0.8</v>
      </c>
      <c r="T113" s="101">
        <v>0.9</v>
      </c>
      <c r="U113" s="101">
        <v>1</v>
      </c>
      <c r="V113" s="101">
        <v>1.7</v>
      </c>
      <c r="Y113" s="56" t="s">
        <v>59</v>
      </c>
      <c r="Z113" s="100">
        <v>27872.6</v>
      </c>
      <c r="AA113" s="100">
        <v>34433.83</v>
      </c>
      <c r="AB113" s="100">
        <v>50242.248</v>
      </c>
      <c r="AC113" s="100">
        <v>57385.40800000001</v>
      </c>
      <c r="AD113" s="100">
        <v>65224.962</v>
      </c>
      <c r="AE113" s="100">
        <v>74709.22</v>
      </c>
      <c r="AF113" s="100">
        <v>127042.25799999999</v>
      </c>
      <c r="AH113" s="56" t="s">
        <v>59</v>
      </c>
      <c r="AI113" s="102">
        <v>1</v>
      </c>
      <c r="AJ113" s="102">
        <v>1</v>
      </c>
      <c r="AK113" s="102">
        <v>1</v>
      </c>
      <c r="AL113" s="102">
        <v>1</v>
      </c>
      <c r="AM113" s="102">
        <v>1</v>
      </c>
      <c r="AN113" s="102">
        <v>1</v>
      </c>
      <c r="AO113" s="102">
        <v>1</v>
      </c>
      <c r="AQ113" s="56" t="s">
        <v>59</v>
      </c>
      <c r="AR113" s="102">
        <v>8.0000000000000002E-3</v>
      </c>
      <c r="AS113" s="102">
        <v>0.01</v>
      </c>
      <c r="AT113" s="102">
        <v>1.3999999999999999E-2</v>
      </c>
      <c r="AU113" s="102">
        <v>1.6E-2</v>
      </c>
      <c r="AV113" s="102">
        <v>1.8000000000000002E-2</v>
      </c>
      <c r="AW113" s="102">
        <v>0.02</v>
      </c>
      <c r="AX113" s="102">
        <v>3.4000000000000002E-2</v>
      </c>
    </row>
    <row r="114" spans="4:50" x14ac:dyDescent="0.25">
      <c r="D114" s="1" t="s">
        <v>0</v>
      </c>
      <c r="E114" s="2" t="s">
        <v>6</v>
      </c>
      <c r="F114" s="60" t="s">
        <v>12</v>
      </c>
      <c r="G114" s="57">
        <v>1270740</v>
      </c>
      <c r="H114" s="57">
        <v>1169281</v>
      </c>
      <c r="I114" s="57">
        <v>1166822</v>
      </c>
      <c r="J114" s="57">
        <v>1157754</v>
      </c>
      <c r="K114" s="57">
        <v>1085267</v>
      </c>
      <c r="L114" s="57">
        <v>1095139</v>
      </c>
      <c r="M114" s="57">
        <v>1027611</v>
      </c>
      <c r="O114" s="60" t="s">
        <v>12</v>
      </c>
      <c r="P114" s="103">
        <v>2</v>
      </c>
      <c r="Q114" s="103">
        <v>2.2999999999999998</v>
      </c>
      <c r="R114" s="103">
        <v>2</v>
      </c>
      <c r="S114" s="103">
        <v>2.2999999999999998</v>
      </c>
      <c r="T114" s="103">
        <v>2.4</v>
      </c>
      <c r="U114" s="103">
        <v>2.6</v>
      </c>
      <c r="V114" s="103">
        <v>2.7</v>
      </c>
      <c r="Y114" s="60" t="s">
        <v>12</v>
      </c>
      <c r="Z114" s="57">
        <v>50829.599999999999</v>
      </c>
      <c r="AA114" s="57">
        <v>53786.925999999999</v>
      </c>
      <c r="AB114" s="57">
        <v>46672.88</v>
      </c>
      <c r="AC114" s="57">
        <v>53256.683999999994</v>
      </c>
      <c r="AD114" s="57">
        <v>52092.815999999999</v>
      </c>
      <c r="AE114" s="57">
        <v>56947.227999999996</v>
      </c>
      <c r="AF114" s="57">
        <v>55490.994000000006</v>
      </c>
      <c r="AH114" s="60" t="s">
        <v>12</v>
      </c>
      <c r="AI114" s="58">
        <v>0.3647280842117348</v>
      </c>
      <c r="AJ114" s="58">
        <v>0.33957332077204305</v>
      </c>
      <c r="AK114" s="58">
        <v>0.32513489444182514</v>
      </c>
      <c r="AL114" s="58">
        <v>0.32280094619175664</v>
      </c>
      <c r="AM114" s="58">
        <v>0.29949892496679414</v>
      </c>
      <c r="AN114" s="58">
        <v>0.29317372072683934</v>
      </c>
      <c r="AO114" s="58">
        <v>0.275016947510489</v>
      </c>
      <c r="AQ114" s="60" t="s">
        <v>12</v>
      </c>
      <c r="AR114" s="58">
        <v>1.4589123368469393E-2</v>
      </c>
      <c r="AS114" s="58">
        <v>1.5620372755513978E-2</v>
      </c>
      <c r="AT114" s="58">
        <v>1.3005395777673005E-2</v>
      </c>
      <c r="AU114" s="58">
        <v>1.4848843524820805E-2</v>
      </c>
      <c r="AV114" s="58">
        <v>1.4375948398406118E-2</v>
      </c>
      <c r="AW114" s="58">
        <v>1.5245033477795647E-2</v>
      </c>
      <c r="AX114" s="58">
        <v>1.4850915165566407E-2</v>
      </c>
    </row>
    <row r="115" spans="4:50" x14ac:dyDescent="0.25">
      <c r="D115" s="1" t="s">
        <v>0</v>
      </c>
      <c r="E115" s="2" t="s">
        <v>6</v>
      </c>
      <c r="F115" s="60" t="s">
        <v>13</v>
      </c>
      <c r="G115" s="57">
        <v>975028</v>
      </c>
      <c r="H115" s="57">
        <v>1061425</v>
      </c>
      <c r="I115" s="57">
        <v>1087417</v>
      </c>
      <c r="J115" s="57">
        <v>1076223</v>
      </c>
      <c r="K115" s="57">
        <v>994911</v>
      </c>
      <c r="L115" s="57">
        <v>974073</v>
      </c>
      <c r="M115" s="57">
        <v>988931</v>
      </c>
      <c r="O115" s="60" t="s">
        <v>13</v>
      </c>
      <c r="P115" s="103">
        <v>2.4</v>
      </c>
      <c r="Q115" s="103">
        <v>2.2999999999999998</v>
      </c>
      <c r="R115" s="103">
        <v>2</v>
      </c>
      <c r="S115" s="103">
        <v>2.2999999999999998</v>
      </c>
      <c r="T115" s="103">
        <v>2.9</v>
      </c>
      <c r="U115" s="103">
        <v>3.1</v>
      </c>
      <c r="V115" s="103">
        <v>3.2</v>
      </c>
      <c r="Y115" s="60" t="s">
        <v>13</v>
      </c>
      <c r="Z115" s="57">
        <v>46801.343999999997</v>
      </c>
      <c r="AA115" s="57">
        <v>48825.55</v>
      </c>
      <c r="AB115" s="57">
        <v>43496.68</v>
      </c>
      <c r="AC115" s="57">
        <v>49506.258000000002</v>
      </c>
      <c r="AD115" s="57">
        <v>57704.837999999996</v>
      </c>
      <c r="AE115" s="57">
        <v>60392.526000000005</v>
      </c>
      <c r="AF115" s="57">
        <v>63291.584000000003</v>
      </c>
      <c r="AH115" s="60" t="s">
        <v>13</v>
      </c>
      <c r="AI115" s="58">
        <v>0.27985275862316394</v>
      </c>
      <c r="AJ115" s="58">
        <v>0.30825063607504599</v>
      </c>
      <c r="AK115" s="58">
        <v>0.30300869499310618</v>
      </c>
      <c r="AL115" s="58">
        <v>0.30006875615487477</v>
      </c>
      <c r="AM115" s="58">
        <v>0.27456356356328732</v>
      </c>
      <c r="AN115" s="58">
        <v>0.26076379863154775</v>
      </c>
      <c r="AO115" s="58">
        <v>0.26466511638985507</v>
      </c>
      <c r="AQ115" s="60" t="s">
        <v>13</v>
      </c>
      <c r="AR115" s="58">
        <v>1.3432932413911868E-2</v>
      </c>
      <c r="AS115" s="58">
        <v>1.4179529259452116E-2</v>
      </c>
      <c r="AT115" s="58">
        <v>1.2120347799724247E-2</v>
      </c>
      <c r="AU115" s="58">
        <v>1.3803162783124238E-2</v>
      </c>
      <c r="AV115" s="58">
        <v>1.5924686686670665E-2</v>
      </c>
      <c r="AW115" s="58">
        <v>1.6167355515155961E-2</v>
      </c>
      <c r="AX115" s="58">
        <v>1.6938567448950725E-2</v>
      </c>
    </row>
    <row r="116" spans="4:50" x14ac:dyDescent="0.25">
      <c r="D116" s="1" t="s">
        <v>0</v>
      </c>
      <c r="E116" s="2" t="s">
        <v>6</v>
      </c>
      <c r="F116" s="60" t="s">
        <v>14</v>
      </c>
      <c r="G116" s="57">
        <v>1238307</v>
      </c>
      <c r="H116" s="57">
        <v>1212677</v>
      </c>
      <c r="I116" s="57">
        <v>1334493</v>
      </c>
      <c r="J116" s="57">
        <v>1352611</v>
      </c>
      <c r="K116" s="57">
        <v>1543431</v>
      </c>
      <c r="L116" s="57">
        <v>1666249</v>
      </c>
      <c r="M116" s="57">
        <v>1719995</v>
      </c>
      <c r="O116" s="60" t="s">
        <v>14</v>
      </c>
      <c r="P116" s="103">
        <v>2</v>
      </c>
      <c r="Q116" s="103">
        <v>2.2999999999999998</v>
      </c>
      <c r="R116" s="103">
        <v>2</v>
      </c>
      <c r="S116" s="103">
        <v>2.2999999999999998</v>
      </c>
      <c r="T116" s="103">
        <v>1.8</v>
      </c>
      <c r="U116" s="103">
        <v>2</v>
      </c>
      <c r="V116" s="103">
        <v>2.1</v>
      </c>
      <c r="Y116" s="60" t="s">
        <v>14</v>
      </c>
      <c r="Z116" s="57">
        <v>49532.28</v>
      </c>
      <c r="AA116" s="57">
        <v>55783.141999999993</v>
      </c>
      <c r="AB116" s="57">
        <v>53379.72</v>
      </c>
      <c r="AC116" s="57">
        <v>62220.106</v>
      </c>
      <c r="AD116" s="57">
        <v>55563.516000000003</v>
      </c>
      <c r="AE116" s="57">
        <v>66649.960000000006</v>
      </c>
      <c r="AF116" s="57">
        <v>72239.789999999994</v>
      </c>
      <c r="AH116" s="60" t="s">
        <v>14</v>
      </c>
      <c r="AI116" s="58">
        <v>0.3554191571651012</v>
      </c>
      <c r="AJ116" s="58">
        <v>0.35217604315291096</v>
      </c>
      <c r="AK116" s="58">
        <v>0.37185641056506868</v>
      </c>
      <c r="AL116" s="58">
        <v>0.37713029765336858</v>
      </c>
      <c r="AM116" s="58">
        <v>0.42593751146991854</v>
      </c>
      <c r="AN116" s="58">
        <v>0.44606248064161291</v>
      </c>
      <c r="AO116" s="58">
        <v>0.46031793609965593</v>
      </c>
      <c r="AQ116" s="60" t="s">
        <v>14</v>
      </c>
      <c r="AR116" s="58">
        <v>1.4216766286604048E-2</v>
      </c>
      <c r="AS116" s="58">
        <v>1.6200097985033902E-2</v>
      </c>
      <c r="AT116" s="58">
        <v>1.4874256422602747E-2</v>
      </c>
      <c r="AU116" s="58">
        <v>1.7347993692054954E-2</v>
      </c>
      <c r="AV116" s="58">
        <v>1.5333750412917069E-2</v>
      </c>
      <c r="AW116" s="58">
        <v>1.7842499225664516E-2</v>
      </c>
      <c r="AX116" s="58">
        <v>1.9333353316185551E-2</v>
      </c>
    </row>
    <row r="117" spans="4:50" x14ac:dyDescent="0.25">
      <c r="D117" s="19" t="s">
        <v>1</v>
      </c>
      <c r="E117" s="96" t="s">
        <v>6</v>
      </c>
      <c r="F117" s="56" t="s">
        <v>59</v>
      </c>
      <c r="G117" s="100">
        <v>1762310</v>
      </c>
      <c r="H117" s="100">
        <v>1748044</v>
      </c>
      <c r="I117" s="100">
        <v>1837027</v>
      </c>
      <c r="J117" s="100">
        <v>1821451</v>
      </c>
      <c r="K117" s="100">
        <v>1839686</v>
      </c>
      <c r="L117" s="100">
        <v>1874493</v>
      </c>
      <c r="M117" s="100">
        <v>1914046</v>
      </c>
      <c r="O117" s="56" t="s">
        <v>59</v>
      </c>
      <c r="P117" s="101">
        <v>1.5</v>
      </c>
      <c r="Q117" s="101">
        <v>1.7</v>
      </c>
      <c r="R117" s="101">
        <v>1.6</v>
      </c>
      <c r="S117" s="101">
        <v>1.7</v>
      </c>
      <c r="T117" s="101">
        <v>1.8</v>
      </c>
      <c r="U117" s="101">
        <v>2</v>
      </c>
      <c r="V117" s="101">
        <v>2.1</v>
      </c>
      <c r="Y117" s="56" t="s">
        <v>59</v>
      </c>
      <c r="Z117" s="100">
        <v>52869.3</v>
      </c>
      <c r="AA117" s="100">
        <v>59433.495999999999</v>
      </c>
      <c r="AB117" s="100">
        <v>58784.864000000001</v>
      </c>
      <c r="AC117" s="100">
        <v>61929.333999999995</v>
      </c>
      <c r="AD117" s="100">
        <v>66228.696000000011</v>
      </c>
      <c r="AE117" s="100">
        <v>74979.72</v>
      </c>
      <c r="AF117" s="100">
        <v>80389.932000000001</v>
      </c>
      <c r="AH117" s="56" t="s">
        <v>59</v>
      </c>
      <c r="AI117" s="102">
        <v>1</v>
      </c>
      <c r="AJ117" s="102">
        <v>1</v>
      </c>
      <c r="AK117" s="102">
        <v>1</v>
      </c>
      <c r="AL117" s="102">
        <v>1</v>
      </c>
      <c r="AM117" s="102">
        <v>1</v>
      </c>
      <c r="AN117" s="102">
        <v>1</v>
      </c>
      <c r="AO117" s="102">
        <v>1</v>
      </c>
      <c r="AQ117" s="56" t="s">
        <v>59</v>
      </c>
      <c r="AR117" s="102">
        <v>0.03</v>
      </c>
      <c r="AS117" s="102">
        <v>3.4000000000000002E-2</v>
      </c>
      <c r="AT117" s="102">
        <v>3.2000000000000001E-2</v>
      </c>
      <c r="AU117" s="102">
        <v>3.4000000000000002E-2</v>
      </c>
      <c r="AV117" s="102">
        <v>3.6000000000000004E-2</v>
      </c>
      <c r="AW117" s="102">
        <v>0.04</v>
      </c>
      <c r="AX117" s="102">
        <v>4.2000000000000003E-2</v>
      </c>
    </row>
    <row r="118" spans="4:50" x14ac:dyDescent="0.25">
      <c r="D118" s="1" t="s">
        <v>1</v>
      </c>
      <c r="E118" s="2" t="s">
        <v>6</v>
      </c>
      <c r="F118" s="60" t="s">
        <v>12</v>
      </c>
      <c r="G118" s="57">
        <v>687767</v>
      </c>
      <c r="H118" s="57">
        <v>646303</v>
      </c>
      <c r="I118" s="57">
        <v>642349</v>
      </c>
      <c r="J118" s="57">
        <v>643252</v>
      </c>
      <c r="K118" s="57">
        <v>602281</v>
      </c>
      <c r="L118" s="57">
        <v>613865</v>
      </c>
      <c r="M118" s="57">
        <v>610431</v>
      </c>
      <c r="O118" s="60" t="s">
        <v>12</v>
      </c>
      <c r="P118" s="103">
        <v>3.1</v>
      </c>
      <c r="Q118" s="103">
        <v>3.5</v>
      </c>
      <c r="R118" s="103">
        <v>3.1</v>
      </c>
      <c r="S118" s="103">
        <v>3.4</v>
      </c>
      <c r="T118" s="103">
        <v>3.6</v>
      </c>
      <c r="U118" s="103">
        <v>3.9</v>
      </c>
      <c r="V118" s="103">
        <v>4.0999999999999996</v>
      </c>
      <c r="Y118" s="60" t="s">
        <v>12</v>
      </c>
      <c r="Z118" s="57">
        <v>42641.554000000004</v>
      </c>
      <c r="AA118" s="57">
        <v>45241.21</v>
      </c>
      <c r="AB118" s="57">
        <v>39825.638000000006</v>
      </c>
      <c r="AC118" s="57">
        <v>43741.135999999999</v>
      </c>
      <c r="AD118" s="57">
        <v>43364.232000000004</v>
      </c>
      <c r="AE118" s="57">
        <v>47881.47</v>
      </c>
      <c r="AF118" s="57">
        <v>50055.34199999999</v>
      </c>
      <c r="AH118" s="60" t="s">
        <v>12</v>
      </c>
      <c r="AI118" s="58">
        <v>0.39026448241228839</v>
      </c>
      <c r="AJ118" s="58">
        <v>0.369729251666434</v>
      </c>
      <c r="AK118" s="58">
        <v>0.34966769677310133</v>
      </c>
      <c r="AL118" s="58">
        <v>0.35315361214767788</v>
      </c>
      <c r="AM118" s="58">
        <v>0.32738249896993293</v>
      </c>
      <c r="AN118" s="58">
        <v>0.32748321812884873</v>
      </c>
      <c r="AO118" s="58">
        <v>0.31892180229733247</v>
      </c>
      <c r="AQ118" s="60" t="s">
        <v>12</v>
      </c>
      <c r="AR118" s="58">
        <v>2.4196397909561882E-2</v>
      </c>
      <c r="AS118" s="58">
        <v>2.5881047616650381E-2</v>
      </c>
      <c r="AT118" s="58">
        <v>2.1679397199932282E-2</v>
      </c>
      <c r="AU118" s="58">
        <v>2.4014445626042095E-2</v>
      </c>
      <c r="AV118" s="58">
        <v>2.3571539925835171E-2</v>
      </c>
      <c r="AW118" s="58">
        <v>2.5543691014050199E-2</v>
      </c>
      <c r="AX118" s="58">
        <v>2.615158778838126E-2</v>
      </c>
    </row>
    <row r="119" spans="4:50" x14ac:dyDescent="0.25">
      <c r="D119" s="1" t="s">
        <v>1</v>
      </c>
      <c r="E119" s="2" t="s">
        <v>6</v>
      </c>
      <c r="F119" s="60" t="s">
        <v>13</v>
      </c>
      <c r="G119" s="57">
        <v>481357</v>
      </c>
      <c r="H119" s="57">
        <v>517984</v>
      </c>
      <c r="I119" s="57">
        <v>538736</v>
      </c>
      <c r="J119" s="57">
        <v>534067</v>
      </c>
      <c r="K119" s="57">
        <v>497586</v>
      </c>
      <c r="L119" s="57">
        <v>502033</v>
      </c>
      <c r="M119" s="57">
        <v>518693</v>
      </c>
      <c r="O119" s="60" t="s">
        <v>13</v>
      </c>
      <c r="P119" s="103">
        <v>3.2</v>
      </c>
      <c r="Q119" s="103">
        <v>3.5</v>
      </c>
      <c r="R119" s="103">
        <v>3.1</v>
      </c>
      <c r="S119" s="103">
        <v>3.4</v>
      </c>
      <c r="T119" s="103">
        <v>3.9</v>
      </c>
      <c r="U119" s="103">
        <v>3.9</v>
      </c>
      <c r="V119" s="103">
        <v>4.0999999999999996</v>
      </c>
      <c r="Y119" s="60" t="s">
        <v>13</v>
      </c>
      <c r="Z119" s="57">
        <v>30806.848000000002</v>
      </c>
      <c r="AA119" s="57">
        <v>36258.879999999997</v>
      </c>
      <c r="AB119" s="57">
        <v>33401.632000000005</v>
      </c>
      <c r="AC119" s="57">
        <v>36316.556000000004</v>
      </c>
      <c r="AD119" s="57">
        <v>38811.707999999999</v>
      </c>
      <c r="AE119" s="57">
        <v>39158.574000000001</v>
      </c>
      <c r="AF119" s="57">
        <v>42532.825999999994</v>
      </c>
      <c r="AH119" s="60" t="s">
        <v>13</v>
      </c>
      <c r="AI119" s="58">
        <v>0.27313979946774403</v>
      </c>
      <c r="AJ119" s="58">
        <v>0.29632206054309845</v>
      </c>
      <c r="AK119" s="58">
        <v>0.29326515070273873</v>
      </c>
      <c r="AL119" s="58">
        <v>0.29320964439888858</v>
      </c>
      <c r="AM119" s="58">
        <v>0.27047333077492575</v>
      </c>
      <c r="AN119" s="58">
        <v>0.2678233527679218</v>
      </c>
      <c r="AO119" s="58">
        <v>0.27099296464139316</v>
      </c>
      <c r="AQ119" s="60" t="s">
        <v>13</v>
      </c>
      <c r="AR119" s="58">
        <v>1.748094716593562E-2</v>
      </c>
      <c r="AS119" s="58">
        <v>2.0742544238016893E-2</v>
      </c>
      <c r="AT119" s="58">
        <v>1.8182439343569803E-2</v>
      </c>
      <c r="AU119" s="58">
        <v>1.9938255819124423E-2</v>
      </c>
      <c r="AV119" s="58">
        <v>2.109691980044421E-2</v>
      </c>
      <c r="AW119" s="58">
        <v>2.0890221515897901E-2</v>
      </c>
      <c r="AX119" s="58">
        <v>2.2221423100594238E-2</v>
      </c>
    </row>
    <row r="120" spans="4:50" x14ac:dyDescent="0.25">
      <c r="D120" s="1" t="s">
        <v>1</v>
      </c>
      <c r="E120" s="2" t="s">
        <v>6</v>
      </c>
      <c r="F120" s="60" t="s">
        <v>14</v>
      </c>
      <c r="G120" s="57">
        <v>593186</v>
      </c>
      <c r="H120" s="57">
        <v>583757</v>
      </c>
      <c r="I120" s="57">
        <v>655942</v>
      </c>
      <c r="J120" s="57">
        <v>644132</v>
      </c>
      <c r="K120" s="57">
        <v>739819</v>
      </c>
      <c r="L120" s="57">
        <v>758595</v>
      </c>
      <c r="M120" s="57">
        <v>784922</v>
      </c>
      <c r="O120" s="60" t="s">
        <v>14</v>
      </c>
      <c r="P120" s="103">
        <v>3.1</v>
      </c>
      <c r="Q120" s="103">
        <v>3.5</v>
      </c>
      <c r="R120" s="103">
        <v>3.1</v>
      </c>
      <c r="S120" s="103">
        <v>3.4</v>
      </c>
      <c r="T120" s="103">
        <v>3.6</v>
      </c>
      <c r="U120" s="103">
        <v>3.1</v>
      </c>
      <c r="V120" s="103">
        <v>3.2</v>
      </c>
      <c r="Y120" s="60" t="s">
        <v>14</v>
      </c>
      <c r="Z120" s="57">
        <v>36777.531999999999</v>
      </c>
      <c r="AA120" s="57">
        <v>40862.99</v>
      </c>
      <c r="AB120" s="57">
        <v>40668.404000000002</v>
      </c>
      <c r="AC120" s="57">
        <v>43800.975999999995</v>
      </c>
      <c r="AD120" s="57">
        <v>53266.968000000001</v>
      </c>
      <c r="AE120" s="57">
        <v>47032.89</v>
      </c>
      <c r="AF120" s="57">
        <v>50235.008000000002</v>
      </c>
      <c r="AH120" s="60" t="s">
        <v>14</v>
      </c>
      <c r="AI120" s="58">
        <v>0.33659571811996752</v>
      </c>
      <c r="AJ120" s="58">
        <v>0.33394868779046749</v>
      </c>
      <c r="AK120" s="58">
        <v>0.35706715252415994</v>
      </c>
      <c r="AL120" s="58">
        <v>0.35363674345343354</v>
      </c>
      <c r="AM120" s="58">
        <v>0.40214417025514138</v>
      </c>
      <c r="AN120" s="58">
        <v>0.40469342910322953</v>
      </c>
      <c r="AO120" s="58">
        <v>0.41008523306127437</v>
      </c>
      <c r="AQ120" s="60" t="s">
        <v>14</v>
      </c>
      <c r="AR120" s="58">
        <v>2.0868934523437986E-2</v>
      </c>
      <c r="AS120" s="58">
        <v>2.3376408145332723E-2</v>
      </c>
      <c r="AT120" s="58">
        <v>2.2138163456497915E-2</v>
      </c>
      <c r="AU120" s="58">
        <v>2.4047298554833479E-2</v>
      </c>
      <c r="AV120" s="58">
        <v>2.8954380258370178E-2</v>
      </c>
      <c r="AW120" s="58">
        <v>2.5090992604400234E-2</v>
      </c>
      <c r="AX120" s="58">
        <v>2.6245454915921562E-2</v>
      </c>
    </row>
    <row r="121" spans="4:50" x14ac:dyDescent="0.25">
      <c r="D121" s="19" t="s">
        <v>60</v>
      </c>
      <c r="E121" s="96" t="s">
        <v>6</v>
      </c>
      <c r="F121" s="56" t="s">
        <v>59</v>
      </c>
      <c r="G121" s="100">
        <v>1721765</v>
      </c>
      <c r="H121" s="100">
        <v>1695339</v>
      </c>
      <c r="I121" s="100">
        <v>1751705</v>
      </c>
      <c r="J121" s="100">
        <v>1765137</v>
      </c>
      <c r="K121" s="100">
        <v>1783923</v>
      </c>
      <c r="L121" s="100">
        <v>1860968</v>
      </c>
      <c r="M121" s="100">
        <v>1822491</v>
      </c>
      <c r="O121" s="56" t="s">
        <v>59</v>
      </c>
      <c r="P121" s="101">
        <v>1.5</v>
      </c>
      <c r="Q121" s="101">
        <v>2.2999999999999998</v>
      </c>
      <c r="R121" s="101">
        <v>1.6</v>
      </c>
      <c r="S121" s="101">
        <v>1.7</v>
      </c>
      <c r="T121" s="101">
        <v>1.8</v>
      </c>
      <c r="U121" s="101">
        <v>2</v>
      </c>
      <c r="V121" s="101">
        <v>2.1</v>
      </c>
      <c r="Y121" s="56" t="s">
        <v>59</v>
      </c>
      <c r="Z121" s="100">
        <v>51652.95</v>
      </c>
      <c r="AA121" s="100">
        <v>77985.593999999997</v>
      </c>
      <c r="AB121" s="100">
        <v>56054.559999999998</v>
      </c>
      <c r="AC121" s="100">
        <v>60014.657999999996</v>
      </c>
      <c r="AD121" s="100">
        <v>64221.227999999996</v>
      </c>
      <c r="AE121" s="100">
        <v>74438.720000000001</v>
      </c>
      <c r="AF121" s="100">
        <v>76544.622000000003</v>
      </c>
      <c r="AH121" s="56" t="s">
        <v>59</v>
      </c>
      <c r="AI121" s="102">
        <v>1</v>
      </c>
      <c r="AJ121" s="102">
        <v>1</v>
      </c>
      <c r="AK121" s="102">
        <v>1</v>
      </c>
      <c r="AL121" s="102">
        <v>1</v>
      </c>
      <c r="AM121" s="102">
        <v>1</v>
      </c>
      <c r="AN121" s="102">
        <v>1</v>
      </c>
      <c r="AO121" s="102">
        <v>1</v>
      </c>
      <c r="AQ121" s="56" t="s">
        <v>59</v>
      </c>
      <c r="AR121" s="102">
        <v>0.03</v>
      </c>
      <c r="AS121" s="102">
        <v>4.5999999999999999E-2</v>
      </c>
      <c r="AT121" s="102">
        <v>3.2000000000000001E-2</v>
      </c>
      <c r="AU121" s="102">
        <v>3.4000000000000002E-2</v>
      </c>
      <c r="AV121" s="102">
        <v>3.6000000000000004E-2</v>
      </c>
      <c r="AW121" s="102">
        <v>0.04</v>
      </c>
      <c r="AX121" s="102">
        <v>4.2000000000000003E-2</v>
      </c>
    </row>
    <row r="122" spans="4:50" x14ac:dyDescent="0.25">
      <c r="D122" s="1" t="s">
        <v>60</v>
      </c>
      <c r="E122" s="2" t="s">
        <v>6</v>
      </c>
      <c r="F122" s="60" t="s">
        <v>12</v>
      </c>
      <c r="G122" s="57">
        <v>582973</v>
      </c>
      <c r="H122" s="57">
        <v>522978</v>
      </c>
      <c r="I122" s="57">
        <v>524473</v>
      </c>
      <c r="J122" s="57">
        <v>514502</v>
      </c>
      <c r="K122" s="57">
        <v>482986</v>
      </c>
      <c r="L122" s="57">
        <v>481274</v>
      </c>
      <c r="M122" s="57">
        <v>417180</v>
      </c>
      <c r="O122" s="60" t="s">
        <v>12</v>
      </c>
      <c r="P122" s="103">
        <v>3.1</v>
      </c>
      <c r="Q122" s="103">
        <v>3.5</v>
      </c>
      <c r="R122" s="103">
        <v>3.1</v>
      </c>
      <c r="S122" s="103">
        <v>3.4</v>
      </c>
      <c r="T122" s="103">
        <v>3.9</v>
      </c>
      <c r="U122" s="103">
        <v>4.3</v>
      </c>
      <c r="V122" s="103">
        <v>4.7</v>
      </c>
      <c r="Y122" s="60" t="s">
        <v>12</v>
      </c>
      <c r="Z122" s="57">
        <v>36144.326000000001</v>
      </c>
      <c r="AA122" s="57">
        <v>36608.46</v>
      </c>
      <c r="AB122" s="57">
        <v>32517.326000000001</v>
      </c>
      <c r="AC122" s="57">
        <v>34986.135999999999</v>
      </c>
      <c r="AD122" s="57">
        <v>37672.907999999996</v>
      </c>
      <c r="AE122" s="57">
        <v>41389.563999999998</v>
      </c>
      <c r="AF122" s="57">
        <v>39214.92</v>
      </c>
      <c r="AH122" s="60" t="s">
        <v>12</v>
      </c>
      <c r="AI122" s="58">
        <v>0.33859034188753984</v>
      </c>
      <c r="AJ122" s="58">
        <v>0.30847989694096578</v>
      </c>
      <c r="AK122" s="58">
        <v>0.29940714903479754</v>
      </c>
      <c r="AL122" s="58">
        <v>0.29147992478770768</v>
      </c>
      <c r="AM122" s="58">
        <v>0.27074374846896421</v>
      </c>
      <c r="AN122" s="58">
        <v>0.25861487140026052</v>
      </c>
      <c r="AO122" s="58">
        <v>0.22890648019661003</v>
      </c>
      <c r="AQ122" s="60" t="s">
        <v>12</v>
      </c>
      <c r="AR122" s="58">
        <v>2.099260119702747E-2</v>
      </c>
      <c r="AS122" s="58">
        <v>2.1593592785867605E-2</v>
      </c>
      <c r="AT122" s="58">
        <v>1.8563243240157446E-2</v>
      </c>
      <c r="AU122" s="58">
        <v>1.9820634885564122E-2</v>
      </c>
      <c r="AV122" s="58">
        <v>2.1118012380579209E-2</v>
      </c>
      <c r="AW122" s="58">
        <v>2.2240878940422402E-2</v>
      </c>
      <c r="AX122" s="58">
        <v>2.1517209138481347E-2</v>
      </c>
    </row>
    <row r="123" spans="4:50" x14ac:dyDescent="0.25">
      <c r="D123" s="1" t="s">
        <v>60</v>
      </c>
      <c r="E123" s="2" t="s">
        <v>6</v>
      </c>
      <c r="F123" s="60" t="s">
        <v>13</v>
      </c>
      <c r="G123" s="57">
        <v>493671</v>
      </c>
      <c r="H123" s="57">
        <v>543441</v>
      </c>
      <c r="I123" s="57">
        <v>548681</v>
      </c>
      <c r="J123" s="57">
        <v>542156</v>
      </c>
      <c r="K123" s="57">
        <v>497325</v>
      </c>
      <c r="L123" s="57">
        <v>472040</v>
      </c>
      <c r="M123" s="57">
        <v>470238</v>
      </c>
      <c r="O123" s="60" t="s">
        <v>13</v>
      </c>
      <c r="P123" s="103">
        <v>3.2</v>
      </c>
      <c r="Q123" s="103">
        <v>3.5</v>
      </c>
      <c r="R123" s="103">
        <v>3.1</v>
      </c>
      <c r="S123" s="103">
        <v>3.4</v>
      </c>
      <c r="T123" s="103">
        <v>3.9</v>
      </c>
      <c r="U123" s="103">
        <v>4.3</v>
      </c>
      <c r="V123" s="103">
        <v>4.4000000000000004</v>
      </c>
      <c r="Y123" s="60" t="s">
        <v>13</v>
      </c>
      <c r="Z123" s="57">
        <v>31594.944000000003</v>
      </c>
      <c r="AA123" s="57">
        <v>38040.870000000003</v>
      </c>
      <c r="AB123" s="57">
        <v>34018.222000000002</v>
      </c>
      <c r="AC123" s="57">
        <v>36866.608</v>
      </c>
      <c r="AD123" s="57">
        <v>38791.35</v>
      </c>
      <c r="AE123" s="57">
        <v>40595.440000000002</v>
      </c>
      <c r="AF123" s="57">
        <v>41380.944000000003</v>
      </c>
      <c r="AH123" s="60" t="s">
        <v>13</v>
      </c>
      <c r="AI123" s="58">
        <v>0.28672379796313668</v>
      </c>
      <c r="AJ123" s="58">
        <v>0.32055004928217895</v>
      </c>
      <c r="AK123" s="58">
        <v>0.31322682757656112</v>
      </c>
      <c r="AL123" s="58">
        <v>0.30714669739515971</v>
      </c>
      <c r="AM123" s="58">
        <v>0.27878165145020273</v>
      </c>
      <c r="AN123" s="58">
        <v>0.25365293761096375</v>
      </c>
      <c r="AO123" s="58">
        <v>0.2580193811656683</v>
      </c>
      <c r="AQ123" s="60" t="s">
        <v>13</v>
      </c>
      <c r="AR123" s="58">
        <v>1.835032306964075E-2</v>
      </c>
      <c r="AS123" s="58">
        <v>2.2438503449752525E-2</v>
      </c>
      <c r="AT123" s="58">
        <v>1.9420063309746789E-2</v>
      </c>
      <c r="AU123" s="58">
        <v>2.0885975422870861E-2</v>
      </c>
      <c r="AV123" s="58">
        <v>2.1744968813115811E-2</v>
      </c>
      <c r="AW123" s="58">
        <v>2.181415263454288E-2</v>
      </c>
      <c r="AX123" s="58">
        <v>2.2705705542578811E-2</v>
      </c>
    </row>
    <row r="124" spans="4:50" x14ac:dyDescent="0.25">
      <c r="D124" s="1" t="s">
        <v>60</v>
      </c>
      <c r="E124" s="2" t="s">
        <v>6</v>
      </c>
      <c r="F124" s="60" t="s">
        <v>14</v>
      </c>
      <c r="G124" s="57">
        <v>645121</v>
      </c>
      <c r="H124" s="57">
        <v>628920</v>
      </c>
      <c r="I124" s="57">
        <v>678551</v>
      </c>
      <c r="J124" s="57">
        <v>708479</v>
      </c>
      <c r="K124" s="57">
        <v>803612</v>
      </c>
      <c r="L124" s="57">
        <v>907654</v>
      </c>
      <c r="M124" s="57">
        <v>935073</v>
      </c>
      <c r="O124" s="60" t="s">
        <v>14</v>
      </c>
      <c r="P124" s="103">
        <v>3.1</v>
      </c>
      <c r="Q124" s="103">
        <v>3.5</v>
      </c>
      <c r="R124" s="103">
        <v>3.1</v>
      </c>
      <c r="S124" s="103">
        <v>3.4</v>
      </c>
      <c r="T124" s="103">
        <v>2.9</v>
      </c>
      <c r="U124" s="103">
        <v>3.1</v>
      </c>
      <c r="V124" s="103">
        <v>3.2</v>
      </c>
      <c r="Y124" s="60" t="s">
        <v>14</v>
      </c>
      <c r="Z124" s="57">
        <v>39997.502</v>
      </c>
      <c r="AA124" s="57">
        <v>44024.4</v>
      </c>
      <c r="AB124" s="57">
        <v>42070.162000000004</v>
      </c>
      <c r="AC124" s="57">
        <v>48176.572</v>
      </c>
      <c r="AD124" s="57">
        <v>46609.495999999999</v>
      </c>
      <c r="AE124" s="57">
        <v>56274.547999999995</v>
      </c>
      <c r="AF124" s="57">
        <v>59844.671999999999</v>
      </c>
      <c r="AH124" s="60" t="s">
        <v>14</v>
      </c>
      <c r="AI124" s="58">
        <v>0.37468586014932354</v>
      </c>
      <c r="AJ124" s="58">
        <v>0.37097005377685527</v>
      </c>
      <c r="AK124" s="58">
        <v>0.38736602338864135</v>
      </c>
      <c r="AL124" s="58">
        <v>0.40137337781713261</v>
      </c>
      <c r="AM124" s="58">
        <v>0.45047460008083307</v>
      </c>
      <c r="AN124" s="58">
        <v>0.48773219098877574</v>
      </c>
      <c r="AO124" s="58">
        <v>0.51307413863772167</v>
      </c>
      <c r="AQ124" s="60" t="s">
        <v>14</v>
      </c>
      <c r="AR124" s="58">
        <v>2.3230523329258061E-2</v>
      </c>
      <c r="AS124" s="58">
        <v>2.5967903764379869E-2</v>
      </c>
      <c r="AT124" s="58">
        <v>2.4016693450095765E-2</v>
      </c>
      <c r="AU124" s="58">
        <v>2.7293389691565015E-2</v>
      </c>
      <c r="AV124" s="58">
        <v>2.6127526804688318E-2</v>
      </c>
      <c r="AW124" s="58">
        <v>3.0239395841304098E-2</v>
      </c>
      <c r="AX124" s="58">
        <v>3.283674487281419E-2</v>
      </c>
    </row>
    <row r="125" spans="4:50" x14ac:dyDescent="0.25">
      <c r="D125" s="19" t="s">
        <v>0</v>
      </c>
      <c r="E125" s="96" t="s">
        <v>7</v>
      </c>
      <c r="F125" s="56" t="s">
        <v>59</v>
      </c>
      <c r="G125" s="100">
        <v>5804805</v>
      </c>
      <c r="H125" s="100">
        <v>5512253</v>
      </c>
      <c r="I125" s="100">
        <v>5345698</v>
      </c>
      <c r="J125" s="100">
        <v>5091931</v>
      </c>
      <c r="K125" s="100">
        <v>4902755</v>
      </c>
      <c r="L125" s="100">
        <v>4790547</v>
      </c>
      <c r="M125" s="100">
        <v>4750181</v>
      </c>
      <c r="O125" s="56" t="s">
        <v>59</v>
      </c>
      <c r="P125" s="101">
        <v>0.5</v>
      </c>
      <c r="Q125" s="101">
        <v>0.6</v>
      </c>
      <c r="R125" s="101">
        <v>0.5</v>
      </c>
      <c r="S125" s="101">
        <v>0.4</v>
      </c>
      <c r="T125" s="101">
        <v>0.8</v>
      </c>
      <c r="U125" s="101">
        <v>0.8</v>
      </c>
      <c r="V125" s="101">
        <v>1.1000000000000001</v>
      </c>
      <c r="Y125" s="56" t="s">
        <v>59</v>
      </c>
      <c r="Z125" s="100">
        <v>58048.05</v>
      </c>
      <c r="AA125" s="100">
        <v>66147.035999999993</v>
      </c>
      <c r="AB125" s="100">
        <v>53456.98</v>
      </c>
      <c r="AC125" s="100">
        <v>40735.448000000004</v>
      </c>
      <c r="AD125" s="100">
        <v>78444.08</v>
      </c>
      <c r="AE125" s="100">
        <v>76648.752000000008</v>
      </c>
      <c r="AF125" s="100">
        <v>104503.98200000002</v>
      </c>
      <c r="AH125" s="56" t="s">
        <v>59</v>
      </c>
      <c r="AI125" s="102">
        <v>1</v>
      </c>
      <c r="AJ125" s="102">
        <v>1</v>
      </c>
      <c r="AK125" s="102">
        <v>1</v>
      </c>
      <c r="AL125" s="102">
        <v>1</v>
      </c>
      <c r="AM125" s="102">
        <v>1</v>
      </c>
      <c r="AN125" s="102">
        <v>1</v>
      </c>
      <c r="AO125" s="102">
        <v>1</v>
      </c>
      <c r="AQ125" s="56" t="s">
        <v>59</v>
      </c>
      <c r="AR125" s="102">
        <v>0.01</v>
      </c>
      <c r="AS125" s="102">
        <v>1.2E-2</v>
      </c>
      <c r="AT125" s="102">
        <v>0.01</v>
      </c>
      <c r="AU125" s="102">
        <v>8.0000000000000002E-3</v>
      </c>
      <c r="AV125" s="102">
        <v>1.6E-2</v>
      </c>
      <c r="AW125" s="102">
        <v>1.6E-2</v>
      </c>
      <c r="AX125" s="102">
        <v>2.2000000000000002E-2</v>
      </c>
    </row>
    <row r="126" spans="4:50" x14ac:dyDescent="0.25">
      <c r="D126" s="1" t="s">
        <v>0</v>
      </c>
      <c r="E126" s="2" t="s">
        <v>7</v>
      </c>
      <c r="F126" s="60" t="s">
        <v>12</v>
      </c>
      <c r="G126" s="57">
        <v>2006000</v>
      </c>
      <c r="H126" s="57">
        <v>1640549</v>
      </c>
      <c r="I126" s="57">
        <v>1551342</v>
      </c>
      <c r="J126" s="57">
        <v>1457801</v>
      </c>
      <c r="K126" s="57">
        <v>1299466</v>
      </c>
      <c r="L126" s="57">
        <v>1323897</v>
      </c>
      <c r="M126" s="57">
        <v>1232880</v>
      </c>
      <c r="O126" s="60" t="s">
        <v>12</v>
      </c>
      <c r="P126" s="103">
        <v>1.3</v>
      </c>
      <c r="Q126" s="103">
        <v>2.2999999999999998</v>
      </c>
      <c r="R126" s="103">
        <v>1.6</v>
      </c>
      <c r="S126" s="103">
        <v>2.2999999999999998</v>
      </c>
      <c r="T126" s="103">
        <v>2.6</v>
      </c>
      <c r="U126" s="103">
        <v>2.8</v>
      </c>
      <c r="V126" s="103">
        <v>2.9</v>
      </c>
      <c r="Y126" s="60" t="s">
        <v>12</v>
      </c>
      <c r="Z126" s="57">
        <v>52156</v>
      </c>
      <c r="AA126" s="57">
        <v>75465.254000000001</v>
      </c>
      <c r="AB126" s="57">
        <v>49642.944000000003</v>
      </c>
      <c r="AC126" s="57">
        <v>67058.84599999999</v>
      </c>
      <c r="AD126" s="57">
        <v>67572.232000000004</v>
      </c>
      <c r="AE126" s="57">
        <v>74138.231999999989</v>
      </c>
      <c r="AF126" s="57">
        <v>71507.039999999994</v>
      </c>
      <c r="AH126" s="60" t="s">
        <v>12</v>
      </c>
      <c r="AI126" s="58">
        <v>0.34557577730862621</v>
      </c>
      <c r="AJ126" s="58">
        <v>0.29761859624367748</v>
      </c>
      <c r="AK126" s="58">
        <v>0.29020382371020587</v>
      </c>
      <c r="AL126" s="58">
        <v>0.28629629898755504</v>
      </c>
      <c r="AM126" s="58">
        <v>0.2650481209034512</v>
      </c>
      <c r="AN126" s="58">
        <v>0.27635612384139013</v>
      </c>
      <c r="AO126" s="58">
        <v>0.25954379422594631</v>
      </c>
      <c r="AQ126" s="60" t="s">
        <v>12</v>
      </c>
      <c r="AR126" s="58">
        <v>8.9849702100242811E-3</v>
      </c>
      <c r="AS126" s="58">
        <v>1.3690455427209163E-2</v>
      </c>
      <c r="AT126" s="58">
        <v>9.2865223587265885E-3</v>
      </c>
      <c r="AU126" s="58">
        <v>1.3169629753427533E-2</v>
      </c>
      <c r="AV126" s="58">
        <v>1.3782502286979463E-2</v>
      </c>
      <c r="AW126" s="58">
        <v>1.5475942935117845E-2</v>
      </c>
      <c r="AX126" s="58">
        <v>1.5053540065104884E-2</v>
      </c>
    </row>
    <row r="127" spans="4:50" x14ac:dyDescent="0.25">
      <c r="D127" s="1" t="s">
        <v>0</v>
      </c>
      <c r="E127" s="2" t="s">
        <v>7</v>
      </c>
      <c r="F127" s="60" t="s">
        <v>13</v>
      </c>
      <c r="G127" s="57">
        <v>2215699</v>
      </c>
      <c r="H127" s="57">
        <v>2299936</v>
      </c>
      <c r="I127" s="57">
        <v>2129337</v>
      </c>
      <c r="J127" s="57">
        <v>1960261</v>
      </c>
      <c r="K127" s="57">
        <v>1882606</v>
      </c>
      <c r="L127" s="57">
        <v>1881037</v>
      </c>
      <c r="M127" s="57">
        <v>1885796</v>
      </c>
      <c r="O127" s="60" t="s">
        <v>13</v>
      </c>
      <c r="P127" s="103">
        <v>1.3</v>
      </c>
      <c r="Q127" s="103">
        <v>1.5</v>
      </c>
      <c r="R127" s="103">
        <v>1.3</v>
      </c>
      <c r="S127" s="103">
        <v>1.8</v>
      </c>
      <c r="T127" s="103">
        <v>2</v>
      </c>
      <c r="U127" s="103">
        <v>2.2000000000000002</v>
      </c>
      <c r="V127" s="103">
        <v>2.2000000000000002</v>
      </c>
      <c r="Y127" s="60" t="s">
        <v>13</v>
      </c>
      <c r="Z127" s="57">
        <v>57608.174000000006</v>
      </c>
      <c r="AA127" s="57">
        <v>68998.080000000002</v>
      </c>
      <c r="AB127" s="57">
        <v>55362.762000000002</v>
      </c>
      <c r="AC127" s="57">
        <v>70569.396000000008</v>
      </c>
      <c r="AD127" s="57">
        <v>75304.240000000005</v>
      </c>
      <c r="AE127" s="57">
        <v>82765.628000000012</v>
      </c>
      <c r="AF127" s="57">
        <v>82975.024000000005</v>
      </c>
      <c r="AH127" s="60" t="s">
        <v>13</v>
      </c>
      <c r="AI127" s="58">
        <v>0.38170084955480849</v>
      </c>
      <c r="AJ127" s="58">
        <v>0.4172406455218946</v>
      </c>
      <c r="AK127" s="58">
        <v>0.3983272156414373</v>
      </c>
      <c r="AL127" s="58">
        <v>0.3849739912029444</v>
      </c>
      <c r="AM127" s="58">
        <v>0.38398941003578602</v>
      </c>
      <c r="AN127" s="58">
        <v>0.39265599523394717</v>
      </c>
      <c r="AO127" s="58">
        <v>0.39699455662847372</v>
      </c>
      <c r="AQ127" s="60" t="s">
        <v>13</v>
      </c>
      <c r="AR127" s="58">
        <v>9.9242220884250207E-3</v>
      </c>
      <c r="AS127" s="58">
        <v>1.2517219365656838E-2</v>
      </c>
      <c r="AT127" s="58">
        <v>1.0356507606677369E-2</v>
      </c>
      <c r="AU127" s="58">
        <v>1.3859063683305998E-2</v>
      </c>
      <c r="AV127" s="58">
        <v>1.535957640143144E-2</v>
      </c>
      <c r="AW127" s="58">
        <v>1.7276863790293678E-2</v>
      </c>
      <c r="AX127" s="58">
        <v>1.7467760491652842E-2</v>
      </c>
    </row>
    <row r="128" spans="4:50" x14ac:dyDescent="0.25">
      <c r="D128" s="1" t="s">
        <v>0</v>
      </c>
      <c r="E128" s="2" t="s">
        <v>7</v>
      </c>
      <c r="F128" s="60" t="s">
        <v>14</v>
      </c>
      <c r="G128" s="57">
        <v>1583106</v>
      </c>
      <c r="H128" s="57">
        <v>1571768</v>
      </c>
      <c r="I128" s="57">
        <v>1665019</v>
      </c>
      <c r="J128" s="57">
        <v>1673869</v>
      </c>
      <c r="K128" s="57">
        <v>1720683</v>
      </c>
      <c r="L128" s="57">
        <v>1585613</v>
      </c>
      <c r="M128" s="57">
        <v>1631505</v>
      </c>
      <c r="O128" s="60" t="s">
        <v>14</v>
      </c>
      <c r="P128" s="103">
        <v>1.5</v>
      </c>
      <c r="Q128" s="103">
        <v>2.2999999999999998</v>
      </c>
      <c r="R128" s="103">
        <v>1.6</v>
      </c>
      <c r="S128" s="103">
        <v>1.8</v>
      </c>
      <c r="T128" s="103">
        <v>2</v>
      </c>
      <c r="U128" s="103">
        <v>2.2000000000000002</v>
      </c>
      <c r="V128" s="103">
        <v>2.2000000000000002</v>
      </c>
      <c r="Y128" s="60" t="s">
        <v>14</v>
      </c>
      <c r="Z128" s="57">
        <v>47493.18</v>
      </c>
      <c r="AA128" s="57">
        <v>72301.327999999994</v>
      </c>
      <c r="AB128" s="57">
        <v>53280.608000000007</v>
      </c>
      <c r="AC128" s="57">
        <v>60259.284000000007</v>
      </c>
      <c r="AD128" s="57">
        <v>68827.320000000007</v>
      </c>
      <c r="AE128" s="57">
        <v>69766.972000000009</v>
      </c>
      <c r="AF128" s="57">
        <v>71786.220000000016</v>
      </c>
      <c r="AH128" s="60" t="s">
        <v>14</v>
      </c>
      <c r="AI128" s="58">
        <v>0.27272337313656531</v>
      </c>
      <c r="AJ128" s="58">
        <v>0.28514075823442792</v>
      </c>
      <c r="AK128" s="58">
        <v>0.31146896064835689</v>
      </c>
      <c r="AL128" s="58">
        <v>0.32872970980950056</v>
      </c>
      <c r="AM128" s="58">
        <v>0.35096246906076278</v>
      </c>
      <c r="AN128" s="58">
        <v>0.33098788092466269</v>
      </c>
      <c r="AO128" s="58">
        <v>0.34346164914557992</v>
      </c>
      <c r="AQ128" s="60" t="s">
        <v>14</v>
      </c>
      <c r="AR128" s="58">
        <v>8.1817011940969603E-3</v>
      </c>
      <c r="AS128" s="58">
        <v>1.3116474878783684E-2</v>
      </c>
      <c r="AT128" s="58">
        <v>9.9670067407474205E-3</v>
      </c>
      <c r="AU128" s="58">
        <v>1.183426955314202E-2</v>
      </c>
      <c r="AV128" s="58">
        <v>1.4038498762430511E-2</v>
      </c>
      <c r="AW128" s="58">
        <v>1.456346676068516E-2</v>
      </c>
      <c r="AX128" s="58">
        <v>1.5112312562405517E-2</v>
      </c>
    </row>
    <row r="129" spans="4:50" x14ac:dyDescent="0.25">
      <c r="D129" s="19" t="s">
        <v>1</v>
      </c>
      <c r="E129" s="96" t="s">
        <v>7</v>
      </c>
      <c r="F129" s="56" t="s">
        <v>59</v>
      </c>
      <c r="G129" s="100">
        <v>2895469</v>
      </c>
      <c r="H129" s="100">
        <v>2751699</v>
      </c>
      <c r="I129" s="100">
        <v>2696331</v>
      </c>
      <c r="J129" s="100">
        <v>2537465</v>
      </c>
      <c r="K129" s="100">
        <v>2471455</v>
      </c>
      <c r="L129" s="100">
        <v>2395814</v>
      </c>
      <c r="M129" s="100">
        <v>2398372</v>
      </c>
      <c r="O129" s="56" t="s">
        <v>59</v>
      </c>
      <c r="P129" s="101">
        <v>1.3</v>
      </c>
      <c r="Q129" s="101">
        <v>1.5</v>
      </c>
      <c r="R129" s="101">
        <v>1.3</v>
      </c>
      <c r="S129" s="101">
        <v>1.5</v>
      </c>
      <c r="T129" s="101">
        <v>1.7</v>
      </c>
      <c r="U129" s="101">
        <v>1.8</v>
      </c>
      <c r="V129" s="101">
        <v>1.9</v>
      </c>
      <c r="Y129" s="56" t="s">
        <v>59</v>
      </c>
      <c r="Z129" s="100">
        <v>75282.194000000003</v>
      </c>
      <c r="AA129" s="100">
        <v>82550.97</v>
      </c>
      <c r="AB129" s="100">
        <v>70104.606</v>
      </c>
      <c r="AC129" s="100">
        <v>76123.95</v>
      </c>
      <c r="AD129" s="100">
        <v>84029.47</v>
      </c>
      <c r="AE129" s="100">
        <v>86249.304000000004</v>
      </c>
      <c r="AF129" s="100">
        <v>91138.135999999999</v>
      </c>
      <c r="AH129" s="56" t="s">
        <v>59</v>
      </c>
      <c r="AI129" s="102">
        <v>1</v>
      </c>
      <c r="AJ129" s="102">
        <v>1</v>
      </c>
      <c r="AK129" s="102">
        <v>1</v>
      </c>
      <c r="AL129" s="102">
        <v>1</v>
      </c>
      <c r="AM129" s="102">
        <v>1</v>
      </c>
      <c r="AN129" s="102">
        <v>1</v>
      </c>
      <c r="AO129" s="102">
        <v>1</v>
      </c>
      <c r="AQ129" s="56" t="s">
        <v>59</v>
      </c>
      <c r="AR129" s="102">
        <v>2.6000000000000002E-2</v>
      </c>
      <c r="AS129" s="102">
        <v>0.03</v>
      </c>
      <c r="AT129" s="102">
        <v>2.6000000000000002E-2</v>
      </c>
      <c r="AU129" s="102">
        <v>0.03</v>
      </c>
      <c r="AV129" s="102">
        <v>3.4000000000000002E-2</v>
      </c>
      <c r="AW129" s="102">
        <v>3.6000000000000004E-2</v>
      </c>
      <c r="AX129" s="102">
        <v>3.7999999999999999E-2</v>
      </c>
    </row>
    <row r="130" spans="4:50" x14ac:dyDescent="0.25">
      <c r="D130" s="1" t="s">
        <v>1</v>
      </c>
      <c r="E130" s="2" t="s">
        <v>7</v>
      </c>
      <c r="F130" s="60" t="s">
        <v>12</v>
      </c>
      <c r="G130" s="57">
        <v>1048985</v>
      </c>
      <c r="H130" s="57">
        <v>870469</v>
      </c>
      <c r="I130" s="57">
        <v>837522</v>
      </c>
      <c r="J130" s="57">
        <v>795436</v>
      </c>
      <c r="K130" s="57">
        <v>702211</v>
      </c>
      <c r="L130" s="57">
        <v>720775</v>
      </c>
      <c r="M130" s="57">
        <v>686557</v>
      </c>
      <c r="O130" s="60" t="s">
        <v>12</v>
      </c>
      <c r="P130" s="103">
        <v>2</v>
      </c>
      <c r="Q130" s="103">
        <v>2.6</v>
      </c>
      <c r="R130" s="103">
        <v>2.4</v>
      </c>
      <c r="S130" s="103">
        <v>2.7</v>
      </c>
      <c r="T130" s="103">
        <v>3.8</v>
      </c>
      <c r="U130" s="103">
        <v>4.0999999999999996</v>
      </c>
      <c r="V130" s="103">
        <v>4.2</v>
      </c>
      <c r="Y130" s="60" t="s">
        <v>12</v>
      </c>
      <c r="Z130" s="57">
        <v>41959.4</v>
      </c>
      <c r="AA130" s="57">
        <v>45264.387999999999</v>
      </c>
      <c r="AB130" s="57">
        <v>40201.055999999997</v>
      </c>
      <c r="AC130" s="57">
        <v>42953.544000000002</v>
      </c>
      <c r="AD130" s="57">
        <v>53368.035999999993</v>
      </c>
      <c r="AE130" s="57">
        <v>59103.549999999988</v>
      </c>
      <c r="AF130" s="57">
        <v>57670.788</v>
      </c>
      <c r="AH130" s="60" t="s">
        <v>12</v>
      </c>
      <c r="AI130" s="58">
        <v>0.36228500460547153</v>
      </c>
      <c r="AJ130" s="58">
        <v>0.31633874199176581</v>
      </c>
      <c r="AK130" s="58">
        <v>0.31061542518333246</v>
      </c>
      <c r="AL130" s="58">
        <v>0.31347663908664752</v>
      </c>
      <c r="AM130" s="58">
        <v>0.28412858012790038</v>
      </c>
      <c r="AN130" s="58">
        <v>0.30084764510099699</v>
      </c>
      <c r="AO130" s="58">
        <v>0.28625959609268287</v>
      </c>
      <c r="AQ130" s="60" t="s">
        <v>12</v>
      </c>
      <c r="AR130" s="58">
        <v>1.449140018421886E-2</v>
      </c>
      <c r="AS130" s="58">
        <v>1.6449614583571824E-2</v>
      </c>
      <c r="AT130" s="58">
        <v>1.4909540408799958E-2</v>
      </c>
      <c r="AU130" s="58">
        <v>1.6927738510678966E-2</v>
      </c>
      <c r="AV130" s="58">
        <v>2.159377208972043E-2</v>
      </c>
      <c r="AW130" s="58">
        <v>2.4669506898281752E-2</v>
      </c>
      <c r="AX130" s="58">
        <v>2.4045806071785362E-2</v>
      </c>
    </row>
    <row r="131" spans="4:50" x14ac:dyDescent="0.25">
      <c r="D131" s="1" t="s">
        <v>1</v>
      </c>
      <c r="E131" s="2" t="s">
        <v>7</v>
      </c>
      <c r="F131" s="60" t="s">
        <v>13</v>
      </c>
      <c r="G131" s="57">
        <v>1056610</v>
      </c>
      <c r="H131" s="57">
        <v>1116532</v>
      </c>
      <c r="I131" s="57">
        <v>1039858</v>
      </c>
      <c r="J131" s="57">
        <v>967211</v>
      </c>
      <c r="K131" s="57">
        <v>927391</v>
      </c>
      <c r="L131" s="57">
        <v>924640</v>
      </c>
      <c r="M131" s="57">
        <v>922656</v>
      </c>
      <c r="O131" s="60" t="s">
        <v>13</v>
      </c>
      <c r="P131" s="103">
        <v>2</v>
      </c>
      <c r="Q131" s="103">
        <v>2.2999999999999998</v>
      </c>
      <c r="R131" s="103">
        <v>2</v>
      </c>
      <c r="S131" s="103">
        <v>2.7</v>
      </c>
      <c r="T131" s="103">
        <v>3</v>
      </c>
      <c r="U131" s="103">
        <v>3.2</v>
      </c>
      <c r="V131" s="103">
        <v>3.4</v>
      </c>
      <c r="Y131" s="60" t="s">
        <v>13</v>
      </c>
      <c r="Z131" s="57">
        <v>42264.4</v>
      </c>
      <c r="AA131" s="57">
        <v>51360.471999999994</v>
      </c>
      <c r="AB131" s="57">
        <v>41594.32</v>
      </c>
      <c r="AC131" s="57">
        <v>52229.394</v>
      </c>
      <c r="AD131" s="57">
        <v>55643.46</v>
      </c>
      <c r="AE131" s="57">
        <v>59176.959999999999</v>
      </c>
      <c r="AF131" s="57">
        <v>62740.608</v>
      </c>
      <c r="AH131" s="60" t="s">
        <v>13</v>
      </c>
      <c r="AI131" s="58">
        <v>0.36491842944959868</v>
      </c>
      <c r="AJ131" s="58">
        <v>0.40576094987133404</v>
      </c>
      <c r="AK131" s="58">
        <v>0.38565665713890468</v>
      </c>
      <c r="AL131" s="58">
        <v>0.38117215409867722</v>
      </c>
      <c r="AM131" s="58">
        <v>0.37524090060308601</v>
      </c>
      <c r="AN131" s="58">
        <v>0.38593981001864086</v>
      </c>
      <c r="AO131" s="58">
        <v>0.38470095548146827</v>
      </c>
      <c r="AQ131" s="60" t="s">
        <v>13</v>
      </c>
      <c r="AR131" s="58">
        <v>1.4596737177983947E-2</v>
      </c>
      <c r="AS131" s="58">
        <v>1.8665003694081365E-2</v>
      </c>
      <c r="AT131" s="58">
        <v>1.5426266285556187E-2</v>
      </c>
      <c r="AU131" s="58">
        <v>2.0583296321328572E-2</v>
      </c>
      <c r="AV131" s="58">
        <v>2.2514454036185159E-2</v>
      </c>
      <c r="AW131" s="58">
        <v>2.470014784119302E-2</v>
      </c>
      <c r="AX131" s="58">
        <v>2.6159664972739839E-2</v>
      </c>
    </row>
    <row r="132" spans="4:50" x14ac:dyDescent="0.25">
      <c r="D132" s="1" t="s">
        <v>1</v>
      </c>
      <c r="E132" s="2" t="s">
        <v>7</v>
      </c>
      <c r="F132" s="60" t="s">
        <v>14</v>
      </c>
      <c r="G132" s="57">
        <v>789874</v>
      </c>
      <c r="H132" s="57">
        <v>764698</v>
      </c>
      <c r="I132" s="57">
        <v>818951</v>
      </c>
      <c r="J132" s="57">
        <v>774818</v>
      </c>
      <c r="K132" s="57">
        <v>841853</v>
      </c>
      <c r="L132" s="57">
        <v>750399</v>
      </c>
      <c r="M132" s="57">
        <v>789159</v>
      </c>
      <c r="O132" s="60" t="s">
        <v>14</v>
      </c>
      <c r="P132" s="103">
        <v>2.2999999999999998</v>
      </c>
      <c r="Q132" s="103">
        <v>2.6</v>
      </c>
      <c r="R132" s="103">
        <v>2.4</v>
      </c>
      <c r="S132" s="103">
        <v>2.7</v>
      </c>
      <c r="T132" s="103">
        <v>3</v>
      </c>
      <c r="U132" s="103">
        <v>3.2</v>
      </c>
      <c r="V132" s="103">
        <v>3.4</v>
      </c>
      <c r="Y132" s="60" t="s">
        <v>14</v>
      </c>
      <c r="Z132" s="57">
        <v>36334.203999999998</v>
      </c>
      <c r="AA132" s="57">
        <v>39764.296000000002</v>
      </c>
      <c r="AB132" s="57">
        <v>39309.648000000001</v>
      </c>
      <c r="AC132" s="57">
        <v>41840.171999999999</v>
      </c>
      <c r="AD132" s="57">
        <v>50511.18</v>
      </c>
      <c r="AE132" s="57">
        <v>48025.536000000007</v>
      </c>
      <c r="AF132" s="57">
        <v>53662.812000000005</v>
      </c>
      <c r="AH132" s="60" t="s">
        <v>14</v>
      </c>
      <c r="AI132" s="58">
        <v>0.27279656594492979</v>
      </c>
      <c r="AJ132" s="58">
        <v>0.27790030813690014</v>
      </c>
      <c r="AK132" s="58">
        <v>0.30372791767776286</v>
      </c>
      <c r="AL132" s="58">
        <v>0.30535120681467526</v>
      </c>
      <c r="AM132" s="58">
        <v>0.34063051926901361</v>
      </c>
      <c r="AN132" s="58">
        <v>0.31321254488036215</v>
      </c>
      <c r="AO132" s="58">
        <v>0.32903944842584887</v>
      </c>
      <c r="AQ132" s="60" t="s">
        <v>14</v>
      </c>
      <c r="AR132" s="58">
        <v>1.254864203346677E-2</v>
      </c>
      <c r="AS132" s="58">
        <v>1.4450816023118809E-2</v>
      </c>
      <c r="AT132" s="58">
        <v>1.4578940048532616E-2</v>
      </c>
      <c r="AU132" s="58">
        <v>1.6488965167992465E-2</v>
      </c>
      <c r="AV132" s="58">
        <v>2.0437831156140819E-2</v>
      </c>
      <c r="AW132" s="58">
        <v>2.004560287234318E-2</v>
      </c>
      <c r="AX132" s="58">
        <v>2.2374682492957723E-2</v>
      </c>
    </row>
    <row r="133" spans="4:50" x14ac:dyDescent="0.25">
      <c r="D133" s="19" t="s">
        <v>60</v>
      </c>
      <c r="E133" s="96" t="s">
        <v>7</v>
      </c>
      <c r="F133" s="56" t="s">
        <v>59</v>
      </c>
      <c r="G133" s="100">
        <v>2909336</v>
      </c>
      <c r="H133" s="100">
        <v>2760554</v>
      </c>
      <c r="I133" s="100">
        <v>2649367</v>
      </c>
      <c r="J133" s="100">
        <v>2554466</v>
      </c>
      <c r="K133" s="100">
        <v>2431300</v>
      </c>
      <c r="L133" s="100">
        <v>2394733</v>
      </c>
      <c r="M133" s="100">
        <v>2351809</v>
      </c>
      <c r="O133" s="56" t="s">
        <v>59</v>
      </c>
      <c r="P133" s="101">
        <v>1.3</v>
      </c>
      <c r="Q133" s="101">
        <v>1.5</v>
      </c>
      <c r="R133" s="101">
        <v>1.3</v>
      </c>
      <c r="S133" s="101">
        <v>1.5</v>
      </c>
      <c r="T133" s="101">
        <v>1.7</v>
      </c>
      <c r="U133" s="101">
        <v>1.8</v>
      </c>
      <c r="V133" s="101">
        <v>1.9</v>
      </c>
      <c r="Y133" s="56" t="s">
        <v>59</v>
      </c>
      <c r="Z133" s="100">
        <v>75642.736000000004</v>
      </c>
      <c r="AA133" s="100">
        <v>82816.62</v>
      </c>
      <c r="AB133" s="100">
        <v>68883.542000000001</v>
      </c>
      <c r="AC133" s="100">
        <v>76633.98</v>
      </c>
      <c r="AD133" s="100">
        <v>82664.2</v>
      </c>
      <c r="AE133" s="100">
        <v>86210.388000000006</v>
      </c>
      <c r="AF133" s="100">
        <v>89368.741999999998</v>
      </c>
      <c r="AH133" s="56" t="s">
        <v>59</v>
      </c>
      <c r="AI133" s="102">
        <v>1</v>
      </c>
      <c r="AJ133" s="102">
        <v>1</v>
      </c>
      <c r="AK133" s="102">
        <v>1</v>
      </c>
      <c r="AL133" s="102">
        <v>1</v>
      </c>
      <c r="AM133" s="102">
        <v>1</v>
      </c>
      <c r="AN133" s="102">
        <v>1</v>
      </c>
      <c r="AO133" s="102">
        <v>1</v>
      </c>
      <c r="AQ133" s="56" t="s">
        <v>59</v>
      </c>
      <c r="AR133" s="102">
        <v>2.6000000000000002E-2</v>
      </c>
      <c r="AS133" s="102">
        <v>0.03</v>
      </c>
      <c r="AT133" s="102">
        <v>2.6000000000000002E-2</v>
      </c>
      <c r="AU133" s="102">
        <v>0.03</v>
      </c>
      <c r="AV133" s="102">
        <v>3.4000000000000002E-2</v>
      </c>
      <c r="AW133" s="102">
        <v>3.6000000000000004E-2</v>
      </c>
      <c r="AX133" s="102">
        <v>3.7999999999999999E-2</v>
      </c>
    </row>
    <row r="134" spans="4:50" x14ac:dyDescent="0.25">
      <c r="D134" s="1" t="s">
        <v>60</v>
      </c>
      <c r="E134" s="2" t="s">
        <v>7</v>
      </c>
      <c r="F134" s="60" t="s">
        <v>12</v>
      </c>
      <c r="G134" s="57">
        <v>957015</v>
      </c>
      <c r="H134" s="57">
        <v>770080</v>
      </c>
      <c r="I134" s="57">
        <v>713820</v>
      </c>
      <c r="J134" s="57">
        <v>662365</v>
      </c>
      <c r="K134" s="57">
        <v>597255</v>
      </c>
      <c r="L134" s="57">
        <v>603122</v>
      </c>
      <c r="M134" s="57">
        <v>546323</v>
      </c>
      <c r="O134" s="60" t="s">
        <v>12</v>
      </c>
      <c r="P134" s="103">
        <v>2.2999999999999998</v>
      </c>
      <c r="Q134" s="103">
        <v>2.6</v>
      </c>
      <c r="R134" s="103">
        <v>3</v>
      </c>
      <c r="S134" s="103">
        <v>3.3</v>
      </c>
      <c r="T134" s="103">
        <v>3.8</v>
      </c>
      <c r="U134" s="103">
        <v>4.0999999999999996</v>
      </c>
      <c r="V134" s="103">
        <v>4.2</v>
      </c>
      <c r="Y134" s="60" t="s">
        <v>12</v>
      </c>
      <c r="Z134" s="57">
        <v>44022.69</v>
      </c>
      <c r="AA134" s="57">
        <v>40044.160000000003</v>
      </c>
      <c r="AB134" s="57">
        <v>42829.2</v>
      </c>
      <c r="AC134" s="57">
        <v>43716.09</v>
      </c>
      <c r="AD134" s="57">
        <v>45391.38</v>
      </c>
      <c r="AE134" s="57">
        <v>49456.003999999994</v>
      </c>
      <c r="AF134" s="57">
        <v>45891.132000000005</v>
      </c>
      <c r="AH134" s="60" t="s">
        <v>12</v>
      </c>
      <c r="AI134" s="58">
        <v>0.32894619253327906</v>
      </c>
      <c r="AJ134" s="58">
        <v>0.27895849891000141</v>
      </c>
      <c r="AK134" s="58">
        <v>0.26943039601535007</v>
      </c>
      <c r="AL134" s="58">
        <v>0.25929685499826577</v>
      </c>
      <c r="AM134" s="58">
        <v>0.24565253156747419</v>
      </c>
      <c r="AN134" s="58">
        <v>0.2518535469298665</v>
      </c>
      <c r="AO134" s="58">
        <v>0.23229905149610364</v>
      </c>
      <c r="AQ134" s="60" t="s">
        <v>12</v>
      </c>
      <c r="AR134" s="58">
        <v>1.5131524856530836E-2</v>
      </c>
      <c r="AS134" s="58">
        <v>1.4505841943320075E-2</v>
      </c>
      <c r="AT134" s="58">
        <v>1.6165823760921003E-2</v>
      </c>
      <c r="AU134" s="58">
        <v>1.7113592429885541E-2</v>
      </c>
      <c r="AV134" s="58">
        <v>1.8669592399128035E-2</v>
      </c>
      <c r="AW134" s="58">
        <v>2.0651990848249049E-2</v>
      </c>
      <c r="AX134" s="58">
        <v>1.9513120325672706E-2</v>
      </c>
    </row>
    <row r="135" spans="4:50" x14ac:dyDescent="0.25">
      <c r="D135" s="1" t="s">
        <v>60</v>
      </c>
      <c r="E135" s="2" t="s">
        <v>7</v>
      </c>
      <c r="F135" s="60" t="s">
        <v>13</v>
      </c>
      <c r="G135" s="57">
        <v>1159089</v>
      </c>
      <c r="H135" s="57">
        <v>1183404</v>
      </c>
      <c r="I135" s="57">
        <v>1089479</v>
      </c>
      <c r="J135" s="57">
        <v>993050</v>
      </c>
      <c r="K135" s="57">
        <v>955215</v>
      </c>
      <c r="L135" s="57">
        <v>956397</v>
      </c>
      <c r="M135" s="57">
        <v>963140</v>
      </c>
      <c r="O135" s="60" t="s">
        <v>13</v>
      </c>
      <c r="P135" s="103">
        <v>2</v>
      </c>
      <c r="Q135" s="103">
        <v>2.2999999999999998</v>
      </c>
      <c r="R135" s="103">
        <v>2</v>
      </c>
      <c r="S135" s="103">
        <v>2.7</v>
      </c>
      <c r="T135" s="103">
        <v>3</v>
      </c>
      <c r="U135" s="103">
        <v>3.2</v>
      </c>
      <c r="V135" s="103">
        <v>3.4</v>
      </c>
      <c r="Y135" s="60" t="s">
        <v>13</v>
      </c>
      <c r="Z135" s="57">
        <v>46363.56</v>
      </c>
      <c r="AA135" s="57">
        <v>54436.583999999995</v>
      </c>
      <c r="AB135" s="57">
        <v>43579.16</v>
      </c>
      <c r="AC135" s="57">
        <v>53624.7</v>
      </c>
      <c r="AD135" s="57">
        <v>57312.9</v>
      </c>
      <c r="AE135" s="57">
        <v>61209.40800000001</v>
      </c>
      <c r="AF135" s="57">
        <v>65493.52</v>
      </c>
      <c r="AH135" s="60" t="s">
        <v>13</v>
      </c>
      <c r="AI135" s="58">
        <v>0.39840327827380545</v>
      </c>
      <c r="AJ135" s="58">
        <v>0.42868351787358622</v>
      </c>
      <c r="AK135" s="58">
        <v>0.41122237877953488</v>
      </c>
      <c r="AL135" s="58">
        <v>0.3887505255501541</v>
      </c>
      <c r="AM135" s="58">
        <v>0.39288240858799817</v>
      </c>
      <c r="AN135" s="58">
        <v>0.39937521218440636</v>
      </c>
      <c r="AO135" s="58">
        <v>0.40953155634662508</v>
      </c>
      <c r="AQ135" s="60" t="s">
        <v>13</v>
      </c>
      <c r="AR135" s="58">
        <v>1.5936131130952217E-2</v>
      </c>
      <c r="AS135" s="58">
        <v>1.9719441822184963E-2</v>
      </c>
      <c r="AT135" s="58">
        <v>1.6448895151181395E-2</v>
      </c>
      <c r="AU135" s="58">
        <v>2.099252837970832E-2</v>
      </c>
      <c r="AV135" s="58">
        <v>2.3572944515279887E-2</v>
      </c>
      <c r="AW135" s="58">
        <v>2.5560013579802008E-2</v>
      </c>
      <c r="AX135" s="58">
        <v>2.7848145831570505E-2</v>
      </c>
    </row>
    <row r="136" spans="4:50" x14ac:dyDescent="0.25">
      <c r="D136" s="1" t="s">
        <v>60</v>
      </c>
      <c r="E136" s="2" t="s">
        <v>7</v>
      </c>
      <c r="F136" s="60" t="s">
        <v>14</v>
      </c>
      <c r="G136" s="57">
        <v>793232</v>
      </c>
      <c r="H136" s="57">
        <v>807070</v>
      </c>
      <c r="I136" s="57">
        <v>846068</v>
      </c>
      <c r="J136" s="57">
        <v>899051</v>
      </c>
      <c r="K136" s="57">
        <v>878830</v>
      </c>
      <c r="L136" s="57">
        <v>835214</v>
      </c>
      <c r="M136" s="57">
        <v>842346</v>
      </c>
      <c r="O136" s="60" t="s">
        <v>14</v>
      </c>
      <c r="P136" s="103">
        <v>2.2999999999999998</v>
      </c>
      <c r="Q136" s="103">
        <v>2.6</v>
      </c>
      <c r="R136" s="103">
        <v>2.4</v>
      </c>
      <c r="S136" s="103">
        <v>2.7</v>
      </c>
      <c r="T136" s="103">
        <v>3</v>
      </c>
      <c r="U136" s="103">
        <v>3.2</v>
      </c>
      <c r="V136" s="103">
        <v>3.4</v>
      </c>
      <c r="Y136" s="60" t="s">
        <v>14</v>
      </c>
      <c r="Z136" s="57">
        <v>36488.671999999999</v>
      </c>
      <c r="AA136" s="57">
        <v>41967.64</v>
      </c>
      <c r="AB136" s="57">
        <v>40611.263999999996</v>
      </c>
      <c r="AC136" s="57">
        <v>48548.754000000001</v>
      </c>
      <c r="AD136" s="57">
        <v>52729.8</v>
      </c>
      <c r="AE136" s="57">
        <v>53453.696000000004</v>
      </c>
      <c r="AF136" s="57">
        <v>57279.527999999998</v>
      </c>
      <c r="AH136" s="60" t="s">
        <v>14</v>
      </c>
      <c r="AI136" s="58">
        <v>0.27265052919291549</v>
      </c>
      <c r="AJ136" s="58">
        <v>0.29235798321641238</v>
      </c>
      <c r="AK136" s="58">
        <v>0.31934722520511505</v>
      </c>
      <c r="AL136" s="58">
        <v>0.35195261945158007</v>
      </c>
      <c r="AM136" s="58">
        <v>0.36146505984452759</v>
      </c>
      <c r="AN136" s="58">
        <v>0.34877124088572714</v>
      </c>
      <c r="AO136" s="58">
        <v>0.35816939215727128</v>
      </c>
      <c r="AQ136" s="60" t="s">
        <v>14</v>
      </c>
      <c r="AR136" s="58">
        <v>1.254192434287411E-2</v>
      </c>
      <c r="AS136" s="58">
        <v>1.5202615127253445E-2</v>
      </c>
      <c r="AT136" s="58">
        <v>1.5328666809845522E-2</v>
      </c>
      <c r="AU136" s="58">
        <v>1.9005441450385324E-2</v>
      </c>
      <c r="AV136" s="58">
        <v>2.1687903590671659E-2</v>
      </c>
      <c r="AW136" s="58">
        <v>2.2321359416686538E-2</v>
      </c>
      <c r="AX136" s="58">
        <v>2.4355518666694446E-2</v>
      </c>
    </row>
    <row r="137" spans="4:50" x14ac:dyDescent="0.25">
      <c r="D137" s="19" t="s">
        <v>0</v>
      </c>
      <c r="E137" s="96" t="s">
        <v>8</v>
      </c>
      <c r="F137" s="56" t="s">
        <v>59</v>
      </c>
      <c r="G137" s="100">
        <v>5463156</v>
      </c>
      <c r="H137" s="100">
        <v>5816530</v>
      </c>
      <c r="I137" s="100">
        <v>6237685</v>
      </c>
      <c r="J137" s="100">
        <v>6628523</v>
      </c>
      <c r="K137" s="100">
        <v>6996802</v>
      </c>
      <c r="L137" s="100">
        <v>7109826</v>
      </c>
      <c r="M137" s="100">
        <v>7105110</v>
      </c>
      <c r="O137" s="56" t="s">
        <v>59</v>
      </c>
      <c r="P137" s="101">
        <v>0.5</v>
      </c>
      <c r="Q137" s="101">
        <v>0.6</v>
      </c>
      <c r="R137" s="101">
        <v>0.3</v>
      </c>
      <c r="S137" s="101">
        <v>0.6</v>
      </c>
      <c r="T137" s="101">
        <v>0.6</v>
      </c>
      <c r="U137" s="101">
        <v>0.4</v>
      </c>
      <c r="V137" s="101">
        <v>0.8</v>
      </c>
      <c r="Y137" s="56" t="s">
        <v>59</v>
      </c>
      <c r="Z137" s="100">
        <v>54631.56</v>
      </c>
      <c r="AA137" s="100">
        <v>69798.36</v>
      </c>
      <c r="AB137" s="100">
        <v>37426.11</v>
      </c>
      <c r="AC137" s="100">
        <v>79542.275999999998</v>
      </c>
      <c r="AD137" s="100">
        <v>83961.624000000011</v>
      </c>
      <c r="AE137" s="100">
        <v>56878.608000000007</v>
      </c>
      <c r="AF137" s="100">
        <v>113681.76</v>
      </c>
      <c r="AH137" s="56" t="s">
        <v>59</v>
      </c>
      <c r="AI137" s="102">
        <v>1</v>
      </c>
      <c r="AJ137" s="102">
        <v>1</v>
      </c>
      <c r="AK137" s="102">
        <v>1</v>
      </c>
      <c r="AL137" s="102">
        <v>1</v>
      </c>
      <c r="AM137" s="102">
        <v>1</v>
      </c>
      <c r="AN137" s="102">
        <v>1</v>
      </c>
      <c r="AO137" s="102">
        <v>1</v>
      </c>
      <c r="AQ137" s="56" t="s">
        <v>59</v>
      </c>
      <c r="AR137" s="102">
        <v>0.01</v>
      </c>
      <c r="AS137" s="102">
        <v>1.2E-2</v>
      </c>
      <c r="AT137" s="102">
        <v>6.0000000000000001E-3</v>
      </c>
      <c r="AU137" s="102">
        <v>1.2E-2</v>
      </c>
      <c r="AV137" s="102">
        <v>1.2E-2</v>
      </c>
      <c r="AW137" s="102">
        <v>8.0000000000000002E-3</v>
      </c>
      <c r="AX137" s="102">
        <v>1.6E-2</v>
      </c>
    </row>
    <row r="138" spans="4:50" x14ac:dyDescent="0.25">
      <c r="D138" s="1" t="s">
        <v>0</v>
      </c>
      <c r="E138" s="2" t="s">
        <v>8</v>
      </c>
      <c r="F138" s="60" t="s">
        <v>12</v>
      </c>
      <c r="G138" s="57">
        <v>1560637</v>
      </c>
      <c r="H138" s="57">
        <v>1458141</v>
      </c>
      <c r="I138" s="57">
        <v>1531957</v>
      </c>
      <c r="J138" s="57">
        <v>1705704</v>
      </c>
      <c r="K138" s="57">
        <v>1735477</v>
      </c>
      <c r="L138" s="57">
        <v>1785287</v>
      </c>
      <c r="M138" s="57">
        <v>1650275</v>
      </c>
      <c r="O138" s="60" t="s">
        <v>12</v>
      </c>
      <c r="P138" s="103">
        <v>1.5</v>
      </c>
      <c r="Q138" s="103">
        <v>2.1</v>
      </c>
      <c r="R138" s="103">
        <v>1.8</v>
      </c>
      <c r="S138" s="103">
        <v>1.9</v>
      </c>
      <c r="T138" s="103">
        <v>2.1</v>
      </c>
      <c r="U138" s="103">
        <v>2.2999999999999998</v>
      </c>
      <c r="V138" s="103">
        <v>2.4</v>
      </c>
      <c r="Y138" s="60" t="s">
        <v>12</v>
      </c>
      <c r="Z138" s="57">
        <v>46819.11</v>
      </c>
      <c r="AA138" s="57">
        <v>61241.921999999999</v>
      </c>
      <c r="AB138" s="57">
        <v>55150.452000000005</v>
      </c>
      <c r="AC138" s="57">
        <v>64816.751999999993</v>
      </c>
      <c r="AD138" s="57">
        <v>72890.034</v>
      </c>
      <c r="AE138" s="57">
        <v>82123.20199999999</v>
      </c>
      <c r="AF138" s="57">
        <v>79213.2</v>
      </c>
      <c r="AH138" s="60" t="s">
        <v>12</v>
      </c>
      <c r="AI138" s="58">
        <v>0.28566583125211875</v>
      </c>
      <c r="AJ138" s="58">
        <v>0.2506891565933641</v>
      </c>
      <c r="AK138" s="58">
        <v>0.24559704441631791</v>
      </c>
      <c r="AL138" s="58">
        <v>0.25732791452937553</v>
      </c>
      <c r="AM138" s="58">
        <v>0.24803860392219187</v>
      </c>
      <c r="AN138" s="58">
        <v>0.25110136309946263</v>
      </c>
      <c r="AO138" s="58">
        <v>0.23226593254713862</v>
      </c>
      <c r="AQ138" s="60" t="s">
        <v>12</v>
      </c>
      <c r="AR138" s="58">
        <v>8.5699749375635625E-3</v>
      </c>
      <c r="AS138" s="58">
        <v>1.0528944576921294E-2</v>
      </c>
      <c r="AT138" s="58">
        <v>8.8414935989874453E-3</v>
      </c>
      <c r="AU138" s="58">
        <v>9.7784607521162695E-3</v>
      </c>
      <c r="AV138" s="58">
        <v>1.0417621364732059E-2</v>
      </c>
      <c r="AW138" s="58">
        <v>1.1550662702575281E-2</v>
      </c>
      <c r="AX138" s="58">
        <v>1.1148764762262653E-2</v>
      </c>
    </row>
    <row r="139" spans="4:50" x14ac:dyDescent="0.25">
      <c r="D139" s="1" t="s">
        <v>0</v>
      </c>
      <c r="E139" s="2" t="s">
        <v>8</v>
      </c>
      <c r="F139" s="60" t="s">
        <v>13</v>
      </c>
      <c r="G139" s="57">
        <v>2678172</v>
      </c>
      <c r="H139" s="57">
        <v>3038924</v>
      </c>
      <c r="I139" s="57">
        <v>3237745</v>
      </c>
      <c r="J139" s="57">
        <v>3298864</v>
      </c>
      <c r="K139" s="57">
        <v>3466325</v>
      </c>
      <c r="L139" s="57">
        <v>3535529</v>
      </c>
      <c r="M139" s="57">
        <v>3511626</v>
      </c>
      <c r="O139" s="60" t="s">
        <v>13</v>
      </c>
      <c r="P139" s="103">
        <v>1.3</v>
      </c>
      <c r="Q139" s="103">
        <v>1</v>
      </c>
      <c r="R139" s="103">
        <v>1.1000000000000001</v>
      </c>
      <c r="S139" s="103">
        <v>1.2</v>
      </c>
      <c r="T139" s="103">
        <v>1.4</v>
      </c>
      <c r="U139" s="103">
        <v>1.5</v>
      </c>
      <c r="V139" s="103">
        <v>1.5</v>
      </c>
      <c r="Y139" s="60" t="s">
        <v>13</v>
      </c>
      <c r="Z139" s="57">
        <v>69632.472000000009</v>
      </c>
      <c r="AA139" s="57">
        <v>60778.48</v>
      </c>
      <c r="AB139" s="57">
        <v>71230.390000000014</v>
      </c>
      <c r="AC139" s="57">
        <v>79172.73599999999</v>
      </c>
      <c r="AD139" s="57">
        <v>97057.1</v>
      </c>
      <c r="AE139" s="57">
        <v>106065.87</v>
      </c>
      <c r="AF139" s="57">
        <v>105348.78</v>
      </c>
      <c r="AH139" s="60" t="s">
        <v>13</v>
      </c>
      <c r="AI139" s="58">
        <v>0.49022433186971048</v>
      </c>
      <c r="AJ139" s="58">
        <v>0.52246339312270373</v>
      </c>
      <c r="AK139" s="58">
        <v>0.51906195968536406</v>
      </c>
      <c r="AL139" s="58">
        <v>0.49767708432180141</v>
      </c>
      <c r="AM139" s="58">
        <v>0.49541561987891042</v>
      </c>
      <c r="AN139" s="58">
        <v>0.49727363229423616</v>
      </c>
      <c r="AO139" s="58">
        <v>0.49423949805140244</v>
      </c>
      <c r="AQ139" s="60" t="s">
        <v>13</v>
      </c>
      <c r="AR139" s="58">
        <v>1.2745832628612473E-2</v>
      </c>
      <c r="AS139" s="58">
        <v>1.0449267862454075E-2</v>
      </c>
      <c r="AT139" s="58">
        <v>1.1419363113078009E-2</v>
      </c>
      <c r="AU139" s="58">
        <v>1.1944250023723233E-2</v>
      </c>
      <c r="AV139" s="58">
        <v>1.3871637356609491E-2</v>
      </c>
      <c r="AW139" s="58">
        <v>1.4918208968827085E-2</v>
      </c>
      <c r="AX139" s="58">
        <v>1.4827184941542074E-2</v>
      </c>
    </row>
    <row r="140" spans="4:50" x14ac:dyDescent="0.25">
      <c r="D140" s="1" t="s">
        <v>0</v>
      </c>
      <c r="E140" s="2" t="s">
        <v>8</v>
      </c>
      <c r="F140" s="60" t="s">
        <v>14</v>
      </c>
      <c r="G140" s="57">
        <v>1224347</v>
      </c>
      <c r="H140" s="57">
        <v>1319465</v>
      </c>
      <c r="I140" s="57">
        <v>1467983</v>
      </c>
      <c r="J140" s="57">
        <v>1623955</v>
      </c>
      <c r="K140" s="57">
        <v>1795000</v>
      </c>
      <c r="L140" s="57">
        <v>1789010</v>
      </c>
      <c r="M140" s="57">
        <v>1943209</v>
      </c>
      <c r="O140" s="60" t="s">
        <v>14</v>
      </c>
      <c r="P140" s="103">
        <v>2</v>
      </c>
      <c r="Q140" s="103">
        <v>2.1</v>
      </c>
      <c r="R140" s="103">
        <v>2.2000000000000002</v>
      </c>
      <c r="S140" s="103">
        <v>1.9</v>
      </c>
      <c r="T140" s="103">
        <v>2.1</v>
      </c>
      <c r="U140" s="103">
        <v>2.2999999999999998</v>
      </c>
      <c r="V140" s="103">
        <v>2.4</v>
      </c>
      <c r="Y140" s="60" t="s">
        <v>14</v>
      </c>
      <c r="Z140" s="57">
        <v>48973.88</v>
      </c>
      <c r="AA140" s="57">
        <v>55417.53</v>
      </c>
      <c r="AB140" s="57">
        <v>64591.252</v>
      </c>
      <c r="AC140" s="57">
        <v>61710.29</v>
      </c>
      <c r="AD140" s="57">
        <v>75390</v>
      </c>
      <c r="AE140" s="57">
        <v>82294.459999999992</v>
      </c>
      <c r="AF140" s="57">
        <v>93274.031999999992</v>
      </c>
      <c r="AH140" s="60" t="s">
        <v>14</v>
      </c>
      <c r="AI140" s="58">
        <v>0.22410983687817079</v>
      </c>
      <c r="AJ140" s="58">
        <v>0.22684745028393216</v>
      </c>
      <c r="AK140" s="58">
        <v>0.23534099589831806</v>
      </c>
      <c r="AL140" s="58">
        <v>0.24499500114882306</v>
      </c>
      <c r="AM140" s="58">
        <v>0.25654577619889773</v>
      </c>
      <c r="AN140" s="58">
        <v>0.25162500460630122</v>
      </c>
      <c r="AO140" s="58">
        <v>0.27349456940145894</v>
      </c>
      <c r="AQ140" s="60" t="s">
        <v>14</v>
      </c>
      <c r="AR140" s="58">
        <v>8.9643934751268313E-3</v>
      </c>
      <c r="AS140" s="58">
        <v>9.5275929119251514E-3</v>
      </c>
      <c r="AT140" s="58">
        <v>1.0355003819525997E-2</v>
      </c>
      <c r="AU140" s="58">
        <v>9.3098100436552755E-3</v>
      </c>
      <c r="AV140" s="58">
        <v>1.0774922600353705E-2</v>
      </c>
      <c r="AW140" s="58">
        <v>1.1574750211889855E-2</v>
      </c>
      <c r="AX140" s="58">
        <v>1.312773933127003E-2</v>
      </c>
    </row>
    <row r="141" spans="4:50" x14ac:dyDescent="0.25">
      <c r="D141" s="19" t="s">
        <v>1</v>
      </c>
      <c r="E141" s="96" t="s">
        <v>8</v>
      </c>
      <c r="F141" s="56" t="s">
        <v>59</v>
      </c>
      <c r="G141" s="100">
        <v>2692015</v>
      </c>
      <c r="H141" s="100">
        <v>2865192</v>
      </c>
      <c r="I141" s="100">
        <v>3062142</v>
      </c>
      <c r="J141" s="100">
        <v>3300506</v>
      </c>
      <c r="K141" s="100">
        <v>3458578</v>
      </c>
      <c r="L141" s="100">
        <v>3531091</v>
      </c>
      <c r="M141" s="100">
        <v>3547406</v>
      </c>
      <c r="O141" s="56" t="s">
        <v>59</v>
      </c>
      <c r="P141" s="101">
        <v>1.3</v>
      </c>
      <c r="Q141" s="101">
        <v>1.4</v>
      </c>
      <c r="R141" s="101">
        <v>1.1000000000000001</v>
      </c>
      <c r="S141" s="101">
        <v>1.2</v>
      </c>
      <c r="T141" s="101">
        <v>1.4</v>
      </c>
      <c r="U141" s="101">
        <v>1.5</v>
      </c>
      <c r="V141" s="101">
        <v>1.5</v>
      </c>
      <c r="Y141" s="56" t="s">
        <v>59</v>
      </c>
      <c r="Z141" s="100">
        <v>69992.39</v>
      </c>
      <c r="AA141" s="100">
        <v>80225.375999999989</v>
      </c>
      <c r="AB141" s="100">
        <v>67367.124000000011</v>
      </c>
      <c r="AC141" s="100">
        <v>79212.144</v>
      </c>
      <c r="AD141" s="100">
        <v>96840.183999999979</v>
      </c>
      <c r="AE141" s="100">
        <v>105932.73</v>
      </c>
      <c r="AF141" s="100">
        <v>106422.18</v>
      </c>
      <c r="AH141" s="56" t="s">
        <v>59</v>
      </c>
      <c r="AI141" s="102">
        <v>1</v>
      </c>
      <c r="AJ141" s="102">
        <v>1</v>
      </c>
      <c r="AK141" s="102">
        <v>1</v>
      </c>
      <c r="AL141" s="102">
        <v>1</v>
      </c>
      <c r="AM141" s="102">
        <v>1</v>
      </c>
      <c r="AN141" s="102">
        <v>1</v>
      </c>
      <c r="AO141" s="102">
        <v>1</v>
      </c>
      <c r="AQ141" s="56" t="s">
        <v>59</v>
      </c>
      <c r="AR141" s="102">
        <v>2.6000000000000002E-2</v>
      </c>
      <c r="AS141" s="102">
        <v>2.7999999999999997E-2</v>
      </c>
      <c r="AT141" s="102">
        <v>2.2000000000000002E-2</v>
      </c>
      <c r="AU141" s="102">
        <v>2.4E-2</v>
      </c>
      <c r="AV141" s="102">
        <v>2.7999999999999997E-2</v>
      </c>
      <c r="AW141" s="102">
        <v>0.03</v>
      </c>
      <c r="AX141" s="102">
        <v>0.03</v>
      </c>
    </row>
    <row r="142" spans="4:50" x14ac:dyDescent="0.25">
      <c r="D142" s="1" t="s">
        <v>1</v>
      </c>
      <c r="E142" s="2" t="s">
        <v>8</v>
      </c>
      <c r="F142" s="60" t="s">
        <v>12</v>
      </c>
      <c r="G142" s="57">
        <v>812986</v>
      </c>
      <c r="H142" s="57">
        <v>738324</v>
      </c>
      <c r="I142" s="57">
        <v>760379</v>
      </c>
      <c r="J142" s="57">
        <v>888386</v>
      </c>
      <c r="K142" s="57">
        <v>922855</v>
      </c>
      <c r="L142" s="57">
        <v>945021</v>
      </c>
      <c r="M142" s="57">
        <v>855087</v>
      </c>
      <c r="O142" s="60" t="s">
        <v>12</v>
      </c>
      <c r="P142" s="103">
        <v>2.2999999999999998</v>
      </c>
      <c r="Q142" s="103">
        <v>3.1</v>
      </c>
      <c r="R142" s="103">
        <v>2.6</v>
      </c>
      <c r="S142" s="103">
        <v>2.8</v>
      </c>
      <c r="T142" s="103">
        <v>3.2</v>
      </c>
      <c r="U142" s="103">
        <v>3.5</v>
      </c>
      <c r="V142" s="103">
        <v>3.5</v>
      </c>
      <c r="Y142" s="60" t="s">
        <v>12</v>
      </c>
      <c r="Z142" s="57">
        <v>37397.356</v>
      </c>
      <c r="AA142" s="57">
        <v>45776.087999999996</v>
      </c>
      <c r="AB142" s="57">
        <v>39539.708000000006</v>
      </c>
      <c r="AC142" s="57">
        <v>49749.615999999995</v>
      </c>
      <c r="AD142" s="57">
        <v>59062.720000000001</v>
      </c>
      <c r="AE142" s="57">
        <v>66151.47</v>
      </c>
      <c r="AF142" s="57">
        <v>59856.09</v>
      </c>
      <c r="AH142" s="60" t="s">
        <v>12</v>
      </c>
      <c r="AI142" s="58">
        <v>0.30199906018354283</v>
      </c>
      <c r="AJ142" s="58">
        <v>0.25768744293576135</v>
      </c>
      <c r="AK142" s="58">
        <v>0.24831604804741256</v>
      </c>
      <c r="AL142" s="58">
        <v>0.26916660657487063</v>
      </c>
      <c r="AM142" s="58">
        <v>0.26683076108157744</v>
      </c>
      <c r="AN142" s="58">
        <v>0.26762861676462035</v>
      </c>
      <c r="AO142" s="58">
        <v>0.24104571058401547</v>
      </c>
      <c r="AQ142" s="60" t="s">
        <v>12</v>
      </c>
      <c r="AR142" s="58">
        <v>1.3891956768442969E-2</v>
      </c>
      <c r="AS142" s="58">
        <v>1.5976621462017206E-2</v>
      </c>
      <c r="AT142" s="58">
        <v>1.2912434498465453E-2</v>
      </c>
      <c r="AU142" s="58">
        <v>1.5073329968192755E-2</v>
      </c>
      <c r="AV142" s="58">
        <v>1.7077168709220956E-2</v>
      </c>
      <c r="AW142" s="58">
        <v>1.8734003173523424E-2</v>
      </c>
      <c r="AX142" s="58">
        <v>1.6873199740881084E-2</v>
      </c>
    </row>
    <row r="143" spans="4:50" x14ac:dyDescent="0.25">
      <c r="D143" s="1" t="s">
        <v>1</v>
      </c>
      <c r="E143" s="2" t="s">
        <v>8</v>
      </c>
      <c r="F143" s="60" t="s">
        <v>13</v>
      </c>
      <c r="G143" s="57">
        <v>1406797</v>
      </c>
      <c r="H143" s="57">
        <v>1613460</v>
      </c>
      <c r="I143" s="57">
        <v>1701717</v>
      </c>
      <c r="J143" s="57">
        <v>1719083</v>
      </c>
      <c r="K143" s="57">
        <v>1759367</v>
      </c>
      <c r="L143" s="57">
        <v>1805322</v>
      </c>
      <c r="M143" s="57">
        <v>1786396</v>
      </c>
      <c r="O143" s="60" t="s">
        <v>13</v>
      </c>
      <c r="P143" s="103">
        <v>2</v>
      </c>
      <c r="Q143" s="103">
        <v>1.7</v>
      </c>
      <c r="R143" s="103">
        <v>1.8</v>
      </c>
      <c r="S143" s="103">
        <v>1.9</v>
      </c>
      <c r="T143" s="103">
        <v>2.1</v>
      </c>
      <c r="U143" s="103">
        <v>2.2999999999999998</v>
      </c>
      <c r="V143" s="103">
        <v>2.4</v>
      </c>
      <c r="Y143" s="60" t="s">
        <v>13</v>
      </c>
      <c r="Z143" s="57">
        <v>56271.88</v>
      </c>
      <c r="AA143" s="57">
        <v>54857.64</v>
      </c>
      <c r="AB143" s="57">
        <v>61261.812000000005</v>
      </c>
      <c r="AC143" s="57">
        <v>65325.153999999995</v>
      </c>
      <c r="AD143" s="57">
        <v>73893.414000000004</v>
      </c>
      <c r="AE143" s="57">
        <v>83044.811999999991</v>
      </c>
      <c r="AF143" s="57">
        <v>85747.007999999987</v>
      </c>
      <c r="AH143" s="60" t="s">
        <v>13</v>
      </c>
      <c r="AI143" s="58">
        <v>0.52258141206494024</v>
      </c>
      <c r="AJ143" s="58">
        <v>0.56312456547414624</v>
      </c>
      <c r="AK143" s="58">
        <v>0.55572765730655205</v>
      </c>
      <c r="AL143" s="58">
        <v>0.52085437808626922</v>
      </c>
      <c r="AM143" s="58">
        <v>0.50869663775112195</v>
      </c>
      <c r="AN143" s="58">
        <v>0.51126464880117783</v>
      </c>
      <c r="AO143" s="58">
        <v>0.50357810749601262</v>
      </c>
      <c r="AQ143" s="60" t="s">
        <v>13</v>
      </c>
      <c r="AR143" s="58">
        <v>2.090325648259761E-2</v>
      </c>
      <c r="AS143" s="58">
        <v>1.914623522612097E-2</v>
      </c>
      <c r="AT143" s="58">
        <v>2.0006195663035874E-2</v>
      </c>
      <c r="AU143" s="58">
        <v>1.979246636727823E-2</v>
      </c>
      <c r="AV143" s="58">
        <v>2.1365258785547122E-2</v>
      </c>
      <c r="AW143" s="58">
        <v>2.3518173844854176E-2</v>
      </c>
      <c r="AX143" s="58">
        <v>2.4171749159808607E-2</v>
      </c>
    </row>
    <row r="144" spans="4:50" x14ac:dyDescent="0.25">
      <c r="D144" s="1" t="s">
        <v>1</v>
      </c>
      <c r="E144" s="2" t="s">
        <v>8</v>
      </c>
      <c r="F144" s="60" t="s">
        <v>14</v>
      </c>
      <c r="G144" s="57">
        <v>472232</v>
      </c>
      <c r="H144" s="57">
        <v>513408</v>
      </c>
      <c r="I144" s="57">
        <v>600046</v>
      </c>
      <c r="J144" s="57">
        <v>693037</v>
      </c>
      <c r="K144" s="57">
        <v>776356</v>
      </c>
      <c r="L144" s="57">
        <v>780748</v>
      </c>
      <c r="M144" s="57">
        <v>905923</v>
      </c>
      <c r="O144" s="60" t="s">
        <v>14</v>
      </c>
      <c r="P144" s="103">
        <v>3.1</v>
      </c>
      <c r="Q144" s="103">
        <v>3.1</v>
      </c>
      <c r="R144" s="103">
        <v>3.2</v>
      </c>
      <c r="S144" s="103">
        <v>3.4</v>
      </c>
      <c r="T144" s="103">
        <v>3.2</v>
      </c>
      <c r="U144" s="103">
        <v>3.5</v>
      </c>
      <c r="V144" s="103">
        <v>3.5</v>
      </c>
      <c r="Y144" s="60" t="s">
        <v>14</v>
      </c>
      <c r="Z144" s="57">
        <v>29278.383999999998</v>
      </c>
      <c r="AA144" s="57">
        <v>31831.296000000002</v>
      </c>
      <c r="AB144" s="57">
        <v>38402.944000000003</v>
      </c>
      <c r="AC144" s="57">
        <v>47126.515999999996</v>
      </c>
      <c r="AD144" s="57">
        <v>49686.784000000007</v>
      </c>
      <c r="AE144" s="57">
        <v>54652.36</v>
      </c>
      <c r="AF144" s="57">
        <v>63414.61</v>
      </c>
      <c r="AH144" s="60" t="s">
        <v>14</v>
      </c>
      <c r="AI144" s="58">
        <v>0.17541952775151698</v>
      </c>
      <c r="AJ144" s="58">
        <v>0.17918799159009238</v>
      </c>
      <c r="AK144" s="58">
        <v>0.19595629464603537</v>
      </c>
      <c r="AL144" s="58">
        <v>0.20997901533886015</v>
      </c>
      <c r="AM144" s="58">
        <v>0.22447260116730056</v>
      </c>
      <c r="AN144" s="58">
        <v>0.22110673443420178</v>
      </c>
      <c r="AO144" s="58">
        <v>0.25537618191997197</v>
      </c>
      <c r="AQ144" s="60" t="s">
        <v>14</v>
      </c>
      <c r="AR144" s="58">
        <v>1.0876010720594053E-2</v>
      </c>
      <c r="AS144" s="58">
        <v>1.1109655478585728E-2</v>
      </c>
      <c r="AT144" s="58">
        <v>1.2541202857346265E-2</v>
      </c>
      <c r="AU144" s="58">
        <v>1.4278573043042491E-2</v>
      </c>
      <c r="AV144" s="58">
        <v>1.4366246474707236E-2</v>
      </c>
      <c r="AW144" s="58">
        <v>1.5477471410394126E-2</v>
      </c>
      <c r="AX144" s="58">
        <v>1.7876332734398037E-2</v>
      </c>
    </row>
    <row r="145" spans="4:50" x14ac:dyDescent="0.25">
      <c r="D145" s="19" t="s">
        <v>60</v>
      </c>
      <c r="E145" s="96" t="s">
        <v>8</v>
      </c>
      <c r="F145" s="56" t="s">
        <v>59</v>
      </c>
      <c r="G145" s="100">
        <v>2771141</v>
      </c>
      <c r="H145" s="100">
        <v>2951338</v>
      </c>
      <c r="I145" s="100">
        <v>3175543</v>
      </c>
      <c r="J145" s="100">
        <v>3328017</v>
      </c>
      <c r="K145" s="100">
        <v>3538224</v>
      </c>
      <c r="L145" s="100">
        <v>3578735</v>
      </c>
      <c r="M145" s="100">
        <v>3557704</v>
      </c>
      <c r="O145" s="56" t="s">
        <v>59</v>
      </c>
      <c r="P145" s="101">
        <v>1.3</v>
      </c>
      <c r="Q145" s="101">
        <v>1.4</v>
      </c>
      <c r="R145" s="101">
        <v>1.1000000000000001</v>
      </c>
      <c r="S145" s="101">
        <v>1.2</v>
      </c>
      <c r="T145" s="101">
        <v>1.4</v>
      </c>
      <c r="U145" s="101">
        <v>1.5</v>
      </c>
      <c r="V145" s="101">
        <v>1.5</v>
      </c>
      <c r="Y145" s="56" t="s">
        <v>59</v>
      </c>
      <c r="Z145" s="100">
        <v>72049.666000000012</v>
      </c>
      <c r="AA145" s="100">
        <v>82637.463999999993</v>
      </c>
      <c r="AB145" s="100">
        <v>69861.946000000011</v>
      </c>
      <c r="AC145" s="100">
        <v>79872.407999999996</v>
      </c>
      <c r="AD145" s="100">
        <v>99070.271999999997</v>
      </c>
      <c r="AE145" s="100">
        <v>107362.05</v>
      </c>
      <c r="AF145" s="100">
        <v>106731.12</v>
      </c>
      <c r="AH145" s="56" t="s">
        <v>59</v>
      </c>
      <c r="AI145" s="102">
        <v>1</v>
      </c>
      <c r="AJ145" s="102">
        <v>1</v>
      </c>
      <c r="AK145" s="102">
        <v>1</v>
      </c>
      <c r="AL145" s="102">
        <v>1</v>
      </c>
      <c r="AM145" s="102">
        <v>1</v>
      </c>
      <c r="AN145" s="102">
        <v>1</v>
      </c>
      <c r="AO145" s="102">
        <v>1</v>
      </c>
      <c r="AQ145" s="56" t="s">
        <v>59</v>
      </c>
      <c r="AR145" s="102">
        <v>2.6000000000000002E-2</v>
      </c>
      <c r="AS145" s="102">
        <v>2.7999999999999997E-2</v>
      </c>
      <c r="AT145" s="102">
        <v>2.2000000000000002E-2</v>
      </c>
      <c r="AU145" s="102">
        <v>2.4E-2</v>
      </c>
      <c r="AV145" s="102">
        <v>2.7999999999999997E-2</v>
      </c>
      <c r="AW145" s="102">
        <v>0.03</v>
      </c>
      <c r="AX145" s="102">
        <v>0.03</v>
      </c>
    </row>
    <row r="146" spans="4:50" x14ac:dyDescent="0.25">
      <c r="D146" s="1" t="s">
        <v>60</v>
      </c>
      <c r="E146" s="2" t="s">
        <v>8</v>
      </c>
      <c r="F146" s="60" t="s">
        <v>12</v>
      </c>
      <c r="G146" s="57">
        <v>747651</v>
      </c>
      <c r="H146" s="57">
        <v>719817</v>
      </c>
      <c r="I146" s="57">
        <v>771578</v>
      </c>
      <c r="J146" s="57">
        <v>817318</v>
      </c>
      <c r="K146" s="57">
        <v>812622</v>
      </c>
      <c r="L146" s="57">
        <v>840266</v>
      </c>
      <c r="M146" s="57">
        <v>795188</v>
      </c>
      <c r="O146" s="60" t="s">
        <v>12</v>
      </c>
      <c r="P146" s="103">
        <v>2.9</v>
      </c>
      <c r="Q146" s="103">
        <v>3.1</v>
      </c>
      <c r="R146" s="103">
        <v>2.6</v>
      </c>
      <c r="S146" s="103">
        <v>2.8</v>
      </c>
      <c r="T146" s="103">
        <v>3.2</v>
      </c>
      <c r="U146" s="103">
        <v>3.5</v>
      </c>
      <c r="V146" s="103">
        <v>3.5</v>
      </c>
      <c r="Y146" s="60" t="s">
        <v>12</v>
      </c>
      <c r="Z146" s="57">
        <v>43363.758000000002</v>
      </c>
      <c r="AA146" s="57">
        <v>44628.654000000002</v>
      </c>
      <c r="AB146" s="57">
        <v>40122.056000000004</v>
      </c>
      <c r="AC146" s="57">
        <v>45769.807999999997</v>
      </c>
      <c r="AD146" s="57">
        <v>52007.808000000005</v>
      </c>
      <c r="AE146" s="57">
        <v>58818.62</v>
      </c>
      <c r="AF146" s="57">
        <v>55663.16</v>
      </c>
      <c r="AH146" s="60" t="s">
        <v>12</v>
      </c>
      <c r="AI146" s="58">
        <v>0.26979897450183876</v>
      </c>
      <c r="AJ146" s="58">
        <v>0.24389514179670374</v>
      </c>
      <c r="AK146" s="58">
        <v>0.24297513842514493</v>
      </c>
      <c r="AL146" s="58">
        <v>0.24558708684480879</v>
      </c>
      <c r="AM146" s="58">
        <v>0.22966946128905349</v>
      </c>
      <c r="AN146" s="58">
        <v>0.23479413815216829</v>
      </c>
      <c r="AO146" s="58">
        <v>0.22351156813495446</v>
      </c>
      <c r="AQ146" s="60" t="s">
        <v>12</v>
      </c>
      <c r="AR146" s="58">
        <v>1.5648340521106648E-2</v>
      </c>
      <c r="AS146" s="58">
        <v>1.5121498791395634E-2</v>
      </c>
      <c r="AT146" s="58">
        <v>1.2634707198107538E-2</v>
      </c>
      <c r="AU146" s="58">
        <v>1.3752876863309291E-2</v>
      </c>
      <c r="AV146" s="58">
        <v>1.4698845522499424E-2</v>
      </c>
      <c r="AW146" s="58">
        <v>1.6435589670651781E-2</v>
      </c>
      <c r="AX146" s="58">
        <v>1.5645809769446812E-2</v>
      </c>
    </row>
    <row r="147" spans="4:50" x14ac:dyDescent="0.25">
      <c r="D147" s="1" t="s">
        <v>60</v>
      </c>
      <c r="E147" s="2" t="s">
        <v>8</v>
      </c>
      <c r="F147" s="60" t="s">
        <v>13</v>
      </c>
      <c r="G147" s="57">
        <v>1271375</v>
      </c>
      <c r="H147" s="57">
        <v>1425464</v>
      </c>
      <c r="I147" s="57">
        <v>1536028</v>
      </c>
      <c r="J147" s="57">
        <v>1579781</v>
      </c>
      <c r="K147" s="57">
        <v>1706958</v>
      </c>
      <c r="L147" s="57">
        <v>1730207</v>
      </c>
      <c r="M147" s="57">
        <v>1725230</v>
      </c>
      <c r="O147" s="60" t="s">
        <v>13</v>
      </c>
      <c r="P147" s="103">
        <v>2</v>
      </c>
      <c r="Q147" s="103">
        <v>2.1</v>
      </c>
      <c r="R147" s="103">
        <v>1.8</v>
      </c>
      <c r="S147" s="103">
        <v>1.9</v>
      </c>
      <c r="T147" s="103">
        <v>2.1</v>
      </c>
      <c r="U147" s="103">
        <v>2.2999999999999998</v>
      </c>
      <c r="V147" s="103">
        <v>2.4</v>
      </c>
      <c r="Y147" s="60" t="s">
        <v>13</v>
      </c>
      <c r="Z147" s="57">
        <v>50855</v>
      </c>
      <c r="AA147" s="57">
        <v>59869.487999999998</v>
      </c>
      <c r="AB147" s="57">
        <v>55297.008000000002</v>
      </c>
      <c r="AC147" s="57">
        <v>60031.678</v>
      </c>
      <c r="AD147" s="57">
        <v>71692.236000000004</v>
      </c>
      <c r="AE147" s="57">
        <v>79589.521999999997</v>
      </c>
      <c r="AF147" s="57">
        <v>82811.039999999994</v>
      </c>
      <c r="AH147" s="60" t="s">
        <v>13</v>
      </c>
      <c r="AI147" s="58">
        <v>0.45879116219636606</v>
      </c>
      <c r="AJ147" s="58">
        <v>0.48298907139744751</v>
      </c>
      <c r="AK147" s="58">
        <v>0.48370562136932171</v>
      </c>
      <c r="AL147" s="58">
        <v>0.47469138529039967</v>
      </c>
      <c r="AM147" s="58">
        <v>0.48243355988767245</v>
      </c>
      <c r="AN147" s="58">
        <v>0.48346887936659183</v>
      </c>
      <c r="AO147" s="58">
        <v>0.48492791980445815</v>
      </c>
      <c r="AQ147" s="60" t="s">
        <v>13</v>
      </c>
      <c r="AR147" s="58">
        <v>1.8351646487854641E-2</v>
      </c>
      <c r="AS147" s="58">
        <v>2.0285540998692796E-2</v>
      </c>
      <c r="AT147" s="58">
        <v>1.7413402369295582E-2</v>
      </c>
      <c r="AU147" s="58">
        <v>1.8038272641035188E-2</v>
      </c>
      <c r="AV147" s="58">
        <v>2.0262209515282247E-2</v>
      </c>
      <c r="AW147" s="58">
        <v>2.223956845086322E-2</v>
      </c>
      <c r="AX147" s="58">
        <v>2.3276540150613992E-2</v>
      </c>
    </row>
    <row r="148" spans="4:50" x14ac:dyDescent="0.25">
      <c r="D148" s="1" t="s">
        <v>60</v>
      </c>
      <c r="E148" s="2" t="s">
        <v>8</v>
      </c>
      <c r="F148" s="60" t="s">
        <v>14</v>
      </c>
      <c r="G148" s="57">
        <v>752115</v>
      </c>
      <c r="H148" s="57">
        <v>806057</v>
      </c>
      <c r="I148" s="57">
        <v>867937</v>
      </c>
      <c r="J148" s="57">
        <v>930918</v>
      </c>
      <c r="K148" s="57">
        <v>1018644</v>
      </c>
      <c r="L148" s="57">
        <v>1008262</v>
      </c>
      <c r="M148" s="57">
        <v>1037286</v>
      </c>
      <c r="O148" s="60" t="s">
        <v>14</v>
      </c>
      <c r="P148" s="103">
        <v>2.2999999999999998</v>
      </c>
      <c r="Q148" s="103">
        <v>2.5</v>
      </c>
      <c r="R148" s="103">
        <v>2.6</v>
      </c>
      <c r="S148" s="103">
        <v>2.8</v>
      </c>
      <c r="T148" s="103">
        <v>2.7</v>
      </c>
      <c r="U148" s="103">
        <v>2.9</v>
      </c>
      <c r="V148" s="103">
        <v>3</v>
      </c>
      <c r="Y148" s="60" t="s">
        <v>14</v>
      </c>
      <c r="Z148" s="57">
        <v>34597.289999999994</v>
      </c>
      <c r="AA148" s="57">
        <v>40302.85</v>
      </c>
      <c r="AB148" s="57">
        <v>45132.724000000002</v>
      </c>
      <c r="AC148" s="57">
        <v>52131.407999999996</v>
      </c>
      <c r="AD148" s="57">
        <v>55006.776000000005</v>
      </c>
      <c r="AE148" s="57">
        <v>58479.195999999996</v>
      </c>
      <c r="AF148" s="57">
        <v>62237.16</v>
      </c>
      <c r="AH148" s="60" t="s">
        <v>14</v>
      </c>
      <c r="AI148" s="58">
        <v>0.27140986330179517</v>
      </c>
      <c r="AJ148" s="58">
        <v>0.27311578680584875</v>
      </c>
      <c r="AK148" s="58">
        <v>0.27331924020553333</v>
      </c>
      <c r="AL148" s="58">
        <v>0.27972152786479154</v>
      </c>
      <c r="AM148" s="58">
        <v>0.28789697882327403</v>
      </c>
      <c r="AN148" s="58">
        <v>0.28173698248123991</v>
      </c>
      <c r="AO148" s="58">
        <v>0.29156051206058736</v>
      </c>
      <c r="AQ148" s="60" t="s">
        <v>14</v>
      </c>
      <c r="AR148" s="58">
        <v>1.2484853711882578E-2</v>
      </c>
      <c r="AS148" s="58">
        <v>1.3655789340292436E-2</v>
      </c>
      <c r="AT148" s="58">
        <v>1.4212600490687734E-2</v>
      </c>
      <c r="AU148" s="58">
        <v>1.5664405560428325E-2</v>
      </c>
      <c r="AV148" s="58">
        <v>1.5546436856456798E-2</v>
      </c>
      <c r="AW148" s="58">
        <v>1.6340744983911915E-2</v>
      </c>
      <c r="AX148" s="58">
        <v>1.7493630723635242E-2</v>
      </c>
    </row>
    <row r="149" spans="4:50" x14ac:dyDescent="0.25">
      <c r="D149" s="19" t="s">
        <v>0</v>
      </c>
      <c r="E149" s="96" t="s">
        <v>61</v>
      </c>
      <c r="F149" s="56" t="s">
        <v>59</v>
      </c>
      <c r="G149" s="100">
        <v>2653726</v>
      </c>
      <c r="H149" s="100">
        <v>2667368</v>
      </c>
      <c r="I149" s="100">
        <v>2760201</v>
      </c>
      <c r="J149" s="100">
        <v>2905002</v>
      </c>
      <c r="K149" s="100">
        <v>3105645</v>
      </c>
      <c r="L149" s="100">
        <v>3311799</v>
      </c>
      <c r="M149" s="100">
        <v>3532055</v>
      </c>
      <c r="O149" s="56" t="s">
        <v>59</v>
      </c>
      <c r="P149" s="101">
        <v>0.8</v>
      </c>
      <c r="Q149" s="101">
        <v>0.7</v>
      </c>
      <c r="R149" s="101">
        <v>1.1000000000000001</v>
      </c>
      <c r="S149" s="101">
        <v>1</v>
      </c>
      <c r="T149" s="101">
        <v>0.6</v>
      </c>
      <c r="U149" s="101">
        <v>0.7</v>
      </c>
      <c r="V149" s="101">
        <v>0.8</v>
      </c>
      <c r="Y149" s="56" t="s">
        <v>59</v>
      </c>
      <c r="Z149" s="100">
        <v>42459.616000000009</v>
      </c>
      <c r="AA149" s="100">
        <v>37343.151999999995</v>
      </c>
      <c r="AB149" s="100">
        <v>60724.421999999999</v>
      </c>
      <c r="AC149" s="100">
        <v>58100.04</v>
      </c>
      <c r="AD149" s="100">
        <v>37267.74</v>
      </c>
      <c r="AE149" s="100">
        <v>46365.185999999994</v>
      </c>
      <c r="AF149" s="100">
        <v>56512.88</v>
      </c>
      <c r="AH149" s="56" t="s">
        <v>59</v>
      </c>
      <c r="AI149" s="102">
        <v>1</v>
      </c>
      <c r="AJ149" s="102">
        <v>1</v>
      </c>
      <c r="AK149" s="102">
        <v>1</v>
      </c>
      <c r="AL149" s="102">
        <v>1</v>
      </c>
      <c r="AM149" s="102">
        <v>1</v>
      </c>
      <c r="AN149" s="102">
        <v>1</v>
      </c>
      <c r="AO149" s="102">
        <v>1</v>
      </c>
      <c r="AQ149" s="56" t="s">
        <v>59</v>
      </c>
      <c r="AR149" s="102">
        <v>1.6E-2</v>
      </c>
      <c r="AS149" s="102">
        <v>1.3999999999999999E-2</v>
      </c>
      <c r="AT149" s="102">
        <v>2.2000000000000002E-2</v>
      </c>
      <c r="AU149" s="102">
        <v>0.02</v>
      </c>
      <c r="AV149" s="102">
        <v>1.2E-2</v>
      </c>
      <c r="AW149" s="102">
        <v>1.3999999999999999E-2</v>
      </c>
      <c r="AX149" s="102">
        <v>1.6E-2</v>
      </c>
    </row>
    <row r="150" spans="4:50" x14ac:dyDescent="0.25">
      <c r="D150" s="1" t="s">
        <v>0</v>
      </c>
      <c r="E150" s="2" t="s">
        <v>61</v>
      </c>
      <c r="F150" s="60" t="s">
        <v>12</v>
      </c>
      <c r="G150" s="57">
        <v>351713</v>
      </c>
      <c r="H150" s="57">
        <v>315814</v>
      </c>
      <c r="I150" s="57">
        <v>320496</v>
      </c>
      <c r="J150" s="57">
        <v>343569</v>
      </c>
      <c r="K150" s="57">
        <v>357947</v>
      </c>
      <c r="L150" s="57">
        <v>356489</v>
      </c>
      <c r="M150" s="57">
        <v>386371</v>
      </c>
      <c r="O150" s="60" t="s">
        <v>12</v>
      </c>
      <c r="P150" s="103">
        <v>3.2</v>
      </c>
      <c r="Q150" s="103">
        <v>3.2</v>
      </c>
      <c r="R150" s="103">
        <v>4.3</v>
      </c>
      <c r="S150" s="103">
        <v>3.3</v>
      </c>
      <c r="T150" s="103">
        <v>3.1</v>
      </c>
      <c r="U150" s="103">
        <v>3.3</v>
      </c>
      <c r="V150" s="103">
        <v>3.3</v>
      </c>
      <c r="Y150" s="60" t="s">
        <v>12</v>
      </c>
      <c r="Z150" s="57">
        <v>22509.632000000001</v>
      </c>
      <c r="AA150" s="57">
        <v>20212.096000000001</v>
      </c>
      <c r="AB150" s="57">
        <v>27562.656000000003</v>
      </c>
      <c r="AC150" s="57">
        <v>22675.554</v>
      </c>
      <c r="AD150" s="57">
        <v>22192.714</v>
      </c>
      <c r="AE150" s="57">
        <v>23528.273999999998</v>
      </c>
      <c r="AF150" s="57">
        <v>25500.486000000001</v>
      </c>
      <c r="AH150" s="60" t="s">
        <v>12</v>
      </c>
      <c r="AI150" s="58">
        <v>0.13253553682633398</v>
      </c>
      <c r="AJ150" s="58">
        <v>0.1183991110337981</v>
      </c>
      <c r="AK150" s="58">
        <v>0.11611328305438626</v>
      </c>
      <c r="AL150" s="58">
        <v>0.11826807692387131</v>
      </c>
      <c r="AM150" s="58">
        <v>0.11525689510552559</v>
      </c>
      <c r="AN150" s="58">
        <v>0.10764210026031169</v>
      </c>
      <c r="AO150" s="58">
        <v>0.10938985944443108</v>
      </c>
      <c r="AQ150" s="60" t="s">
        <v>12</v>
      </c>
      <c r="AR150" s="58">
        <v>8.4822743568853751E-3</v>
      </c>
      <c r="AS150" s="58">
        <v>7.5775431061630791E-3</v>
      </c>
      <c r="AT150" s="58">
        <v>9.985742342677217E-3</v>
      </c>
      <c r="AU150" s="58">
        <v>7.8056930769755065E-3</v>
      </c>
      <c r="AV150" s="58">
        <v>7.1459274965425864E-3</v>
      </c>
      <c r="AW150" s="58">
        <v>7.1043786171805711E-3</v>
      </c>
      <c r="AX150" s="58">
        <v>7.2197307233324518E-3</v>
      </c>
    </row>
    <row r="151" spans="4:50" x14ac:dyDescent="0.25">
      <c r="D151" s="1" t="s">
        <v>0</v>
      </c>
      <c r="E151" s="2" t="s">
        <v>61</v>
      </c>
      <c r="F151" s="60" t="s">
        <v>13</v>
      </c>
      <c r="G151" s="57">
        <v>1425197</v>
      </c>
      <c r="H151" s="57">
        <v>1513644</v>
      </c>
      <c r="I151" s="57">
        <v>1574150</v>
      </c>
      <c r="J151" s="57">
        <v>1657474</v>
      </c>
      <c r="K151" s="57">
        <v>1802357</v>
      </c>
      <c r="L151" s="57">
        <v>1948425</v>
      </c>
      <c r="M151" s="57">
        <v>2113281</v>
      </c>
      <c r="O151" s="60" t="s">
        <v>13</v>
      </c>
      <c r="P151" s="103">
        <v>1.7</v>
      </c>
      <c r="Q151" s="103">
        <v>1.2</v>
      </c>
      <c r="R151" s="103">
        <v>1.8</v>
      </c>
      <c r="S151" s="103">
        <v>1.2</v>
      </c>
      <c r="T151" s="103">
        <v>1.7</v>
      </c>
      <c r="U151" s="103">
        <v>1.4</v>
      </c>
      <c r="V151" s="103">
        <v>1.1000000000000001</v>
      </c>
      <c r="Y151" s="60" t="s">
        <v>13</v>
      </c>
      <c r="Z151" s="57">
        <v>48456.697999999997</v>
      </c>
      <c r="AA151" s="57">
        <v>36327.455999999998</v>
      </c>
      <c r="AB151" s="57">
        <v>56669.4</v>
      </c>
      <c r="AC151" s="57">
        <v>39779.375999999997</v>
      </c>
      <c r="AD151" s="57">
        <v>61280.137999999999</v>
      </c>
      <c r="AE151" s="57">
        <v>54555.9</v>
      </c>
      <c r="AF151" s="57">
        <v>46492.182000000001</v>
      </c>
      <c r="AH151" s="60" t="s">
        <v>13</v>
      </c>
      <c r="AI151" s="58">
        <v>0.53705506898602196</v>
      </c>
      <c r="AJ151" s="58">
        <v>0.56746725611164262</v>
      </c>
      <c r="AK151" s="58">
        <v>0.57030266998671475</v>
      </c>
      <c r="AL151" s="58">
        <v>0.5705586433331199</v>
      </c>
      <c r="AM151" s="58">
        <v>0.58034868763171577</v>
      </c>
      <c r="AN151" s="58">
        <v>0.58832827716899483</v>
      </c>
      <c r="AO151" s="58">
        <v>0.59831486202791295</v>
      </c>
      <c r="AQ151" s="60" t="s">
        <v>13</v>
      </c>
      <c r="AR151" s="58">
        <v>1.8259872345524744E-2</v>
      </c>
      <c r="AS151" s="58">
        <v>1.3619214146679421E-2</v>
      </c>
      <c r="AT151" s="58">
        <v>2.0530896119521733E-2</v>
      </c>
      <c r="AU151" s="58">
        <v>1.3693407439994879E-2</v>
      </c>
      <c r="AV151" s="58">
        <v>1.9731855379478337E-2</v>
      </c>
      <c r="AW151" s="58">
        <v>1.6473191760731854E-2</v>
      </c>
      <c r="AX151" s="58">
        <v>1.3162926964614085E-2</v>
      </c>
    </row>
    <row r="152" spans="4:50" x14ac:dyDescent="0.25">
      <c r="D152" s="1" t="s">
        <v>0</v>
      </c>
      <c r="E152" s="2" t="s">
        <v>61</v>
      </c>
      <c r="F152" s="60" t="s">
        <v>14</v>
      </c>
      <c r="G152" s="57">
        <v>876816</v>
      </c>
      <c r="H152" s="57">
        <v>837910</v>
      </c>
      <c r="I152" s="57">
        <v>865555</v>
      </c>
      <c r="J152" s="57">
        <v>903959</v>
      </c>
      <c r="K152" s="57">
        <v>945341</v>
      </c>
      <c r="L152" s="57">
        <v>1006885</v>
      </c>
      <c r="M152" s="57">
        <v>1032403</v>
      </c>
      <c r="O152" s="60" t="s">
        <v>14</v>
      </c>
      <c r="P152" s="103">
        <v>2</v>
      </c>
      <c r="Q152" s="103">
        <v>1.9</v>
      </c>
      <c r="R152" s="103">
        <v>2.2000000000000002</v>
      </c>
      <c r="S152" s="103">
        <v>1.6</v>
      </c>
      <c r="T152" s="103">
        <v>2</v>
      </c>
      <c r="U152" s="103">
        <v>1.8</v>
      </c>
      <c r="V152" s="103">
        <v>1.8</v>
      </c>
      <c r="Y152" s="60" t="s">
        <v>14</v>
      </c>
      <c r="Z152" s="57">
        <v>35072.639999999999</v>
      </c>
      <c r="AA152" s="57">
        <v>31840.58</v>
      </c>
      <c r="AB152" s="57">
        <v>38084.420000000006</v>
      </c>
      <c r="AC152" s="57">
        <v>28926.688000000002</v>
      </c>
      <c r="AD152" s="57">
        <v>37813.64</v>
      </c>
      <c r="AE152" s="57">
        <v>36247.86</v>
      </c>
      <c r="AF152" s="57">
        <v>37166.508000000002</v>
      </c>
      <c r="AH152" s="60" t="s">
        <v>14</v>
      </c>
      <c r="AI152" s="58">
        <v>0.33040939418764409</v>
      </c>
      <c r="AJ152" s="58">
        <v>0.31413363285455925</v>
      </c>
      <c r="AK152" s="58">
        <v>0.31358404695889902</v>
      </c>
      <c r="AL152" s="58">
        <v>0.31117327974300879</v>
      </c>
      <c r="AM152" s="58">
        <v>0.30439441726275862</v>
      </c>
      <c r="AN152" s="58">
        <v>0.30402962257069344</v>
      </c>
      <c r="AO152" s="58">
        <v>0.29229527852765602</v>
      </c>
      <c r="AQ152" s="60" t="s">
        <v>14</v>
      </c>
      <c r="AR152" s="58">
        <v>1.3216375767505763E-2</v>
      </c>
      <c r="AS152" s="58">
        <v>1.193707804847325E-2</v>
      </c>
      <c r="AT152" s="58">
        <v>1.3797698066191556E-2</v>
      </c>
      <c r="AU152" s="58">
        <v>9.9575449517762815E-3</v>
      </c>
      <c r="AV152" s="58">
        <v>1.2175776690510344E-2</v>
      </c>
      <c r="AW152" s="58">
        <v>1.0945066412544963E-2</v>
      </c>
      <c r="AX152" s="58">
        <v>1.0522630026995616E-2</v>
      </c>
    </row>
    <row r="153" spans="4:50" x14ac:dyDescent="0.25">
      <c r="D153" s="19" t="s">
        <v>1</v>
      </c>
      <c r="E153" s="96" t="s">
        <v>61</v>
      </c>
      <c r="F153" s="56" t="s">
        <v>59</v>
      </c>
      <c r="G153" s="100">
        <v>1139675</v>
      </c>
      <c r="H153" s="100">
        <v>1140704</v>
      </c>
      <c r="I153" s="100">
        <v>1194710</v>
      </c>
      <c r="J153" s="100">
        <v>1276823</v>
      </c>
      <c r="K153" s="100">
        <v>1384022</v>
      </c>
      <c r="L153" s="100">
        <v>1472919</v>
      </c>
      <c r="M153" s="100">
        <v>1602797</v>
      </c>
      <c r="O153" s="56" t="s">
        <v>59</v>
      </c>
      <c r="P153" s="101">
        <v>1.7</v>
      </c>
      <c r="Q153" s="101">
        <v>1.2</v>
      </c>
      <c r="R153" s="101">
        <v>2.2000000000000002</v>
      </c>
      <c r="S153" s="101">
        <v>1.6</v>
      </c>
      <c r="T153" s="101">
        <v>1.7</v>
      </c>
      <c r="U153" s="101">
        <v>1.8</v>
      </c>
      <c r="V153" s="101">
        <v>1.4</v>
      </c>
      <c r="Y153" s="56" t="s">
        <v>59</v>
      </c>
      <c r="Z153" s="100">
        <v>38748.949999999997</v>
      </c>
      <c r="AA153" s="100">
        <v>27376.896000000001</v>
      </c>
      <c r="AB153" s="100">
        <v>52567.24</v>
      </c>
      <c r="AC153" s="100">
        <v>40858.336000000003</v>
      </c>
      <c r="AD153" s="100">
        <v>47056.748</v>
      </c>
      <c r="AE153" s="100">
        <v>53025.084000000003</v>
      </c>
      <c r="AF153" s="100">
        <v>44878.315999999999</v>
      </c>
      <c r="AH153" s="56" t="s">
        <v>59</v>
      </c>
      <c r="AI153" s="102">
        <v>1</v>
      </c>
      <c r="AJ153" s="102">
        <v>1</v>
      </c>
      <c r="AK153" s="102">
        <v>1</v>
      </c>
      <c r="AL153" s="102">
        <v>1</v>
      </c>
      <c r="AM153" s="102">
        <v>1</v>
      </c>
      <c r="AN153" s="102">
        <v>1</v>
      </c>
      <c r="AO153" s="102">
        <v>1</v>
      </c>
      <c r="AQ153" s="56" t="s">
        <v>59</v>
      </c>
      <c r="AR153" s="102">
        <v>3.4000000000000002E-2</v>
      </c>
      <c r="AS153" s="102">
        <v>2.4E-2</v>
      </c>
      <c r="AT153" s="102">
        <v>4.4000000000000004E-2</v>
      </c>
      <c r="AU153" s="102">
        <v>3.2000000000000001E-2</v>
      </c>
      <c r="AV153" s="102">
        <v>3.4000000000000002E-2</v>
      </c>
      <c r="AW153" s="102">
        <v>3.6000000000000004E-2</v>
      </c>
      <c r="AX153" s="102">
        <v>2.7999999999999997E-2</v>
      </c>
    </row>
    <row r="154" spans="4:50" x14ac:dyDescent="0.25">
      <c r="D154" s="1" t="s">
        <v>1</v>
      </c>
      <c r="E154" s="2" t="s">
        <v>61</v>
      </c>
      <c r="F154" s="60" t="s">
        <v>12</v>
      </c>
      <c r="G154" s="57">
        <v>160739</v>
      </c>
      <c r="H154" s="57">
        <v>137918</v>
      </c>
      <c r="I154" s="57">
        <v>141885</v>
      </c>
      <c r="J154" s="57">
        <v>162355</v>
      </c>
      <c r="K154" s="57">
        <v>173138</v>
      </c>
      <c r="L154" s="57">
        <v>157749</v>
      </c>
      <c r="M154" s="57">
        <v>182439</v>
      </c>
      <c r="O154" s="60" t="s">
        <v>12</v>
      </c>
      <c r="P154" s="103">
        <v>5.0999999999999996</v>
      </c>
      <c r="Q154" s="103">
        <v>5.4</v>
      </c>
      <c r="R154" s="103">
        <v>6.8</v>
      </c>
      <c r="S154" s="103">
        <v>4.8</v>
      </c>
      <c r="T154" s="103">
        <v>4.9000000000000004</v>
      </c>
      <c r="U154" s="103">
        <v>5.2</v>
      </c>
      <c r="V154" s="103">
        <v>5.0999999999999996</v>
      </c>
      <c r="Y154" s="60" t="s">
        <v>12</v>
      </c>
      <c r="Z154" s="57">
        <v>16395.377999999997</v>
      </c>
      <c r="AA154" s="57">
        <v>14895.144000000002</v>
      </c>
      <c r="AB154" s="57">
        <v>19296.36</v>
      </c>
      <c r="AC154" s="57">
        <v>15586.08</v>
      </c>
      <c r="AD154" s="57">
        <v>16967.524000000001</v>
      </c>
      <c r="AE154" s="57">
        <v>16405.896000000001</v>
      </c>
      <c r="AF154" s="57">
        <v>18608.777999999998</v>
      </c>
      <c r="AH154" s="60" t="s">
        <v>12</v>
      </c>
      <c r="AI154" s="58">
        <v>0.14103933138833438</v>
      </c>
      <c r="AJ154" s="58">
        <v>0.12090603697365837</v>
      </c>
      <c r="AK154" s="58">
        <v>0.11876103824359049</v>
      </c>
      <c r="AL154" s="58">
        <v>0.12715544754441296</v>
      </c>
      <c r="AM154" s="58">
        <v>0.12509772243504799</v>
      </c>
      <c r="AN154" s="58">
        <v>0.10709957574041749</v>
      </c>
      <c r="AO154" s="58">
        <v>0.11382539398314322</v>
      </c>
      <c r="AQ154" s="60" t="s">
        <v>12</v>
      </c>
      <c r="AR154" s="58">
        <v>1.4386011801610105E-2</v>
      </c>
      <c r="AS154" s="58">
        <v>1.3057851993155106E-2</v>
      </c>
      <c r="AT154" s="58">
        <v>1.6151501201128307E-2</v>
      </c>
      <c r="AU154" s="58">
        <v>1.2206922964263645E-2</v>
      </c>
      <c r="AV154" s="58">
        <v>1.2259576798634703E-2</v>
      </c>
      <c r="AW154" s="58">
        <v>1.113835587700342E-2</v>
      </c>
      <c r="AX154" s="58">
        <v>1.1610190186280607E-2</v>
      </c>
    </row>
    <row r="155" spans="4:50" x14ac:dyDescent="0.25">
      <c r="D155" s="1" t="s">
        <v>1</v>
      </c>
      <c r="E155" s="2" t="s">
        <v>61</v>
      </c>
      <c r="F155" s="60" t="s">
        <v>13</v>
      </c>
      <c r="G155" s="57">
        <v>786110</v>
      </c>
      <c r="H155" s="57">
        <v>825910</v>
      </c>
      <c r="I155" s="57">
        <v>848908</v>
      </c>
      <c r="J155" s="57">
        <v>894340</v>
      </c>
      <c r="K155" s="57">
        <v>962680</v>
      </c>
      <c r="L155" s="57">
        <v>1047316</v>
      </c>
      <c r="M155" s="57">
        <v>1116850</v>
      </c>
      <c r="O155" s="60" t="s">
        <v>13</v>
      </c>
      <c r="P155" s="103">
        <v>2</v>
      </c>
      <c r="Q155" s="103">
        <v>1.9</v>
      </c>
      <c r="R155" s="103">
        <v>2.2000000000000002</v>
      </c>
      <c r="S155" s="103">
        <v>1.6</v>
      </c>
      <c r="T155" s="103">
        <v>2</v>
      </c>
      <c r="U155" s="103">
        <v>1.8</v>
      </c>
      <c r="V155" s="103">
        <v>1.8</v>
      </c>
      <c r="Y155" s="60" t="s">
        <v>13</v>
      </c>
      <c r="Z155" s="57">
        <v>31444.400000000001</v>
      </c>
      <c r="AA155" s="57">
        <v>31384.58</v>
      </c>
      <c r="AB155" s="57">
        <v>37351.952000000005</v>
      </c>
      <c r="AC155" s="57">
        <v>28618.880000000001</v>
      </c>
      <c r="AD155" s="57">
        <v>38507.199999999997</v>
      </c>
      <c r="AE155" s="57">
        <v>37703.376000000004</v>
      </c>
      <c r="AF155" s="57">
        <v>40206.6</v>
      </c>
      <c r="AH155" s="60" t="s">
        <v>13</v>
      </c>
      <c r="AI155" s="58">
        <v>0.68976681948801188</v>
      </c>
      <c r="AJ155" s="58">
        <v>0.72403533256655539</v>
      </c>
      <c r="AK155" s="58">
        <v>0.7105556997095529</v>
      </c>
      <c r="AL155" s="58">
        <v>0.70044164304684364</v>
      </c>
      <c r="AM155" s="58">
        <v>0.69556697798156386</v>
      </c>
      <c r="AN155" s="58">
        <v>0.71104792592124888</v>
      </c>
      <c r="AO155" s="58">
        <v>0.69681313354092878</v>
      </c>
      <c r="AQ155" s="60" t="s">
        <v>13</v>
      </c>
      <c r="AR155" s="58">
        <v>2.7590672779520476E-2</v>
      </c>
      <c r="AS155" s="58">
        <v>2.7513342637529106E-2</v>
      </c>
      <c r="AT155" s="58">
        <v>3.126445078722033E-2</v>
      </c>
      <c r="AU155" s="58">
        <v>2.2414132577498996E-2</v>
      </c>
      <c r="AV155" s="58">
        <v>2.7822679119262554E-2</v>
      </c>
      <c r="AW155" s="58">
        <v>2.5597725333164959E-2</v>
      </c>
      <c r="AX155" s="58">
        <v>2.5085272807473434E-2</v>
      </c>
    </row>
    <row r="156" spans="4:50" x14ac:dyDescent="0.25">
      <c r="D156" s="1" t="s">
        <v>1</v>
      </c>
      <c r="E156" s="2" t="s">
        <v>61</v>
      </c>
      <c r="F156" s="60" t="s">
        <v>14</v>
      </c>
      <c r="G156" s="57">
        <v>192826</v>
      </c>
      <c r="H156" s="57">
        <v>176876</v>
      </c>
      <c r="I156" s="57">
        <v>203917</v>
      </c>
      <c r="J156" s="57">
        <v>220128</v>
      </c>
      <c r="K156" s="57">
        <v>248204</v>
      </c>
      <c r="L156" s="57">
        <v>267854</v>
      </c>
      <c r="M156" s="57">
        <v>303508</v>
      </c>
      <c r="O156" s="60" t="s">
        <v>14</v>
      </c>
      <c r="P156" s="103">
        <v>5.0999999999999996</v>
      </c>
      <c r="Q156" s="103">
        <v>4.7</v>
      </c>
      <c r="R156" s="103">
        <v>5.3</v>
      </c>
      <c r="S156" s="103">
        <v>4.0999999999999996</v>
      </c>
      <c r="T156" s="103">
        <v>4.3</v>
      </c>
      <c r="U156" s="103">
        <v>3.9</v>
      </c>
      <c r="V156" s="103">
        <v>3.5</v>
      </c>
      <c r="Y156" s="60" t="s">
        <v>14</v>
      </c>
      <c r="Z156" s="57">
        <v>19668.252</v>
      </c>
      <c r="AA156" s="57">
        <v>16626.344000000001</v>
      </c>
      <c r="AB156" s="57">
        <v>21615.201999999997</v>
      </c>
      <c r="AC156" s="57">
        <v>18050.495999999999</v>
      </c>
      <c r="AD156" s="57">
        <v>21345.543999999998</v>
      </c>
      <c r="AE156" s="57">
        <v>20892.612000000001</v>
      </c>
      <c r="AF156" s="57">
        <v>21245.56</v>
      </c>
      <c r="AH156" s="60" t="s">
        <v>14</v>
      </c>
      <c r="AI156" s="58">
        <v>0.16919384912365368</v>
      </c>
      <c r="AJ156" s="58">
        <v>0.15505863045978624</v>
      </c>
      <c r="AK156" s="58">
        <v>0.17068326204685655</v>
      </c>
      <c r="AL156" s="58">
        <v>0.17240290940874342</v>
      </c>
      <c r="AM156" s="58">
        <v>0.17933529958338812</v>
      </c>
      <c r="AN156" s="58">
        <v>0.18185249833833361</v>
      </c>
      <c r="AO156" s="58">
        <v>0.18936147247592802</v>
      </c>
      <c r="AQ156" s="60" t="s">
        <v>14</v>
      </c>
      <c r="AR156" s="58">
        <v>1.7257772610612673E-2</v>
      </c>
      <c r="AS156" s="58">
        <v>1.4575511263219907E-2</v>
      </c>
      <c r="AT156" s="58">
        <v>1.8092425776966795E-2</v>
      </c>
      <c r="AU156" s="58">
        <v>1.413703857151696E-2</v>
      </c>
      <c r="AV156" s="58">
        <v>1.5422835764171378E-2</v>
      </c>
      <c r="AW156" s="58">
        <v>1.4184494870390021E-2</v>
      </c>
      <c r="AX156" s="58">
        <v>1.3255303073314961E-2</v>
      </c>
    </row>
    <row r="157" spans="4:50" x14ac:dyDescent="0.25">
      <c r="D157" s="19" t="s">
        <v>60</v>
      </c>
      <c r="E157" s="96" t="s">
        <v>61</v>
      </c>
      <c r="F157" s="56" t="s">
        <v>59</v>
      </c>
      <c r="G157" s="100">
        <v>1514051</v>
      </c>
      <c r="H157" s="100">
        <v>1526664</v>
      </c>
      <c r="I157" s="100">
        <v>1565491</v>
      </c>
      <c r="J157" s="100">
        <v>1628179</v>
      </c>
      <c r="K157" s="100">
        <v>1721623</v>
      </c>
      <c r="L157" s="100">
        <v>1838880</v>
      </c>
      <c r="M157" s="100">
        <v>1929258</v>
      </c>
      <c r="O157" s="56" t="s">
        <v>59</v>
      </c>
      <c r="P157" s="101">
        <v>1.7</v>
      </c>
      <c r="Q157" s="101">
        <v>1.2</v>
      </c>
      <c r="R157" s="101">
        <v>1.8</v>
      </c>
      <c r="S157" s="101">
        <v>1.2</v>
      </c>
      <c r="T157" s="101">
        <v>1.7</v>
      </c>
      <c r="U157" s="101">
        <v>1.4</v>
      </c>
      <c r="V157" s="101">
        <v>1.4</v>
      </c>
      <c r="Y157" s="56" t="s">
        <v>59</v>
      </c>
      <c r="Z157" s="100">
        <v>51477.733999999997</v>
      </c>
      <c r="AA157" s="100">
        <v>36639.936000000002</v>
      </c>
      <c r="AB157" s="100">
        <v>56357.676000000007</v>
      </c>
      <c r="AC157" s="100">
        <v>39076.295999999995</v>
      </c>
      <c r="AD157" s="100">
        <v>58535.182000000001</v>
      </c>
      <c r="AE157" s="100">
        <v>51488.639999999999</v>
      </c>
      <c r="AF157" s="100">
        <v>54019.223999999995</v>
      </c>
      <c r="AH157" s="56" t="s">
        <v>59</v>
      </c>
      <c r="AI157" s="102">
        <v>1</v>
      </c>
      <c r="AJ157" s="102">
        <v>1</v>
      </c>
      <c r="AK157" s="102">
        <v>1</v>
      </c>
      <c r="AL157" s="102">
        <v>1</v>
      </c>
      <c r="AM157" s="102">
        <v>1</v>
      </c>
      <c r="AN157" s="102">
        <v>1</v>
      </c>
      <c r="AO157" s="102">
        <v>1</v>
      </c>
      <c r="AQ157" s="56" t="s">
        <v>59</v>
      </c>
      <c r="AR157" s="102">
        <v>3.4000000000000002E-2</v>
      </c>
      <c r="AS157" s="102">
        <v>2.4E-2</v>
      </c>
      <c r="AT157" s="102">
        <v>3.6000000000000004E-2</v>
      </c>
      <c r="AU157" s="102">
        <v>2.4E-2</v>
      </c>
      <c r="AV157" s="102">
        <v>3.4000000000000002E-2</v>
      </c>
      <c r="AW157" s="102">
        <v>2.7999999999999997E-2</v>
      </c>
      <c r="AX157" s="102">
        <v>2.7999999999999997E-2</v>
      </c>
    </row>
    <row r="158" spans="4:50" x14ac:dyDescent="0.25">
      <c r="D158" s="1" t="s">
        <v>60</v>
      </c>
      <c r="E158" s="2" t="s">
        <v>61</v>
      </c>
      <c r="F158" s="60" t="s">
        <v>12</v>
      </c>
      <c r="G158" s="57">
        <v>190974</v>
      </c>
      <c r="H158" s="57">
        <v>177896</v>
      </c>
      <c r="I158" s="57">
        <v>178611</v>
      </c>
      <c r="J158" s="57">
        <v>181214</v>
      </c>
      <c r="K158" s="57">
        <v>184809</v>
      </c>
      <c r="L158" s="57">
        <v>198740</v>
      </c>
      <c r="M158" s="57">
        <v>203932</v>
      </c>
      <c r="O158" s="60" t="s">
        <v>12</v>
      </c>
      <c r="P158" s="103">
        <v>5.0999999999999996</v>
      </c>
      <c r="Q158" s="103">
        <v>4.7</v>
      </c>
      <c r="R158" s="103">
        <v>6.8</v>
      </c>
      <c r="S158" s="103">
        <v>4.8</v>
      </c>
      <c r="T158" s="103">
        <v>4.9000000000000004</v>
      </c>
      <c r="U158" s="103">
        <v>5.2</v>
      </c>
      <c r="V158" s="103">
        <v>4.4000000000000004</v>
      </c>
      <c r="Y158" s="60" t="s">
        <v>12</v>
      </c>
      <c r="Z158" s="57">
        <v>19479.347999999998</v>
      </c>
      <c r="AA158" s="57">
        <v>16722.224000000002</v>
      </c>
      <c r="AB158" s="57">
        <v>24291.096000000001</v>
      </c>
      <c r="AC158" s="57">
        <v>17396.543999999998</v>
      </c>
      <c r="AD158" s="57">
        <v>18111.282000000003</v>
      </c>
      <c r="AE158" s="57">
        <v>20668.96</v>
      </c>
      <c r="AF158" s="57">
        <v>17946.016</v>
      </c>
      <c r="AH158" s="60" t="s">
        <v>12</v>
      </c>
      <c r="AI158" s="58">
        <v>0.12613445650113503</v>
      </c>
      <c r="AJ158" s="58">
        <v>0.116525967730948</v>
      </c>
      <c r="AK158" s="58">
        <v>0.11409263930613463</v>
      </c>
      <c r="AL158" s="58">
        <v>0.11129857343695011</v>
      </c>
      <c r="AM158" s="58">
        <v>0.10734580102612477</v>
      </c>
      <c r="AN158" s="58">
        <v>0.10807665535543375</v>
      </c>
      <c r="AO158" s="58">
        <v>0.10570488757854056</v>
      </c>
      <c r="AQ158" s="60" t="s">
        <v>12</v>
      </c>
      <c r="AR158" s="58">
        <v>1.2865714563115771E-2</v>
      </c>
      <c r="AS158" s="58">
        <v>1.0953440966709114E-2</v>
      </c>
      <c r="AT158" s="58">
        <v>1.5516598945634308E-2</v>
      </c>
      <c r="AU158" s="58">
        <v>1.068466304994721E-2</v>
      </c>
      <c r="AV158" s="58">
        <v>1.0519888500560228E-2</v>
      </c>
      <c r="AW158" s="58">
        <v>1.123997215696511E-2</v>
      </c>
      <c r="AX158" s="58">
        <v>9.3020301069115692E-3</v>
      </c>
    </row>
    <row r="159" spans="4:50" x14ac:dyDescent="0.25">
      <c r="D159" s="1" t="s">
        <v>60</v>
      </c>
      <c r="E159" s="2" t="s">
        <v>61</v>
      </c>
      <c r="F159" s="60" t="s">
        <v>13</v>
      </c>
      <c r="G159" s="57">
        <v>639087</v>
      </c>
      <c r="H159" s="57">
        <v>687734</v>
      </c>
      <c r="I159" s="57">
        <v>725242</v>
      </c>
      <c r="J159" s="57">
        <v>763134</v>
      </c>
      <c r="K159" s="57">
        <v>839677</v>
      </c>
      <c r="L159" s="57">
        <v>901109</v>
      </c>
      <c r="M159" s="57">
        <v>996431</v>
      </c>
      <c r="O159" s="60" t="s">
        <v>13</v>
      </c>
      <c r="P159" s="103">
        <v>2.6</v>
      </c>
      <c r="Q159" s="103">
        <v>2.4</v>
      </c>
      <c r="R159" s="103">
        <v>3.2</v>
      </c>
      <c r="S159" s="103">
        <v>1.6</v>
      </c>
      <c r="T159" s="103">
        <v>2</v>
      </c>
      <c r="U159" s="103">
        <v>2.1</v>
      </c>
      <c r="V159" s="103">
        <v>2.2000000000000002</v>
      </c>
      <c r="Y159" s="60" t="s">
        <v>13</v>
      </c>
      <c r="Z159" s="57">
        <v>33232.523999999998</v>
      </c>
      <c r="AA159" s="57">
        <v>33011.231999999996</v>
      </c>
      <c r="AB159" s="57">
        <v>46415.487999999998</v>
      </c>
      <c r="AC159" s="57">
        <v>24420.288000000004</v>
      </c>
      <c r="AD159" s="57">
        <v>33587.08</v>
      </c>
      <c r="AE159" s="57">
        <v>37846.578000000001</v>
      </c>
      <c r="AF159" s="57">
        <v>43842.964000000007</v>
      </c>
      <c r="AH159" s="60" t="s">
        <v>13</v>
      </c>
      <c r="AI159" s="58">
        <v>0.42210401102736961</v>
      </c>
      <c r="AJ159" s="58">
        <v>0.4504815728935771</v>
      </c>
      <c r="AK159" s="58">
        <v>0.46326807372255735</v>
      </c>
      <c r="AL159" s="58">
        <v>0.46870399384834222</v>
      </c>
      <c r="AM159" s="58">
        <v>0.4877240836118012</v>
      </c>
      <c r="AN159" s="58">
        <v>0.49003143217610717</v>
      </c>
      <c r="AO159" s="58">
        <v>0.5164840576014198</v>
      </c>
      <c r="AQ159" s="60" t="s">
        <v>13</v>
      </c>
      <c r="AR159" s="58">
        <v>2.1949408573423219E-2</v>
      </c>
      <c r="AS159" s="58">
        <v>2.1623115498891701E-2</v>
      </c>
      <c r="AT159" s="58">
        <v>2.9649156718243672E-2</v>
      </c>
      <c r="AU159" s="58">
        <v>1.4998527803146953E-2</v>
      </c>
      <c r="AV159" s="58">
        <v>1.9508963344472049E-2</v>
      </c>
      <c r="AW159" s="58">
        <v>2.05813201513965E-2</v>
      </c>
      <c r="AX159" s="58">
        <v>2.2725298534462476E-2</v>
      </c>
    </row>
    <row r="160" spans="4:50" x14ac:dyDescent="0.25">
      <c r="D160" s="1" t="s">
        <v>60</v>
      </c>
      <c r="E160" s="2" t="s">
        <v>61</v>
      </c>
      <c r="F160" s="60" t="s">
        <v>14</v>
      </c>
      <c r="G160" s="57">
        <v>683990</v>
      </c>
      <c r="H160" s="57">
        <v>661034</v>
      </c>
      <c r="I160" s="57">
        <v>661638</v>
      </c>
      <c r="J160" s="57">
        <v>683831</v>
      </c>
      <c r="K160" s="57">
        <v>697137</v>
      </c>
      <c r="L160" s="57">
        <v>739031</v>
      </c>
      <c r="M160" s="57">
        <v>728895</v>
      </c>
      <c r="O160" s="60" t="s">
        <v>14</v>
      </c>
      <c r="P160" s="103">
        <v>2.6</v>
      </c>
      <c r="Q160" s="103">
        <v>2.4</v>
      </c>
      <c r="R160" s="103">
        <v>3.2</v>
      </c>
      <c r="S160" s="103">
        <v>2.5</v>
      </c>
      <c r="T160" s="103">
        <v>2.6</v>
      </c>
      <c r="U160" s="103">
        <v>2.7</v>
      </c>
      <c r="V160" s="103">
        <v>2.7</v>
      </c>
      <c r="Y160" s="60" t="s">
        <v>14</v>
      </c>
      <c r="Z160" s="57">
        <v>35567.480000000003</v>
      </c>
      <c r="AA160" s="57">
        <v>31729.631999999998</v>
      </c>
      <c r="AB160" s="57">
        <v>42344.832000000002</v>
      </c>
      <c r="AC160" s="57">
        <v>34191.550000000003</v>
      </c>
      <c r="AD160" s="57">
        <v>36251.123999999996</v>
      </c>
      <c r="AE160" s="57">
        <v>39907.674000000006</v>
      </c>
      <c r="AF160" s="57">
        <v>39360.33</v>
      </c>
      <c r="AH160" s="60" t="s">
        <v>14</v>
      </c>
      <c r="AI160" s="58">
        <v>0.45176153247149536</v>
      </c>
      <c r="AJ160" s="58">
        <v>0.43299245937547487</v>
      </c>
      <c r="AK160" s="58">
        <v>0.42263928697130804</v>
      </c>
      <c r="AL160" s="58">
        <v>0.41999743271470769</v>
      </c>
      <c r="AM160" s="58">
        <v>0.40493011536207402</v>
      </c>
      <c r="AN160" s="58">
        <v>0.40189191246845907</v>
      </c>
      <c r="AO160" s="58">
        <v>0.37781105482003963</v>
      </c>
      <c r="AQ160" s="60" t="s">
        <v>14</v>
      </c>
      <c r="AR160" s="58">
        <v>2.3491599688517759E-2</v>
      </c>
      <c r="AS160" s="58">
        <v>2.0783638050022795E-2</v>
      </c>
      <c r="AT160" s="58">
        <v>2.7048914366163714E-2</v>
      </c>
      <c r="AU160" s="58">
        <v>2.0999871635735384E-2</v>
      </c>
      <c r="AV160" s="58">
        <v>2.1056365998827847E-2</v>
      </c>
      <c r="AW160" s="58">
        <v>2.1702163273296791E-2</v>
      </c>
      <c r="AX160" s="58">
        <v>2.0401796960282138E-2</v>
      </c>
    </row>
    <row r="161" spans="4:50" x14ac:dyDescent="0.25">
      <c r="D161" s="19" t="s">
        <v>0</v>
      </c>
      <c r="E161" s="96" t="s">
        <v>10</v>
      </c>
      <c r="F161" s="56" t="s">
        <v>59</v>
      </c>
      <c r="G161" s="100">
        <v>20252890</v>
      </c>
      <c r="H161" s="100">
        <v>20356055</v>
      </c>
      <c r="I161" s="100">
        <v>20864764</v>
      </c>
      <c r="J161" s="100">
        <v>21157935</v>
      </c>
      <c r="K161" s="100">
        <v>21534016</v>
      </c>
      <c r="L161" s="100">
        <v>21735229</v>
      </c>
      <c r="M161" s="100">
        <v>21818625</v>
      </c>
      <c r="O161" s="56" t="s">
        <v>59</v>
      </c>
      <c r="P161" s="101">
        <v>0.2</v>
      </c>
      <c r="Q161" s="101">
        <v>0.2</v>
      </c>
      <c r="R161" s="101">
        <v>0.3</v>
      </c>
      <c r="S161" s="101">
        <v>0.3</v>
      </c>
      <c r="T161" s="101">
        <v>0.4</v>
      </c>
      <c r="U161" s="101">
        <v>0.4</v>
      </c>
      <c r="V161" s="101">
        <v>0.8</v>
      </c>
      <c r="Y161" s="56" t="s">
        <v>59</v>
      </c>
      <c r="Z161" s="100">
        <v>81011.56</v>
      </c>
      <c r="AA161" s="100">
        <v>81424.22</v>
      </c>
      <c r="AB161" s="100">
        <v>125188.584</v>
      </c>
      <c r="AC161" s="100">
        <v>126947.61</v>
      </c>
      <c r="AD161" s="100">
        <v>172272.128</v>
      </c>
      <c r="AE161" s="100">
        <v>173881.83199999999</v>
      </c>
      <c r="AF161" s="100">
        <v>349098</v>
      </c>
      <c r="AH161" s="56" t="s">
        <v>59</v>
      </c>
      <c r="AI161" s="102">
        <v>1</v>
      </c>
      <c r="AJ161" s="102">
        <v>1</v>
      </c>
      <c r="AK161" s="102">
        <v>1</v>
      </c>
      <c r="AL161" s="102">
        <v>1</v>
      </c>
      <c r="AM161" s="102">
        <v>1</v>
      </c>
      <c r="AN161" s="102">
        <v>1</v>
      </c>
      <c r="AO161" s="102">
        <v>1</v>
      </c>
      <c r="AQ161" s="56" t="s">
        <v>59</v>
      </c>
      <c r="AR161" s="102">
        <v>4.0000000000000001E-3</v>
      </c>
      <c r="AS161" s="102">
        <v>4.0000000000000001E-3</v>
      </c>
      <c r="AT161" s="102">
        <v>6.0000000000000001E-3</v>
      </c>
      <c r="AU161" s="102">
        <v>6.0000000000000001E-3</v>
      </c>
      <c r="AV161" s="102">
        <v>8.0000000000000002E-3</v>
      </c>
      <c r="AW161" s="102">
        <v>8.0000000000000002E-3</v>
      </c>
      <c r="AX161" s="102">
        <v>1.6E-2</v>
      </c>
    </row>
    <row r="162" spans="4:50" x14ac:dyDescent="0.25">
      <c r="D162" s="1" t="s">
        <v>0</v>
      </c>
      <c r="E162" s="2" t="s">
        <v>10</v>
      </c>
      <c r="F162" s="60" t="s">
        <v>12</v>
      </c>
      <c r="G162" s="57">
        <v>5754820</v>
      </c>
      <c r="H162" s="57">
        <v>5029391</v>
      </c>
      <c r="I162" s="57">
        <v>4939308</v>
      </c>
      <c r="J162" s="57">
        <v>5019030</v>
      </c>
      <c r="K162" s="57">
        <v>4815864</v>
      </c>
      <c r="L162" s="57">
        <v>4843222</v>
      </c>
      <c r="M162" s="57">
        <v>4534863</v>
      </c>
      <c r="O162" s="60" t="s">
        <v>12</v>
      </c>
      <c r="P162" s="103">
        <v>0.9</v>
      </c>
      <c r="Q162" s="103">
        <v>0.9</v>
      </c>
      <c r="R162" s="103">
        <v>1</v>
      </c>
      <c r="S162" s="103">
        <v>1</v>
      </c>
      <c r="T162" s="103">
        <v>1.2</v>
      </c>
      <c r="U162" s="103">
        <v>1.3</v>
      </c>
      <c r="V162" s="103">
        <v>1.4</v>
      </c>
      <c r="Y162" s="60" t="s">
        <v>12</v>
      </c>
      <c r="Z162" s="57">
        <v>103586.76</v>
      </c>
      <c r="AA162" s="57">
        <v>90529.038</v>
      </c>
      <c r="AB162" s="57">
        <v>98786.16</v>
      </c>
      <c r="AC162" s="57">
        <v>100380.6</v>
      </c>
      <c r="AD162" s="57">
        <v>115580.73599999999</v>
      </c>
      <c r="AE162" s="57">
        <v>125923.77200000001</v>
      </c>
      <c r="AF162" s="57">
        <v>126976.16399999999</v>
      </c>
      <c r="AH162" s="60" t="s">
        <v>12</v>
      </c>
      <c r="AI162" s="58">
        <v>0.28414808948253806</v>
      </c>
      <c r="AJ162" s="58">
        <v>0.24707100663660025</v>
      </c>
      <c r="AK162" s="58">
        <v>0.23672963662565269</v>
      </c>
      <c r="AL162" s="58">
        <v>0.23721738439975357</v>
      </c>
      <c r="AM162" s="58">
        <v>0.22363984497828923</v>
      </c>
      <c r="AN162" s="58">
        <v>0.22282820208611559</v>
      </c>
      <c r="AO162" s="58">
        <v>0.20784366567554097</v>
      </c>
      <c r="AQ162" s="60" t="s">
        <v>12</v>
      </c>
      <c r="AR162" s="58">
        <v>5.1146656106856843E-3</v>
      </c>
      <c r="AS162" s="58">
        <v>4.4472781194588046E-3</v>
      </c>
      <c r="AT162" s="58">
        <v>4.7345927325130538E-3</v>
      </c>
      <c r="AU162" s="58">
        <v>4.744347687995071E-3</v>
      </c>
      <c r="AV162" s="58">
        <v>5.3673562794789411E-3</v>
      </c>
      <c r="AW162" s="58">
        <v>5.7935332542390049E-3</v>
      </c>
      <c r="AX162" s="58">
        <v>5.8196226389151465E-3</v>
      </c>
    </row>
    <row r="163" spans="4:50" x14ac:dyDescent="0.25">
      <c r="D163" s="1" t="s">
        <v>0</v>
      </c>
      <c r="E163" s="2" t="s">
        <v>10</v>
      </c>
      <c r="F163" s="60" t="s">
        <v>13</v>
      </c>
      <c r="G163" s="57">
        <v>7735991</v>
      </c>
      <c r="H163" s="57">
        <v>8341442</v>
      </c>
      <c r="I163" s="57">
        <v>8384685</v>
      </c>
      <c r="J163" s="57">
        <v>8306516</v>
      </c>
      <c r="K163" s="57">
        <v>8420292</v>
      </c>
      <c r="L163" s="57">
        <v>8583164</v>
      </c>
      <c r="M163" s="57">
        <v>8726225</v>
      </c>
      <c r="O163" s="60" t="s">
        <v>13</v>
      </c>
      <c r="P163" s="103">
        <v>0.7</v>
      </c>
      <c r="Q163" s="103">
        <v>0.6</v>
      </c>
      <c r="R163" s="103">
        <v>0.7</v>
      </c>
      <c r="S163" s="103">
        <v>0.7</v>
      </c>
      <c r="T163" s="103">
        <v>0.8</v>
      </c>
      <c r="U163" s="103">
        <v>0.9</v>
      </c>
      <c r="V163" s="103">
        <v>0.9</v>
      </c>
      <c r="Y163" s="60" t="s">
        <v>13</v>
      </c>
      <c r="Z163" s="57">
        <v>108303.87399999998</v>
      </c>
      <c r="AA163" s="57">
        <v>100097.304</v>
      </c>
      <c r="AB163" s="57">
        <v>117385.59</v>
      </c>
      <c r="AC163" s="57">
        <v>116291.22399999999</v>
      </c>
      <c r="AD163" s="57">
        <v>134724.67200000002</v>
      </c>
      <c r="AE163" s="57">
        <v>154496.95200000002</v>
      </c>
      <c r="AF163" s="57">
        <v>157072.04999999999</v>
      </c>
      <c r="AH163" s="60" t="s">
        <v>13</v>
      </c>
      <c r="AI163" s="58">
        <v>0.3819697337022025</v>
      </c>
      <c r="AJ163" s="58">
        <v>0.4097769435187712</v>
      </c>
      <c r="AK163" s="58">
        <v>0.40185860717140148</v>
      </c>
      <c r="AL163" s="58">
        <v>0.39259578025927389</v>
      </c>
      <c r="AM163" s="58">
        <v>0.39102283568471391</v>
      </c>
      <c r="AN163" s="58">
        <v>0.39489641447992108</v>
      </c>
      <c r="AO163" s="58">
        <v>0.39994385530710574</v>
      </c>
      <c r="AQ163" s="60" t="s">
        <v>13</v>
      </c>
      <c r="AR163" s="58">
        <v>5.3475762718308353E-3</v>
      </c>
      <c r="AS163" s="58">
        <v>4.9173233222252546E-3</v>
      </c>
      <c r="AT163" s="58">
        <v>5.62602050039962E-3</v>
      </c>
      <c r="AU163" s="58">
        <v>5.4963409236298347E-3</v>
      </c>
      <c r="AV163" s="58">
        <v>6.2563653709554233E-3</v>
      </c>
      <c r="AW163" s="58">
        <v>7.1081354606385792E-3</v>
      </c>
      <c r="AX163" s="58">
        <v>7.1989893955279041E-3</v>
      </c>
    </row>
    <row r="164" spans="4:50" x14ac:dyDescent="0.25">
      <c r="D164" s="1" t="s">
        <v>0</v>
      </c>
      <c r="E164" s="2" t="s">
        <v>10</v>
      </c>
      <c r="F164" s="60" t="s">
        <v>14</v>
      </c>
      <c r="G164" s="57">
        <v>6762079</v>
      </c>
      <c r="H164" s="57">
        <v>6985222</v>
      </c>
      <c r="I164" s="57">
        <v>7540771</v>
      </c>
      <c r="J164" s="57">
        <v>7832389</v>
      </c>
      <c r="K164" s="57">
        <v>8297860</v>
      </c>
      <c r="L164" s="57">
        <v>8308843</v>
      </c>
      <c r="M164" s="57">
        <v>8557537</v>
      </c>
      <c r="O164" s="60" t="s">
        <v>14</v>
      </c>
      <c r="P164" s="103">
        <v>0.8</v>
      </c>
      <c r="Q164" s="103">
        <v>0.8</v>
      </c>
      <c r="R164" s="103">
        <v>0.7</v>
      </c>
      <c r="S164" s="103">
        <v>0.8</v>
      </c>
      <c r="T164" s="103">
        <v>0.8</v>
      </c>
      <c r="U164" s="103">
        <v>0.9</v>
      </c>
      <c r="V164" s="103">
        <v>0.9</v>
      </c>
      <c r="Y164" s="60" t="s">
        <v>14</v>
      </c>
      <c r="Z164" s="57">
        <v>108193.26400000001</v>
      </c>
      <c r="AA164" s="57">
        <v>111763.55200000001</v>
      </c>
      <c r="AB164" s="57">
        <v>105570.79399999998</v>
      </c>
      <c r="AC164" s="57">
        <v>125318.224</v>
      </c>
      <c r="AD164" s="57">
        <v>132765.76000000001</v>
      </c>
      <c r="AE164" s="57">
        <v>149559.174</v>
      </c>
      <c r="AF164" s="57">
        <v>154035.666</v>
      </c>
      <c r="AH164" s="60" t="s">
        <v>14</v>
      </c>
      <c r="AI164" s="58">
        <v>0.33388217681525945</v>
      </c>
      <c r="AJ164" s="58">
        <v>0.34315204984462855</v>
      </c>
      <c r="AK164" s="58">
        <v>0.3614117562029458</v>
      </c>
      <c r="AL164" s="58">
        <v>0.37018683534097258</v>
      </c>
      <c r="AM164" s="58">
        <v>0.38533731933699689</v>
      </c>
      <c r="AN164" s="58">
        <v>0.38227538343396333</v>
      </c>
      <c r="AO164" s="58">
        <v>0.39221247901735329</v>
      </c>
      <c r="AQ164" s="60" t="s">
        <v>14</v>
      </c>
      <c r="AR164" s="58">
        <v>5.3421148290441513E-3</v>
      </c>
      <c r="AS164" s="58">
        <v>5.4904327975140565E-3</v>
      </c>
      <c r="AT164" s="58">
        <v>5.059764586841241E-3</v>
      </c>
      <c r="AU164" s="58">
        <v>5.9229893654555608E-3</v>
      </c>
      <c r="AV164" s="58">
        <v>6.1653971093919499E-3</v>
      </c>
      <c r="AW164" s="58">
        <v>6.8809569018113406E-3</v>
      </c>
      <c r="AX164" s="58">
        <v>7.0598246223123598E-3</v>
      </c>
    </row>
    <row r="165" spans="4:50" x14ac:dyDescent="0.25">
      <c r="D165" s="19" t="s">
        <v>1</v>
      </c>
      <c r="E165" s="96" t="s">
        <v>10</v>
      </c>
      <c r="F165" s="56" t="s">
        <v>59</v>
      </c>
      <c r="G165" s="100">
        <v>9947004</v>
      </c>
      <c r="H165" s="100">
        <v>9995376</v>
      </c>
      <c r="I165" s="100">
        <v>10281612</v>
      </c>
      <c r="J165" s="100">
        <v>10438850</v>
      </c>
      <c r="K165" s="100">
        <v>10625941</v>
      </c>
      <c r="L165" s="100">
        <v>10700686</v>
      </c>
      <c r="M165" s="100">
        <v>10834250</v>
      </c>
      <c r="O165" s="56" t="s">
        <v>59</v>
      </c>
      <c r="P165" s="101">
        <v>0.5</v>
      </c>
      <c r="Q165" s="101">
        <v>0.6</v>
      </c>
      <c r="R165" s="101">
        <v>0.6</v>
      </c>
      <c r="S165" s="101">
        <v>0.6</v>
      </c>
      <c r="T165" s="101">
        <v>0.7</v>
      </c>
      <c r="U165" s="101">
        <v>0.7</v>
      </c>
      <c r="V165" s="101">
        <v>0.8</v>
      </c>
      <c r="Y165" s="56" t="s">
        <v>59</v>
      </c>
      <c r="Z165" s="100">
        <v>99470.04</v>
      </c>
      <c r="AA165" s="100">
        <v>119944.51199999999</v>
      </c>
      <c r="AB165" s="100">
        <v>123379.344</v>
      </c>
      <c r="AC165" s="100">
        <v>125266.2</v>
      </c>
      <c r="AD165" s="100">
        <v>148763.174</v>
      </c>
      <c r="AE165" s="100">
        <v>149809.60399999999</v>
      </c>
      <c r="AF165" s="100">
        <v>173348</v>
      </c>
      <c r="AH165" s="56" t="s">
        <v>59</v>
      </c>
      <c r="AI165" s="102">
        <v>1</v>
      </c>
      <c r="AJ165" s="102">
        <v>1</v>
      </c>
      <c r="AK165" s="102">
        <v>1</v>
      </c>
      <c r="AL165" s="102">
        <v>1</v>
      </c>
      <c r="AM165" s="102">
        <v>1</v>
      </c>
      <c r="AN165" s="102">
        <v>1</v>
      </c>
      <c r="AO165" s="102">
        <v>1</v>
      </c>
      <c r="AQ165" s="56" t="s">
        <v>59</v>
      </c>
      <c r="AR165" s="102">
        <v>0.01</v>
      </c>
      <c r="AS165" s="102">
        <v>1.2E-2</v>
      </c>
      <c r="AT165" s="102">
        <v>1.2E-2</v>
      </c>
      <c r="AU165" s="102">
        <v>1.2E-2</v>
      </c>
      <c r="AV165" s="102">
        <v>1.3999999999999999E-2</v>
      </c>
      <c r="AW165" s="102">
        <v>1.3999999999999999E-2</v>
      </c>
      <c r="AX165" s="102">
        <v>1.6E-2</v>
      </c>
    </row>
    <row r="166" spans="4:50" x14ac:dyDescent="0.25">
      <c r="D166" s="1" t="s">
        <v>1</v>
      </c>
      <c r="E166" s="2" t="s">
        <v>10</v>
      </c>
      <c r="F166" s="60" t="s">
        <v>12</v>
      </c>
      <c r="G166" s="57">
        <v>2979166</v>
      </c>
      <c r="H166" s="57">
        <v>2608389</v>
      </c>
      <c r="I166" s="57">
        <v>2564764</v>
      </c>
      <c r="J166" s="57">
        <v>2682937</v>
      </c>
      <c r="K166" s="57">
        <v>2590425</v>
      </c>
      <c r="L166" s="57">
        <v>2583435</v>
      </c>
      <c r="M166" s="57">
        <v>2468705</v>
      </c>
      <c r="O166" s="60" t="s">
        <v>12</v>
      </c>
      <c r="P166" s="103">
        <v>1.4</v>
      </c>
      <c r="Q166" s="103">
        <v>1.6</v>
      </c>
      <c r="R166" s="103">
        <v>1.5</v>
      </c>
      <c r="S166" s="103">
        <v>1.6</v>
      </c>
      <c r="T166" s="103">
        <v>1.8</v>
      </c>
      <c r="U166" s="103">
        <v>1.9</v>
      </c>
      <c r="V166" s="103">
        <v>2</v>
      </c>
      <c r="Y166" s="60" t="s">
        <v>12</v>
      </c>
      <c r="Z166" s="57">
        <v>83416.648000000001</v>
      </c>
      <c r="AA166" s="57">
        <v>83468.448000000004</v>
      </c>
      <c r="AB166" s="57">
        <v>76942.92</v>
      </c>
      <c r="AC166" s="57">
        <v>85853.983999999997</v>
      </c>
      <c r="AD166" s="57">
        <v>93255.3</v>
      </c>
      <c r="AE166" s="57">
        <v>98170.53</v>
      </c>
      <c r="AF166" s="57">
        <v>98748.2</v>
      </c>
      <c r="AH166" s="60" t="s">
        <v>12</v>
      </c>
      <c r="AI166" s="58">
        <v>0.29950385060667511</v>
      </c>
      <c r="AJ166" s="58">
        <v>0.26095956770410639</v>
      </c>
      <c r="AK166" s="58">
        <v>0.24945154514681162</v>
      </c>
      <c r="AL166" s="58">
        <v>0.25701461367870981</v>
      </c>
      <c r="AM166" s="58">
        <v>0.24378311530244709</v>
      </c>
      <c r="AN166" s="58">
        <v>0.24142704495767842</v>
      </c>
      <c r="AO166" s="58">
        <v>0.22786118097699426</v>
      </c>
      <c r="AQ166" s="60" t="s">
        <v>12</v>
      </c>
      <c r="AR166" s="58">
        <v>8.3861078169869038E-3</v>
      </c>
      <c r="AS166" s="58">
        <v>8.3507061665314061E-3</v>
      </c>
      <c r="AT166" s="58">
        <v>7.4835463544043494E-3</v>
      </c>
      <c r="AU166" s="58">
        <v>8.2244676377187138E-3</v>
      </c>
      <c r="AV166" s="58">
        <v>8.7761921508880958E-3</v>
      </c>
      <c r="AW166" s="58">
        <v>9.1742277083917793E-3</v>
      </c>
      <c r="AX166" s="58">
        <v>9.1144472390797711E-3</v>
      </c>
    </row>
    <row r="167" spans="4:50" x14ac:dyDescent="0.25">
      <c r="D167" s="1" t="s">
        <v>1</v>
      </c>
      <c r="E167" s="2" t="s">
        <v>10</v>
      </c>
      <c r="F167" s="60" t="s">
        <v>13</v>
      </c>
      <c r="G167" s="57">
        <v>3955150</v>
      </c>
      <c r="H167" s="57">
        <v>4290640</v>
      </c>
      <c r="I167" s="57">
        <v>4303308</v>
      </c>
      <c r="J167" s="57">
        <v>4277591</v>
      </c>
      <c r="K167" s="57">
        <v>4290257</v>
      </c>
      <c r="L167" s="57">
        <v>4410526</v>
      </c>
      <c r="M167" s="57">
        <v>4478325</v>
      </c>
      <c r="O167" s="60" t="s">
        <v>13</v>
      </c>
      <c r="P167" s="103">
        <v>1.1000000000000001</v>
      </c>
      <c r="Q167" s="103">
        <v>1</v>
      </c>
      <c r="R167" s="103">
        <v>1</v>
      </c>
      <c r="S167" s="103">
        <v>1.1000000000000001</v>
      </c>
      <c r="T167" s="103">
        <v>1.2</v>
      </c>
      <c r="U167" s="103">
        <v>1.3</v>
      </c>
      <c r="V167" s="103">
        <v>1.4</v>
      </c>
      <c r="Y167" s="60" t="s">
        <v>13</v>
      </c>
      <c r="Z167" s="57">
        <v>87013.3</v>
      </c>
      <c r="AA167" s="57">
        <v>85812.800000000003</v>
      </c>
      <c r="AB167" s="57">
        <v>86066.16</v>
      </c>
      <c r="AC167" s="57">
        <v>94107.002000000008</v>
      </c>
      <c r="AD167" s="57">
        <v>102966.16799999999</v>
      </c>
      <c r="AE167" s="57">
        <v>114673.67599999999</v>
      </c>
      <c r="AF167" s="57">
        <v>125393.1</v>
      </c>
      <c r="AH167" s="60" t="s">
        <v>13</v>
      </c>
      <c r="AI167" s="58">
        <v>0.39762223881683367</v>
      </c>
      <c r="AJ167" s="58">
        <v>0.42926249097582725</v>
      </c>
      <c r="AK167" s="58">
        <v>0.4185440960036228</v>
      </c>
      <c r="AL167" s="58">
        <v>0.40977607686670464</v>
      </c>
      <c r="AM167" s="58">
        <v>0.40375313583992234</v>
      </c>
      <c r="AN167" s="58">
        <v>0.41217226633881232</v>
      </c>
      <c r="AO167" s="58">
        <v>0.41334887048019014</v>
      </c>
      <c r="AQ167" s="60" t="s">
        <v>13</v>
      </c>
      <c r="AR167" s="58">
        <v>8.7476892539703408E-3</v>
      </c>
      <c r="AS167" s="58">
        <v>8.5852498195165446E-3</v>
      </c>
      <c r="AT167" s="58">
        <v>8.3708819200724559E-3</v>
      </c>
      <c r="AU167" s="58">
        <v>9.0150736910675038E-3</v>
      </c>
      <c r="AV167" s="58">
        <v>9.6900752601581357E-3</v>
      </c>
      <c r="AW167" s="58">
        <v>1.0716478924809121E-2</v>
      </c>
      <c r="AX167" s="58">
        <v>1.1573768373445323E-2</v>
      </c>
    </row>
    <row r="168" spans="4:50" x14ac:dyDescent="0.25">
      <c r="D168" s="1" t="s">
        <v>1</v>
      </c>
      <c r="E168" s="2" t="s">
        <v>10</v>
      </c>
      <c r="F168" s="60" t="s">
        <v>14</v>
      </c>
      <c r="G168" s="57">
        <v>3012688</v>
      </c>
      <c r="H168" s="57">
        <v>3096347</v>
      </c>
      <c r="I168" s="57">
        <v>3413540</v>
      </c>
      <c r="J168" s="57">
        <v>3478322</v>
      </c>
      <c r="K168" s="57">
        <v>3745259</v>
      </c>
      <c r="L168" s="57">
        <v>3706725</v>
      </c>
      <c r="M168" s="57">
        <v>3887220</v>
      </c>
      <c r="O168" s="60" t="s">
        <v>14</v>
      </c>
      <c r="P168" s="103">
        <v>1.1000000000000001</v>
      </c>
      <c r="Q168" s="103">
        <v>1.2</v>
      </c>
      <c r="R168" s="103">
        <v>1.2</v>
      </c>
      <c r="S168" s="103">
        <v>1.3</v>
      </c>
      <c r="T168" s="103">
        <v>1.4</v>
      </c>
      <c r="U168" s="103">
        <v>1.5</v>
      </c>
      <c r="V168" s="103">
        <v>1.6</v>
      </c>
      <c r="Y168" s="60" t="s">
        <v>14</v>
      </c>
      <c r="Z168" s="57">
        <v>66279.135999999999</v>
      </c>
      <c r="AA168" s="57">
        <v>74312.327999999994</v>
      </c>
      <c r="AB168" s="57">
        <v>81924.960000000006</v>
      </c>
      <c r="AC168" s="57">
        <v>90436.372000000018</v>
      </c>
      <c r="AD168" s="57">
        <v>104867.25199999999</v>
      </c>
      <c r="AE168" s="57">
        <v>111201.75</v>
      </c>
      <c r="AF168" s="57">
        <v>124391.03999999999</v>
      </c>
      <c r="AH168" s="60" t="s">
        <v>14</v>
      </c>
      <c r="AI168" s="58">
        <v>0.30287391057649116</v>
      </c>
      <c r="AJ168" s="58">
        <v>0.30977794132006642</v>
      </c>
      <c r="AK168" s="58">
        <v>0.33200435884956564</v>
      </c>
      <c r="AL168" s="58">
        <v>0.33320930945458549</v>
      </c>
      <c r="AM168" s="58">
        <v>0.3524637488576306</v>
      </c>
      <c r="AN168" s="58">
        <v>0.34640068870350926</v>
      </c>
      <c r="AO168" s="58">
        <v>0.3587899485428156</v>
      </c>
      <c r="AQ168" s="60" t="s">
        <v>14</v>
      </c>
      <c r="AR168" s="58">
        <v>6.6632260326828065E-3</v>
      </c>
      <c r="AS168" s="58">
        <v>7.4346705916815935E-3</v>
      </c>
      <c r="AT168" s="58">
        <v>7.968104612389575E-3</v>
      </c>
      <c r="AU168" s="58">
        <v>8.6634420458192238E-3</v>
      </c>
      <c r="AV168" s="58">
        <v>9.8689849680136561E-3</v>
      </c>
      <c r="AW168" s="58">
        <v>1.0392020661105277E-2</v>
      </c>
      <c r="AX168" s="58">
        <v>1.14812783533701E-2</v>
      </c>
    </row>
    <row r="169" spans="4:50" x14ac:dyDescent="0.25">
      <c r="D169" s="19" t="s">
        <v>60</v>
      </c>
      <c r="E169" s="96" t="s">
        <v>10</v>
      </c>
      <c r="F169" s="56" t="s">
        <v>59</v>
      </c>
      <c r="G169" s="100">
        <v>10305886</v>
      </c>
      <c r="H169" s="100">
        <v>10360679</v>
      </c>
      <c r="I169" s="100">
        <v>10583152</v>
      </c>
      <c r="J169" s="100">
        <v>10719085</v>
      </c>
      <c r="K169" s="100">
        <v>10908075</v>
      </c>
      <c r="L169" s="100">
        <v>11034543</v>
      </c>
      <c r="M169" s="100">
        <v>10984375</v>
      </c>
      <c r="O169" s="56" t="s">
        <v>59</v>
      </c>
      <c r="P169" s="101">
        <v>0.5</v>
      </c>
      <c r="Q169" s="101">
        <v>0.6</v>
      </c>
      <c r="R169" s="101">
        <v>0.6</v>
      </c>
      <c r="S169" s="101">
        <v>0.6</v>
      </c>
      <c r="T169" s="101">
        <v>0.7</v>
      </c>
      <c r="U169" s="101">
        <v>0.7</v>
      </c>
      <c r="V169" s="101">
        <v>0.8</v>
      </c>
      <c r="Y169" s="56" t="s">
        <v>59</v>
      </c>
      <c r="Z169" s="100">
        <v>103058.86</v>
      </c>
      <c r="AA169" s="100">
        <v>124328.14799999999</v>
      </c>
      <c r="AB169" s="100">
        <v>126997.82400000001</v>
      </c>
      <c r="AC169" s="100">
        <v>128629.02</v>
      </c>
      <c r="AD169" s="100">
        <v>152713.04999999999</v>
      </c>
      <c r="AE169" s="100">
        <v>154483.60199999998</v>
      </c>
      <c r="AF169" s="100">
        <v>175750</v>
      </c>
      <c r="AH169" s="56" t="s">
        <v>59</v>
      </c>
      <c r="AI169" s="102">
        <v>1</v>
      </c>
      <c r="AJ169" s="102">
        <v>1</v>
      </c>
      <c r="AK169" s="102">
        <v>1</v>
      </c>
      <c r="AL169" s="102">
        <v>1</v>
      </c>
      <c r="AM169" s="102">
        <v>1</v>
      </c>
      <c r="AN169" s="102">
        <v>1</v>
      </c>
      <c r="AO169" s="102">
        <v>1</v>
      </c>
      <c r="AQ169" s="56" t="s">
        <v>59</v>
      </c>
      <c r="AR169" s="102">
        <v>0.01</v>
      </c>
      <c r="AS169" s="102">
        <v>1.2E-2</v>
      </c>
      <c r="AT169" s="102">
        <v>1.2E-2</v>
      </c>
      <c r="AU169" s="102">
        <v>1.2E-2</v>
      </c>
      <c r="AV169" s="102">
        <v>1.3999999999999999E-2</v>
      </c>
      <c r="AW169" s="102">
        <v>1.3999999999999999E-2</v>
      </c>
      <c r="AX169" s="102">
        <v>1.6E-2</v>
      </c>
    </row>
    <row r="170" spans="4:50" x14ac:dyDescent="0.25">
      <c r="D170" s="1" t="s">
        <v>60</v>
      </c>
      <c r="E170" s="2" t="s">
        <v>10</v>
      </c>
      <c r="F170" s="60" t="s">
        <v>12</v>
      </c>
      <c r="G170" s="57">
        <v>2775654</v>
      </c>
      <c r="H170" s="57">
        <v>2421002</v>
      </c>
      <c r="I170" s="57">
        <v>2374544</v>
      </c>
      <c r="J170" s="57">
        <v>2336093</v>
      </c>
      <c r="K170" s="57">
        <v>2225439</v>
      </c>
      <c r="L170" s="57">
        <v>2259787</v>
      </c>
      <c r="M170" s="57">
        <v>2066158</v>
      </c>
      <c r="O170" s="60" t="s">
        <v>12</v>
      </c>
      <c r="P170" s="103">
        <v>1.4</v>
      </c>
      <c r="Q170" s="103">
        <v>1.6</v>
      </c>
      <c r="R170" s="103">
        <v>1.5</v>
      </c>
      <c r="S170" s="103">
        <v>1.6</v>
      </c>
      <c r="T170" s="103">
        <v>1.8</v>
      </c>
      <c r="U170" s="103">
        <v>1.9</v>
      </c>
      <c r="V170" s="103">
        <v>2</v>
      </c>
      <c r="Y170" s="60" t="s">
        <v>12</v>
      </c>
      <c r="Z170" s="57">
        <v>77718.311999999991</v>
      </c>
      <c r="AA170" s="57">
        <v>77472.063999999998</v>
      </c>
      <c r="AB170" s="57">
        <v>71236.320000000007</v>
      </c>
      <c r="AC170" s="57">
        <v>74754.97600000001</v>
      </c>
      <c r="AD170" s="57">
        <v>80115.804000000004</v>
      </c>
      <c r="AE170" s="57">
        <v>85871.906000000003</v>
      </c>
      <c r="AF170" s="57">
        <v>82646.320000000007</v>
      </c>
      <c r="AH170" s="60" t="s">
        <v>12</v>
      </c>
      <c r="AI170" s="58">
        <v>0.26932706222444147</v>
      </c>
      <c r="AJ170" s="58">
        <v>0.23367213673930057</v>
      </c>
      <c r="AK170" s="58">
        <v>0.22437020653204262</v>
      </c>
      <c r="AL170" s="58">
        <v>0.21793772509500578</v>
      </c>
      <c r="AM170" s="58">
        <v>0.20401757413659147</v>
      </c>
      <c r="AN170" s="58">
        <v>0.2047920788382446</v>
      </c>
      <c r="AO170" s="58">
        <v>0.18809973257467993</v>
      </c>
      <c r="AQ170" s="60" t="s">
        <v>12</v>
      </c>
      <c r="AR170" s="58">
        <v>7.5411577422843613E-3</v>
      </c>
      <c r="AS170" s="58">
        <v>7.4775083756576186E-3</v>
      </c>
      <c r="AT170" s="58">
        <v>6.7311061959612782E-3</v>
      </c>
      <c r="AU170" s="58">
        <v>6.9740072030401853E-3</v>
      </c>
      <c r="AV170" s="58">
        <v>7.3446326689172925E-3</v>
      </c>
      <c r="AW170" s="58">
        <v>7.7820989958532951E-3</v>
      </c>
      <c r="AX170" s="58">
        <v>7.523989302987197E-3</v>
      </c>
    </row>
    <row r="171" spans="4:50" x14ac:dyDescent="0.25">
      <c r="D171" s="1" t="s">
        <v>60</v>
      </c>
      <c r="E171" s="2" t="s">
        <v>10</v>
      </c>
      <c r="F171" s="60" t="s">
        <v>13</v>
      </c>
      <c r="G171" s="57">
        <v>3780841</v>
      </c>
      <c r="H171" s="57">
        <v>4050802</v>
      </c>
      <c r="I171" s="57">
        <v>4081377</v>
      </c>
      <c r="J171" s="57">
        <v>4028925</v>
      </c>
      <c r="K171" s="57">
        <v>4130035</v>
      </c>
      <c r="L171" s="57">
        <v>4172638</v>
      </c>
      <c r="M171" s="57">
        <v>4247900</v>
      </c>
      <c r="O171" s="60" t="s">
        <v>13</v>
      </c>
      <c r="P171" s="103">
        <v>1.1000000000000001</v>
      </c>
      <c r="Q171" s="103">
        <v>1</v>
      </c>
      <c r="R171" s="103">
        <v>1</v>
      </c>
      <c r="S171" s="103">
        <v>1.1000000000000001</v>
      </c>
      <c r="T171" s="103">
        <v>1.2</v>
      </c>
      <c r="U171" s="103">
        <v>1.3</v>
      </c>
      <c r="V171" s="103">
        <v>1.4</v>
      </c>
      <c r="Y171" s="60" t="s">
        <v>13</v>
      </c>
      <c r="Z171" s="57">
        <v>83178.502000000008</v>
      </c>
      <c r="AA171" s="57">
        <v>81016.039999999994</v>
      </c>
      <c r="AB171" s="57">
        <v>81627.539999999994</v>
      </c>
      <c r="AC171" s="57">
        <v>88636.35</v>
      </c>
      <c r="AD171" s="57">
        <v>99120.84</v>
      </c>
      <c r="AE171" s="57">
        <v>108488.588</v>
      </c>
      <c r="AF171" s="57">
        <v>118941.2</v>
      </c>
      <c r="AH171" s="60" t="s">
        <v>13</v>
      </c>
      <c r="AI171" s="58">
        <v>0.36686229597338843</v>
      </c>
      <c r="AJ171" s="58">
        <v>0.39097842911647007</v>
      </c>
      <c r="AK171" s="58">
        <v>0.38564852890707796</v>
      </c>
      <c r="AL171" s="58">
        <v>0.37586463769995293</v>
      </c>
      <c r="AM171" s="58">
        <v>0.37862180082186819</v>
      </c>
      <c r="AN171" s="58">
        <v>0.3781432543241709</v>
      </c>
      <c r="AO171" s="58">
        <v>0.38672204836415364</v>
      </c>
      <c r="AQ171" s="60" t="s">
        <v>13</v>
      </c>
      <c r="AR171" s="58">
        <v>8.0709705114145464E-3</v>
      </c>
      <c r="AS171" s="58">
        <v>7.8195685823294007E-3</v>
      </c>
      <c r="AT171" s="58">
        <v>7.7129705781415593E-3</v>
      </c>
      <c r="AU171" s="58">
        <v>8.269022029398965E-3</v>
      </c>
      <c r="AV171" s="58">
        <v>9.0869232197248358E-3</v>
      </c>
      <c r="AW171" s="58">
        <v>9.8317246124284448E-3</v>
      </c>
      <c r="AX171" s="58">
        <v>1.0828217354196302E-2</v>
      </c>
    </row>
    <row r="172" spans="4:50" x14ac:dyDescent="0.25">
      <c r="D172" s="1" t="s">
        <v>60</v>
      </c>
      <c r="E172" s="2" t="s">
        <v>10</v>
      </c>
      <c r="F172" s="60" t="s">
        <v>14</v>
      </c>
      <c r="G172" s="57">
        <v>3749391</v>
      </c>
      <c r="H172" s="57">
        <v>3888875</v>
      </c>
      <c r="I172" s="57">
        <v>4127231</v>
      </c>
      <c r="J172" s="57">
        <v>4354067</v>
      </c>
      <c r="K172" s="57">
        <v>4552601</v>
      </c>
      <c r="L172" s="57">
        <v>4602118</v>
      </c>
      <c r="M172" s="57">
        <v>4670317</v>
      </c>
      <c r="O172" s="60" t="s">
        <v>14</v>
      </c>
      <c r="P172" s="103">
        <v>1.1000000000000001</v>
      </c>
      <c r="Q172" s="103">
        <v>1.2</v>
      </c>
      <c r="R172" s="103">
        <v>1</v>
      </c>
      <c r="S172" s="103">
        <v>1.1000000000000001</v>
      </c>
      <c r="T172" s="103">
        <v>1.2</v>
      </c>
      <c r="U172" s="103">
        <v>1.3</v>
      </c>
      <c r="V172" s="103">
        <v>1.4</v>
      </c>
      <c r="Y172" s="60" t="s">
        <v>14</v>
      </c>
      <c r="Z172" s="57">
        <v>82486.602000000014</v>
      </c>
      <c r="AA172" s="57">
        <v>93333</v>
      </c>
      <c r="AB172" s="57">
        <v>82544.62</v>
      </c>
      <c r="AC172" s="57">
        <v>95789.474000000002</v>
      </c>
      <c r="AD172" s="57">
        <v>109262.424</v>
      </c>
      <c r="AE172" s="57">
        <v>119655.06800000001</v>
      </c>
      <c r="AF172" s="57">
        <v>130768.87599999999</v>
      </c>
      <c r="AH172" s="60" t="s">
        <v>14</v>
      </c>
      <c r="AI172" s="58">
        <v>0.36381064180217015</v>
      </c>
      <c r="AJ172" s="58">
        <v>0.37534943414422933</v>
      </c>
      <c r="AK172" s="58">
        <v>0.38998126456087939</v>
      </c>
      <c r="AL172" s="58">
        <v>0.40619763720504126</v>
      </c>
      <c r="AM172" s="58">
        <v>0.41736062504154031</v>
      </c>
      <c r="AN172" s="58">
        <v>0.41706466683758447</v>
      </c>
      <c r="AO172" s="58">
        <v>0.42517821906116643</v>
      </c>
      <c r="AQ172" s="60" t="s">
        <v>14</v>
      </c>
      <c r="AR172" s="58">
        <v>8.0038341196477444E-3</v>
      </c>
      <c r="AS172" s="58">
        <v>9.0083864194615039E-3</v>
      </c>
      <c r="AT172" s="58">
        <v>7.7996252912175875E-3</v>
      </c>
      <c r="AU172" s="58">
        <v>8.9363480185109083E-3</v>
      </c>
      <c r="AV172" s="58">
        <v>1.0016655000996967E-2</v>
      </c>
      <c r="AW172" s="58">
        <v>1.0843681337777196E-2</v>
      </c>
      <c r="AX172" s="58">
        <v>1.1904990133712658E-2</v>
      </c>
    </row>
    <row r="173" spans="4:50" x14ac:dyDescent="0.25">
      <c r="N173" s="56"/>
      <c r="O173" s="101"/>
      <c r="P173" s="101"/>
      <c r="Q173" s="101"/>
      <c r="R173" s="101"/>
      <c r="S173" s="101"/>
      <c r="T173" s="101"/>
    </row>
    <row r="174" spans="4:50" x14ac:dyDescent="0.25">
      <c r="N174" s="60"/>
      <c r="O174" s="103"/>
      <c r="P174" s="103"/>
      <c r="Q174" s="103"/>
      <c r="R174" s="103"/>
      <c r="S174" s="103"/>
      <c r="T174" s="103"/>
    </row>
    <row r="175" spans="4:50" ht="23.25" x14ac:dyDescent="0.25">
      <c r="G175" s="94" t="s">
        <v>62</v>
      </c>
      <c r="N175" s="60"/>
      <c r="O175" s="103"/>
      <c r="P175" s="103"/>
      <c r="Q175" s="103"/>
      <c r="R175" s="103"/>
      <c r="S175" s="103"/>
      <c r="T175" s="103"/>
    </row>
    <row r="176" spans="4:50" x14ac:dyDescent="0.25">
      <c r="N176" s="60"/>
      <c r="O176" s="103"/>
      <c r="P176" s="103"/>
      <c r="Q176" s="103"/>
      <c r="R176" s="103"/>
      <c r="S176" s="103"/>
      <c r="T176" s="103"/>
    </row>
    <row r="177" spans="2:50" s="97" customFormat="1" x14ac:dyDescent="0.25">
      <c r="B177" s="95"/>
      <c r="D177" s="19"/>
      <c r="E177" s="96"/>
      <c r="G177" s="97" t="s">
        <v>54</v>
      </c>
      <c r="O177" s="97" t="s">
        <v>38</v>
      </c>
      <c r="Y177" s="97" t="s">
        <v>55</v>
      </c>
      <c r="AH177" s="97" t="s">
        <v>56</v>
      </c>
      <c r="AQ177" s="97" t="s">
        <v>57</v>
      </c>
    </row>
    <row r="178" spans="2:50" x14ac:dyDescent="0.25">
      <c r="F178" s="98" t="s">
        <v>58</v>
      </c>
      <c r="G178" s="99" t="s">
        <v>19</v>
      </c>
      <c r="H178" s="99" t="s">
        <v>20</v>
      </c>
      <c r="I178" s="99" t="s">
        <v>21</v>
      </c>
      <c r="J178" s="99" t="s">
        <v>22</v>
      </c>
      <c r="K178" s="99" t="s">
        <v>23</v>
      </c>
      <c r="L178" s="99" t="s">
        <v>24</v>
      </c>
      <c r="M178" s="99" t="s">
        <v>25</v>
      </c>
      <c r="O178" s="98" t="s">
        <v>58</v>
      </c>
      <c r="P178" s="98" t="s">
        <v>19</v>
      </c>
      <c r="Q178" s="98" t="s">
        <v>20</v>
      </c>
      <c r="R178" s="98" t="s">
        <v>21</v>
      </c>
      <c r="S178" s="98" t="s">
        <v>22</v>
      </c>
      <c r="T178" s="98" t="s">
        <v>23</v>
      </c>
      <c r="U178" s="98" t="s">
        <v>24</v>
      </c>
      <c r="V178" s="98" t="s">
        <v>63</v>
      </c>
      <c r="Y178" s="98" t="s">
        <v>58</v>
      </c>
      <c r="Z178" s="99" t="s">
        <v>19</v>
      </c>
      <c r="AA178" s="99" t="s">
        <v>20</v>
      </c>
      <c r="AB178" s="99" t="s">
        <v>21</v>
      </c>
      <c r="AC178" s="99" t="s">
        <v>22</v>
      </c>
      <c r="AD178" s="99" t="s">
        <v>23</v>
      </c>
      <c r="AE178" s="99" t="s">
        <v>24</v>
      </c>
      <c r="AF178" s="99" t="s">
        <v>25</v>
      </c>
      <c r="AH178" s="98" t="s">
        <v>58</v>
      </c>
      <c r="AI178" s="99" t="s">
        <v>19</v>
      </c>
      <c r="AJ178" s="99" t="s">
        <v>20</v>
      </c>
      <c r="AK178" s="99" t="s">
        <v>21</v>
      </c>
      <c r="AL178" s="99" t="s">
        <v>22</v>
      </c>
      <c r="AM178" s="99" t="s">
        <v>23</v>
      </c>
      <c r="AN178" s="99" t="s">
        <v>24</v>
      </c>
      <c r="AO178" s="99" t="s">
        <v>25</v>
      </c>
      <c r="AQ178" s="98" t="s">
        <v>58</v>
      </c>
      <c r="AR178" s="99" t="s">
        <v>19</v>
      </c>
      <c r="AS178" s="99" t="s">
        <v>20</v>
      </c>
      <c r="AT178" s="99" t="s">
        <v>21</v>
      </c>
      <c r="AU178" s="99" t="s">
        <v>22</v>
      </c>
      <c r="AV178" s="99" t="s">
        <v>23</v>
      </c>
      <c r="AW178" s="99" t="s">
        <v>24</v>
      </c>
      <c r="AX178" s="99" t="s">
        <v>25</v>
      </c>
    </row>
    <row r="179" spans="2:50" x14ac:dyDescent="0.25">
      <c r="D179" s="19" t="s">
        <v>0</v>
      </c>
      <c r="E179" s="96" t="s">
        <v>4</v>
      </c>
      <c r="F179" s="56" t="s">
        <v>59</v>
      </c>
      <c r="G179" s="100">
        <v>357758</v>
      </c>
      <c r="H179" s="100">
        <v>293829</v>
      </c>
      <c r="I179" s="100">
        <v>353276</v>
      </c>
      <c r="J179" s="100">
        <v>359840</v>
      </c>
      <c r="K179" s="100">
        <v>390473</v>
      </c>
      <c r="L179" s="100">
        <v>394070</v>
      </c>
      <c r="M179" s="100">
        <v>407451</v>
      </c>
      <c r="O179" s="56" t="s">
        <v>59</v>
      </c>
      <c r="P179" s="101">
        <v>3.1</v>
      </c>
      <c r="Q179" s="101">
        <v>4</v>
      </c>
      <c r="R179" s="101">
        <v>3.3</v>
      </c>
      <c r="S179" s="101">
        <v>4</v>
      </c>
      <c r="T179" s="101">
        <v>4.2</v>
      </c>
      <c r="U179" s="101">
        <v>3.9</v>
      </c>
      <c r="V179" s="101">
        <v>3.6</v>
      </c>
      <c r="Y179" s="56" t="s">
        <v>59</v>
      </c>
      <c r="Z179" s="100">
        <v>22180.995999999999</v>
      </c>
      <c r="AA179" s="100">
        <v>23506.32</v>
      </c>
      <c r="AB179" s="100">
        <v>23316.216</v>
      </c>
      <c r="AC179" s="100">
        <v>28787.200000000001</v>
      </c>
      <c r="AD179" s="100">
        <v>32799.732000000004</v>
      </c>
      <c r="AE179" s="100">
        <v>30737.46</v>
      </c>
      <c r="AF179" s="100">
        <v>29336.472000000002</v>
      </c>
      <c r="AH179" s="56" t="s">
        <v>59</v>
      </c>
      <c r="AI179" s="102">
        <v>1</v>
      </c>
      <c r="AJ179" s="102">
        <v>1</v>
      </c>
      <c r="AK179" s="102">
        <v>1</v>
      </c>
      <c r="AL179" s="102">
        <v>1</v>
      </c>
      <c r="AM179" s="102">
        <v>1</v>
      </c>
      <c r="AN179" s="102">
        <v>1</v>
      </c>
      <c r="AO179" s="102">
        <v>1</v>
      </c>
      <c r="AQ179" s="56" t="s">
        <v>59</v>
      </c>
      <c r="AR179" s="102">
        <f>2*(AI179*P179/100)</f>
        <v>6.2E-2</v>
      </c>
      <c r="AS179" s="102">
        <f t="shared" ref="AS179:AX221" si="29">2*(AJ179*Q179/100)</f>
        <v>0.08</v>
      </c>
      <c r="AT179" s="102">
        <f t="shared" si="29"/>
        <v>6.6000000000000003E-2</v>
      </c>
      <c r="AU179" s="102">
        <f t="shared" si="29"/>
        <v>0.08</v>
      </c>
      <c r="AV179" s="102">
        <f t="shared" si="29"/>
        <v>8.4000000000000005E-2</v>
      </c>
      <c r="AW179" s="102">
        <f t="shared" si="29"/>
        <v>7.8E-2</v>
      </c>
      <c r="AX179" s="102">
        <f t="shared" si="29"/>
        <v>7.2000000000000008E-2</v>
      </c>
    </row>
    <row r="180" spans="2:50" x14ac:dyDescent="0.25">
      <c r="D180" s="1" t="s">
        <v>0</v>
      </c>
      <c r="E180" s="2" t="s">
        <v>4</v>
      </c>
      <c r="F180" s="60" t="s">
        <v>12</v>
      </c>
      <c r="G180" s="57">
        <v>34942</v>
      </c>
      <c r="H180" s="57">
        <v>28434</v>
      </c>
      <c r="I180" s="57">
        <v>30264</v>
      </c>
      <c r="J180" s="57">
        <v>26443</v>
      </c>
      <c r="K180" s="57">
        <v>28998</v>
      </c>
      <c r="L180" s="57">
        <v>15063</v>
      </c>
      <c r="M180" s="57">
        <v>18396</v>
      </c>
      <c r="O180" s="60" t="s">
        <v>12</v>
      </c>
      <c r="P180" s="103">
        <v>11.4</v>
      </c>
      <c r="Q180" s="103">
        <v>13.3</v>
      </c>
      <c r="R180" s="103">
        <v>12.2</v>
      </c>
      <c r="S180" s="103">
        <v>14.4</v>
      </c>
      <c r="T180" s="103">
        <v>15.1</v>
      </c>
      <c r="U180" s="103">
        <v>20.2</v>
      </c>
      <c r="V180" s="103">
        <v>18.100000000000001</v>
      </c>
      <c r="Y180" s="60" t="s">
        <v>12</v>
      </c>
      <c r="Z180" s="57">
        <v>7966.7759999999998</v>
      </c>
      <c r="AA180" s="57">
        <v>7563.4440000000004</v>
      </c>
      <c r="AB180" s="57">
        <v>7384.4160000000002</v>
      </c>
      <c r="AC180" s="57">
        <v>7615.5839999999998</v>
      </c>
      <c r="AD180" s="57">
        <v>8757.3960000000006</v>
      </c>
      <c r="AE180" s="57">
        <v>6085.4519999999993</v>
      </c>
      <c r="AF180" s="57">
        <v>6659.3520000000008</v>
      </c>
      <c r="AH180" s="60" t="s">
        <v>12</v>
      </c>
      <c r="AI180" s="58">
        <v>9.7669374269757775E-2</v>
      </c>
      <c r="AJ180" s="58">
        <v>9.6770570638024161E-2</v>
      </c>
      <c r="AK180" s="58">
        <v>8.5666730828021148E-2</v>
      </c>
      <c r="AL180" s="58">
        <v>7.3485437972432191E-2</v>
      </c>
      <c r="AM180" s="58">
        <v>7.426377752110902E-2</v>
      </c>
      <c r="AN180" s="58">
        <v>3.8224173370213416E-2</v>
      </c>
      <c r="AO180" s="58">
        <v>4.5148987240183479E-2</v>
      </c>
      <c r="AQ180" s="60" t="s">
        <v>12</v>
      </c>
      <c r="AR180" s="58">
        <f t="shared" ref="AR180:AU243" si="30">2*(AI180*P180/100)</f>
        <v>2.2268617333504773E-2</v>
      </c>
      <c r="AS180" s="58">
        <f t="shared" si="29"/>
        <v>2.5740971789714427E-2</v>
      </c>
      <c r="AT180" s="58">
        <f t="shared" si="29"/>
        <v>2.090268232203716E-2</v>
      </c>
      <c r="AU180" s="58">
        <f t="shared" si="29"/>
        <v>2.1163806136060472E-2</v>
      </c>
      <c r="AV180" s="58">
        <f t="shared" si="29"/>
        <v>2.2427660811374924E-2</v>
      </c>
      <c r="AW180" s="58">
        <f t="shared" si="29"/>
        <v>1.5442566041566219E-2</v>
      </c>
      <c r="AX180" s="58">
        <f t="shared" si="29"/>
        <v>1.6343933380946422E-2</v>
      </c>
    </row>
    <row r="181" spans="2:50" x14ac:dyDescent="0.25">
      <c r="D181" s="1" t="s">
        <v>0</v>
      </c>
      <c r="E181" s="2" t="s">
        <v>4</v>
      </c>
      <c r="F181" s="60" t="s">
        <v>13</v>
      </c>
      <c r="G181" s="57">
        <v>31680</v>
      </c>
      <c r="H181" s="57">
        <v>27963</v>
      </c>
      <c r="I181" s="57">
        <v>32956</v>
      </c>
      <c r="J181" s="57">
        <v>25855</v>
      </c>
      <c r="K181" s="57">
        <v>38290</v>
      </c>
      <c r="L181" s="57">
        <v>19112</v>
      </c>
      <c r="M181" s="57">
        <v>26770</v>
      </c>
      <c r="O181" s="60" t="s">
        <v>13</v>
      </c>
      <c r="P181" s="103">
        <v>11.4</v>
      </c>
      <c r="Q181" s="103">
        <v>13.3</v>
      </c>
      <c r="R181" s="103">
        <v>12.2</v>
      </c>
      <c r="S181" s="103">
        <v>14.4</v>
      </c>
      <c r="T181" s="103">
        <v>12.7</v>
      </c>
      <c r="U181" s="103">
        <v>17.899999999999999</v>
      </c>
      <c r="V181" s="103">
        <v>15.4</v>
      </c>
      <c r="Y181" s="60" t="s">
        <v>13</v>
      </c>
      <c r="Z181" s="57">
        <v>7223.04</v>
      </c>
      <c r="AA181" s="57">
        <v>7438.1580000000004</v>
      </c>
      <c r="AB181" s="57">
        <v>8041.2639999999992</v>
      </c>
      <c r="AC181" s="57">
        <v>7446.24</v>
      </c>
      <c r="AD181" s="57">
        <v>9725.66</v>
      </c>
      <c r="AE181" s="57">
        <v>6842.0959999999995</v>
      </c>
      <c r="AF181" s="57">
        <v>8245.16</v>
      </c>
      <c r="AH181" s="60" t="s">
        <v>13</v>
      </c>
      <c r="AI181" s="58">
        <v>8.8551478932686348E-2</v>
      </c>
      <c r="AJ181" s="58">
        <v>9.5167597480167038E-2</v>
      </c>
      <c r="AK181" s="58">
        <v>9.3286835222319092E-2</v>
      </c>
      <c r="AL181" s="58">
        <v>7.1851378390395737E-2</v>
      </c>
      <c r="AM181" s="58">
        <v>9.8060557324065947E-2</v>
      </c>
      <c r="AN181" s="58">
        <v>4.8498997640013197E-2</v>
      </c>
      <c r="AO181" s="58">
        <v>6.5701151794939766E-2</v>
      </c>
      <c r="AQ181" s="60" t="s">
        <v>13</v>
      </c>
      <c r="AR181" s="58">
        <f t="shared" si="30"/>
        <v>2.0189737196652485E-2</v>
      </c>
      <c r="AS181" s="58">
        <f t="shared" si="29"/>
        <v>2.5314580929724433E-2</v>
      </c>
      <c r="AT181" s="58">
        <f t="shared" si="29"/>
        <v>2.2761987794245857E-2</v>
      </c>
      <c r="AU181" s="58">
        <f t="shared" si="29"/>
        <v>2.0693196976433972E-2</v>
      </c>
      <c r="AV181" s="58">
        <f t="shared" si="29"/>
        <v>2.490738156031275E-2</v>
      </c>
      <c r="AW181" s="58">
        <f t="shared" si="29"/>
        <v>1.7362641155124724E-2</v>
      </c>
      <c r="AX181" s="58">
        <f t="shared" si="29"/>
        <v>2.0235954752841446E-2</v>
      </c>
    </row>
    <row r="182" spans="2:50" x14ac:dyDescent="0.25">
      <c r="D182" s="1" t="s">
        <v>0</v>
      </c>
      <c r="E182" s="2" t="s">
        <v>4</v>
      </c>
      <c r="F182" s="60" t="s">
        <v>14</v>
      </c>
      <c r="G182" s="57">
        <v>291136</v>
      </c>
      <c r="H182" s="57">
        <v>237432</v>
      </c>
      <c r="I182" s="57">
        <v>290056</v>
      </c>
      <c r="J182" s="57">
        <v>307542</v>
      </c>
      <c r="K182" s="57">
        <v>323185</v>
      </c>
      <c r="L182" s="57">
        <v>359895</v>
      </c>
      <c r="M182" s="57">
        <v>362285</v>
      </c>
      <c r="O182" s="60" t="s">
        <v>14</v>
      </c>
      <c r="P182" s="103">
        <v>3.8</v>
      </c>
      <c r="Q182" s="103">
        <v>4.5</v>
      </c>
      <c r="R182" s="103">
        <v>4</v>
      </c>
      <c r="S182" s="103">
        <v>4</v>
      </c>
      <c r="T182" s="103">
        <v>4.2</v>
      </c>
      <c r="U182" s="103">
        <v>3.9</v>
      </c>
      <c r="V182" s="103">
        <v>3.9</v>
      </c>
      <c r="Y182" s="60" t="s">
        <v>14</v>
      </c>
      <c r="Z182" s="57">
        <v>22126.335999999999</v>
      </c>
      <c r="AA182" s="57">
        <v>21368.880000000001</v>
      </c>
      <c r="AB182" s="57">
        <v>23204.48</v>
      </c>
      <c r="AC182" s="57">
        <v>24603.360000000001</v>
      </c>
      <c r="AD182" s="57">
        <v>27147.54</v>
      </c>
      <c r="AE182" s="57">
        <v>28071.81</v>
      </c>
      <c r="AF182" s="57">
        <v>28258.23</v>
      </c>
      <c r="AH182" s="60" t="s">
        <v>14</v>
      </c>
      <c r="AI182" s="58">
        <v>0.81377914679755592</v>
      </c>
      <c r="AJ182" s="58">
        <v>0.8080618318818088</v>
      </c>
      <c r="AK182" s="58">
        <v>0.8210464339496597</v>
      </c>
      <c r="AL182" s="58">
        <v>0.85466318363717209</v>
      </c>
      <c r="AM182" s="58">
        <v>0.82767566515482505</v>
      </c>
      <c r="AN182" s="58">
        <v>0.91327682898977336</v>
      </c>
      <c r="AO182" s="58">
        <v>0.8891498609648768</v>
      </c>
      <c r="AQ182" s="60" t="s">
        <v>14</v>
      </c>
      <c r="AR182" s="58">
        <f t="shared" si="30"/>
        <v>6.1847215156614246E-2</v>
      </c>
      <c r="AS182" s="58">
        <f t="shared" si="29"/>
        <v>7.2725564869362797E-2</v>
      </c>
      <c r="AT182" s="58">
        <f t="shared" si="29"/>
        <v>6.5683714715972771E-2</v>
      </c>
      <c r="AU182" s="58">
        <f t="shared" si="29"/>
        <v>6.8373054690973767E-2</v>
      </c>
      <c r="AV182" s="58">
        <f t="shared" si="29"/>
        <v>6.9524755873005301E-2</v>
      </c>
      <c r="AW182" s="58">
        <f t="shared" si="29"/>
        <v>7.1235592661202315E-2</v>
      </c>
      <c r="AX182" s="58">
        <f t="shared" si="29"/>
        <v>6.9353689155260384E-2</v>
      </c>
    </row>
    <row r="183" spans="2:50" x14ac:dyDescent="0.25">
      <c r="D183" s="19" t="s">
        <v>1</v>
      </c>
      <c r="E183" s="96" t="s">
        <v>4</v>
      </c>
      <c r="F183" s="56" t="s">
        <v>59</v>
      </c>
      <c r="G183" s="100">
        <v>182820</v>
      </c>
      <c r="H183" s="100">
        <v>153594</v>
      </c>
      <c r="I183" s="100">
        <v>185735</v>
      </c>
      <c r="J183" s="100">
        <v>189211</v>
      </c>
      <c r="K183" s="100">
        <v>208970</v>
      </c>
      <c r="L183" s="100">
        <v>202317</v>
      </c>
      <c r="M183" s="100">
        <v>221305</v>
      </c>
      <c r="O183" s="56" t="s">
        <v>59</v>
      </c>
      <c r="P183" s="101">
        <v>5</v>
      </c>
      <c r="Q183" s="101">
        <v>5.3</v>
      </c>
      <c r="R183" s="101">
        <v>0.3</v>
      </c>
      <c r="S183" s="101">
        <v>5.8</v>
      </c>
      <c r="T183" s="101">
        <v>5.0999999999999996</v>
      </c>
      <c r="U183" s="101">
        <v>5.3</v>
      </c>
      <c r="V183" s="101">
        <v>5.3</v>
      </c>
      <c r="Y183" s="56" t="s">
        <v>59</v>
      </c>
      <c r="Z183" s="100">
        <v>18282</v>
      </c>
      <c r="AA183" s="100">
        <v>16280.964</v>
      </c>
      <c r="AB183" s="100">
        <v>1114.4100000000001</v>
      </c>
      <c r="AC183" s="100">
        <v>21948.476000000002</v>
      </c>
      <c r="AD183" s="100">
        <v>21314.94</v>
      </c>
      <c r="AE183" s="100">
        <v>21445.601999999999</v>
      </c>
      <c r="AF183" s="100">
        <v>23458.33</v>
      </c>
      <c r="AH183" s="56" t="s">
        <v>59</v>
      </c>
      <c r="AI183" s="102">
        <v>1</v>
      </c>
      <c r="AJ183" s="102">
        <v>1</v>
      </c>
      <c r="AK183" s="102">
        <v>1</v>
      </c>
      <c r="AL183" s="102">
        <v>1</v>
      </c>
      <c r="AM183" s="102">
        <v>1</v>
      </c>
      <c r="AN183" s="102">
        <v>1</v>
      </c>
      <c r="AO183" s="102">
        <v>1</v>
      </c>
      <c r="AQ183" s="56" t="s">
        <v>59</v>
      </c>
      <c r="AR183" s="102">
        <f t="shared" si="30"/>
        <v>0.1</v>
      </c>
      <c r="AS183" s="102">
        <f t="shared" si="29"/>
        <v>0.106</v>
      </c>
      <c r="AT183" s="102">
        <f t="shared" si="29"/>
        <v>6.0000000000000001E-3</v>
      </c>
      <c r="AU183" s="102">
        <f t="shared" si="29"/>
        <v>0.11599999999999999</v>
      </c>
      <c r="AV183" s="102">
        <f t="shared" si="29"/>
        <v>0.10199999999999999</v>
      </c>
      <c r="AW183" s="102">
        <f t="shared" si="29"/>
        <v>0.106</v>
      </c>
      <c r="AX183" s="102">
        <f t="shared" si="29"/>
        <v>0.106</v>
      </c>
    </row>
    <row r="184" spans="2:50" x14ac:dyDescent="0.25">
      <c r="D184" s="1" t="s">
        <v>1</v>
      </c>
      <c r="E184" s="2" t="s">
        <v>4</v>
      </c>
      <c r="F184" s="60" t="s">
        <v>12</v>
      </c>
      <c r="G184" s="57">
        <v>23012</v>
      </c>
      <c r="H184" s="57">
        <v>20221</v>
      </c>
      <c r="I184" s="57">
        <v>18281</v>
      </c>
      <c r="J184" s="57">
        <v>15038</v>
      </c>
      <c r="K184" s="57">
        <v>21698</v>
      </c>
      <c r="L184" s="57" t="s">
        <v>64</v>
      </c>
      <c r="M184" s="57">
        <v>15059</v>
      </c>
      <c r="O184" s="60" t="s">
        <v>12</v>
      </c>
      <c r="P184" s="103">
        <v>13</v>
      </c>
      <c r="Q184" s="103">
        <v>14.9</v>
      </c>
      <c r="R184" s="103">
        <v>15.7</v>
      </c>
      <c r="S184" s="103">
        <v>18.600000000000001</v>
      </c>
      <c r="T184" s="103">
        <v>16.5</v>
      </c>
      <c r="U184" s="103" t="s">
        <v>64</v>
      </c>
      <c r="V184" s="103">
        <v>19.8</v>
      </c>
      <c r="Y184" s="60" t="s">
        <v>12</v>
      </c>
      <c r="Z184" s="57">
        <v>5983.12</v>
      </c>
      <c r="AA184" s="57">
        <v>6025.8580000000002</v>
      </c>
      <c r="AB184" s="57">
        <v>5740.2340000000004</v>
      </c>
      <c r="AC184" s="57">
        <v>5594.1360000000013</v>
      </c>
      <c r="AD184" s="57">
        <v>7160.34</v>
      </c>
      <c r="AE184" s="57" t="s">
        <v>64</v>
      </c>
      <c r="AF184" s="57">
        <v>5963.3640000000005</v>
      </c>
      <c r="AH184" s="60" t="s">
        <v>12</v>
      </c>
      <c r="AI184" s="58">
        <v>0.12587244283995186</v>
      </c>
      <c r="AJ184" s="58">
        <v>0.1316522780837793</v>
      </c>
      <c r="AK184" s="58">
        <v>9.8425175653484798E-2</v>
      </c>
      <c r="AL184" s="58">
        <v>7.9477408818726183E-2</v>
      </c>
      <c r="AM184" s="58">
        <v>0.10383308608891229</v>
      </c>
      <c r="AN184" s="58" t="s">
        <v>64</v>
      </c>
      <c r="AO184" s="58">
        <v>6.8046361356498955E-2</v>
      </c>
      <c r="AQ184" s="60" t="s">
        <v>12</v>
      </c>
      <c r="AR184" s="58">
        <f t="shared" si="30"/>
        <v>3.2726835138387485E-2</v>
      </c>
      <c r="AS184" s="58">
        <f t="shared" si="29"/>
        <v>3.9232378868966231E-2</v>
      </c>
      <c r="AT184" s="58">
        <f t="shared" si="29"/>
        <v>3.0905505155194225E-2</v>
      </c>
      <c r="AU184" s="58">
        <f t="shared" si="29"/>
        <v>2.9565596080566144E-2</v>
      </c>
      <c r="AV184" s="58">
        <f t="shared" si="29"/>
        <v>3.4264918409341052E-2</v>
      </c>
      <c r="AW184" s="58" t="e">
        <f t="shared" si="29"/>
        <v>#VALUE!</v>
      </c>
      <c r="AX184" s="58">
        <f t="shared" si="29"/>
        <v>2.6946359097173588E-2</v>
      </c>
    </row>
    <row r="185" spans="2:50" x14ac:dyDescent="0.25">
      <c r="D185" s="1" t="s">
        <v>1</v>
      </c>
      <c r="E185" s="2" t="s">
        <v>4</v>
      </c>
      <c r="F185" s="60" t="s">
        <v>13</v>
      </c>
      <c r="G185" s="57">
        <v>15897</v>
      </c>
      <c r="H185" s="57">
        <v>19928</v>
      </c>
      <c r="I185" s="57">
        <v>19089</v>
      </c>
      <c r="J185" s="57">
        <v>16573</v>
      </c>
      <c r="K185" s="57">
        <v>17014</v>
      </c>
      <c r="L185" s="57">
        <v>10389</v>
      </c>
      <c r="M185" s="57">
        <v>18847</v>
      </c>
      <c r="O185" s="60" t="s">
        <v>13</v>
      </c>
      <c r="P185" s="103">
        <v>16.100000000000001</v>
      </c>
      <c r="Q185" s="103">
        <v>15.3</v>
      </c>
      <c r="R185" s="103">
        <v>15.3</v>
      </c>
      <c r="S185" s="103">
        <v>18</v>
      </c>
      <c r="T185" s="103">
        <v>18.399999999999999</v>
      </c>
      <c r="U185" s="103">
        <v>24.7</v>
      </c>
      <c r="V185" s="103">
        <v>18.100000000000001</v>
      </c>
      <c r="Y185" s="60" t="s">
        <v>13</v>
      </c>
      <c r="Z185" s="57">
        <v>5118.8339999999998</v>
      </c>
      <c r="AA185" s="57">
        <v>6097.9680000000008</v>
      </c>
      <c r="AB185" s="57">
        <v>5841.2340000000004</v>
      </c>
      <c r="AC185" s="57">
        <v>5966.28</v>
      </c>
      <c r="AD185" s="57">
        <v>6261.1519999999991</v>
      </c>
      <c r="AE185" s="57">
        <v>5132.1660000000002</v>
      </c>
      <c r="AF185" s="57">
        <v>6822.6140000000005</v>
      </c>
      <c r="AH185" s="60" t="s">
        <v>13</v>
      </c>
      <c r="AI185" s="58">
        <v>8.6954381358713487E-2</v>
      </c>
      <c r="AJ185" s="58">
        <v>0.12974465148378192</v>
      </c>
      <c r="AK185" s="58">
        <v>0.10277545966026866</v>
      </c>
      <c r="AL185" s="58">
        <v>8.7590044976243453E-2</v>
      </c>
      <c r="AM185" s="58">
        <v>8.1418385414174288E-2</v>
      </c>
      <c r="AN185" s="58">
        <v>5.1350108987381189E-2</v>
      </c>
      <c r="AO185" s="58">
        <v>8.5163010325116917E-2</v>
      </c>
      <c r="AQ185" s="60" t="s">
        <v>13</v>
      </c>
      <c r="AR185" s="58">
        <f t="shared" si="30"/>
        <v>2.7999310797505745E-2</v>
      </c>
      <c r="AS185" s="58">
        <f t="shared" si="29"/>
        <v>3.9701863354037269E-2</v>
      </c>
      <c r="AT185" s="58">
        <f t="shared" si="29"/>
        <v>3.1449290656042211E-2</v>
      </c>
      <c r="AU185" s="58">
        <f t="shared" si="29"/>
        <v>3.1532416191447643E-2</v>
      </c>
      <c r="AV185" s="58">
        <f t="shared" si="29"/>
        <v>2.9961965832416136E-2</v>
      </c>
      <c r="AW185" s="58">
        <f t="shared" si="29"/>
        <v>2.536695383976631E-2</v>
      </c>
      <c r="AX185" s="58">
        <f t="shared" si="29"/>
        <v>3.0829009737692328E-2</v>
      </c>
    </row>
    <row r="186" spans="2:50" x14ac:dyDescent="0.25">
      <c r="D186" s="1" t="s">
        <v>1</v>
      </c>
      <c r="E186" s="2" t="s">
        <v>4</v>
      </c>
      <c r="F186" s="60" t="s">
        <v>14</v>
      </c>
      <c r="G186" s="57">
        <v>143911</v>
      </c>
      <c r="H186" s="57">
        <v>113445</v>
      </c>
      <c r="I186" s="57">
        <v>148365</v>
      </c>
      <c r="J186" s="57">
        <v>157600</v>
      </c>
      <c r="K186" s="57">
        <v>170258</v>
      </c>
      <c r="L186" s="57">
        <v>182042</v>
      </c>
      <c r="M186" s="57">
        <v>187399</v>
      </c>
      <c r="O186" s="60" t="s">
        <v>14</v>
      </c>
      <c r="P186" s="103">
        <v>5.5</v>
      </c>
      <c r="Q186" s="103">
        <v>6.5</v>
      </c>
      <c r="R186" s="103">
        <v>5.8</v>
      </c>
      <c r="S186" s="103">
        <v>5.8</v>
      </c>
      <c r="T186" s="103">
        <v>6.1</v>
      </c>
      <c r="U186" s="103">
        <v>6.2</v>
      </c>
      <c r="V186" s="103">
        <v>6.2</v>
      </c>
      <c r="Y186" s="60" t="s">
        <v>14</v>
      </c>
      <c r="Z186" s="57">
        <v>15830.21</v>
      </c>
      <c r="AA186" s="57">
        <v>14747.85</v>
      </c>
      <c r="AB186" s="57">
        <v>17210.34</v>
      </c>
      <c r="AC186" s="57">
        <v>18281.599999999999</v>
      </c>
      <c r="AD186" s="57">
        <v>20771.475999999999</v>
      </c>
      <c r="AE186" s="57">
        <v>22573.208000000002</v>
      </c>
      <c r="AF186" s="57">
        <v>23237.476000000002</v>
      </c>
      <c r="AH186" s="60" t="s">
        <v>14</v>
      </c>
      <c r="AI186" s="58">
        <v>0.78717317580133461</v>
      </c>
      <c r="AJ186" s="58">
        <v>0.73860307043243878</v>
      </c>
      <c r="AK186" s="58">
        <v>0.79879936468624657</v>
      </c>
      <c r="AL186" s="58">
        <v>0.83293254620503032</v>
      </c>
      <c r="AM186" s="58">
        <v>0.81474852849691348</v>
      </c>
      <c r="AN186" s="58">
        <v>0.89978597942832284</v>
      </c>
      <c r="AO186" s="58">
        <v>0.84679062831838414</v>
      </c>
      <c r="AQ186" s="60" t="s">
        <v>14</v>
      </c>
      <c r="AR186" s="58">
        <f t="shared" si="30"/>
        <v>8.6589049338146803E-2</v>
      </c>
      <c r="AS186" s="58">
        <f t="shared" si="29"/>
        <v>9.6018399156217044E-2</v>
      </c>
      <c r="AT186" s="58">
        <f t="shared" si="29"/>
        <v>9.2660726303604599E-2</v>
      </c>
      <c r="AU186" s="58">
        <f t="shared" si="29"/>
        <v>9.6620175359783525E-2</v>
      </c>
      <c r="AV186" s="58">
        <f t="shared" si="29"/>
        <v>9.9399320476623435E-2</v>
      </c>
      <c r="AW186" s="58">
        <f t="shared" si="29"/>
        <v>0.11157346144911204</v>
      </c>
      <c r="AX186" s="58">
        <f t="shared" si="29"/>
        <v>0.10500203791147963</v>
      </c>
    </row>
    <row r="187" spans="2:50" x14ac:dyDescent="0.25">
      <c r="D187" s="19" t="s">
        <v>60</v>
      </c>
      <c r="E187" s="96" t="s">
        <v>4</v>
      </c>
      <c r="F187" s="56" t="s">
        <v>59</v>
      </c>
      <c r="G187" s="100">
        <v>174938</v>
      </c>
      <c r="H187" s="100">
        <v>140235</v>
      </c>
      <c r="I187" s="100">
        <v>167541</v>
      </c>
      <c r="J187" s="100">
        <v>170629</v>
      </c>
      <c r="K187" s="100">
        <v>181503</v>
      </c>
      <c r="L187" s="100">
        <v>191753</v>
      </c>
      <c r="M187" s="100">
        <v>186146</v>
      </c>
      <c r="O187" s="56" t="s">
        <v>59</v>
      </c>
      <c r="P187" s="101">
        <v>5</v>
      </c>
      <c r="Q187" s="101">
        <v>5.8</v>
      </c>
      <c r="R187" s="101">
        <v>5.3</v>
      </c>
      <c r="S187" s="101">
        <v>5.8</v>
      </c>
      <c r="T187" s="101">
        <v>6.1</v>
      </c>
      <c r="U187" s="101">
        <v>6.2</v>
      </c>
      <c r="V187" s="101">
        <v>6.2</v>
      </c>
      <c r="Y187" s="56" t="s">
        <v>59</v>
      </c>
      <c r="Z187" s="100">
        <v>17493.8</v>
      </c>
      <c r="AA187" s="100">
        <v>16267.26</v>
      </c>
      <c r="AB187" s="100">
        <v>17759.345999999998</v>
      </c>
      <c r="AC187" s="100">
        <v>19792.964</v>
      </c>
      <c r="AD187" s="100">
        <v>22143.366000000002</v>
      </c>
      <c r="AE187" s="100">
        <v>23777.372000000003</v>
      </c>
      <c r="AF187" s="100">
        <v>23082.103999999999</v>
      </c>
      <c r="AH187" s="56" t="s">
        <v>59</v>
      </c>
      <c r="AI187" s="102">
        <v>1</v>
      </c>
      <c r="AJ187" s="102">
        <v>1</v>
      </c>
      <c r="AK187" s="102">
        <v>1</v>
      </c>
      <c r="AL187" s="102">
        <v>1</v>
      </c>
      <c r="AM187" s="102">
        <v>1</v>
      </c>
      <c r="AN187" s="102">
        <v>1</v>
      </c>
      <c r="AO187" s="102">
        <v>1</v>
      </c>
      <c r="AQ187" s="56" t="s">
        <v>59</v>
      </c>
      <c r="AR187" s="102">
        <f t="shared" si="30"/>
        <v>0.1</v>
      </c>
      <c r="AS187" s="102">
        <f t="shared" si="29"/>
        <v>0.11599999999999999</v>
      </c>
      <c r="AT187" s="102">
        <f t="shared" si="29"/>
        <v>0.106</v>
      </c>
      <c r="AU187" s="102">
        <f t="shared" si="29"/>
        <v>0.11599999999999999</v>
      </c>
      <c r="AV187" s="102">
        <f t="shared" si="29"/>
        <v>0.122</v>
      </c>
      <c r="AW187" s="102">
        <f t="shared" si="29"/>
        <v>0.124</v>
      </c>
      <c r="AX187" s="102">
        <f t="shared" si="29"/>
        <v>0.124</v>
      </c>
    </row>
    <row r="188" spans="2:50" x14ac:dyDescent="0.25">
      <c r="D188" s="1" t="s">
        <v>60</v>
      </c>
      <c r="E188" s="2" t="s">
        <v>4</v>
      </c>
      <c r="F188" s="60" t="s">
        <v>12</v>
      </c>
      <c r="G188" s="57">
        <v>11930</v>
      </c>
      <c r="H188" s="57" t="s">
        <v>64</v>
      </c>
      <c r="I188" s="57">
        <v>11983</v>
      </c>
      <c r="J188" s="57" t="s">
        <v>64</v>
      </c>
      <c r="K188" s="57" t="s">
        <v>64</v>
      </c>
      <c r="L188" s="57" t="s">
        <v>64</v>
      </c>
      <c r="M188" s="57"/>
      <c r="O188" s="60" t="s">
        <v>12</v>
      </c>
      <c r="P188" s="103">
        <v>18.8</v>
      </c>
      <c r="Q188" s="103" t="s">
        <v>64</v>
      </c>
      <c r="R188" s="103">
        <v>20.100000000000001</v>
      </c>
      <c r="S188" s="103" t="s">
        <v>64</v>
      </c>
      <c r="T188" s="103" t="s">
        <v>64</v>
      </c>
      <c r="U188" s="103" t="s">
        <v>64</v>
      </c>
      <c r="V188" s="103"/>
      <c r="Y188" s="60" t="s">
        <v>12</v>
      </c>
      <c r="Z188" s="57">
        <v>4485.68</v>
      </c>
      <c r="AA188" s="57" t="s">
        <v>64</v>
      </c>
      <c r="AB188" s="57">
        <v>4817.1660000000002</v>
      </c>
      <c r="AC188" s="57" t="s">
        <v>64</v>
      </c>
      <c r="AD188" s="57" t="s">
        <v>64</v>
      </c>
      <c r="AE188" s="57" t="s">
        <v>64</v>
      </c>
      <c r="AF188" s="57">
        <v>0</v>
      </c>
      <c r="AH188" s="60" t="s">
        <v>12</v>
      </c>
      <c r="AI188" s="58">
        <v>6.8195589294492903E-2</v>
      </c>
      <c r="AJ188" s="58" t="s">
        <v>64</v>
      </c>
      <c r="AK188" s="58">
        <v>7.1522791436126082E-2</v>
      </c>
      <c r="AL188" s="58" t="s">
        <v>64</v>
      </c>
      <c r="AM188" s="58" t="s">
        <v>64</v>
      </c>
      <c r="AN188" s="58" t="s">
        <v>64</v>
      </c>
      <c r="AO188" s="58">
        <v>0</v>
      </c>
      <c r="AQ188" s="60" t="s">
        <v>12</v>
      </c>
      <c r="AR188" s="58">
        <f t="shared" si="30"/>
        <v>2.564154157472933E-2</v>
      </c>
      <c r="AS188" s="58" t="e">
        <f t="shared" si="29"/>
        <v>#VALUE!</v>
      </c>
      <c r="AT188" s="58">
        <f t="shared" si="29"/>
        <v>2.8752162157322684E-2</v>
      </c>
      <c r="AU188" s="58" t="e">
        <f t="shared" si="29"/>
        <v>#VALUE!</v>
      </c>
      <c r="AV188" s="58" t="e">
        <f t="shared" si="29"/>
        <v>#VALUE!</v>
      </c>
      <c r="AW188" s="58" t="e">
        <f t="shared" si="29"/>
        <v>#VALUE!</v>
      </c>
      <c r="AX188" s="58">
        <f t="shared" si="29"/>
        <v>0</v>
      </c>
    </row>
    <row r="189" spans="2:50" x14ac:dyDescent="0.25">
      <c r="D189" s="1" t="s">
        <v>60</v>
      </c>
      <c r="E189" s="2" t="s">
        <v>4</v>
      </c>
      <c r="F189" s="60" t="s">
        <v>13</v>
      </c>
      <c r="G189" s="57">
        <v>15783</v>
      </c>
      <c r="H189" s="57">
        <v>8035</v>
      </c>
      <c r="I189" s="57">
        <v>13867</v>
      </c>
      <c r="J189" s="57" t="s">
        <v>64</v>
      </c>
      <c r="K189" s="57">
        <v>21276</v>
      </c>
      <c r="L189" s="57" t="s">
        <v>64</v>
      </c>
      <c r="M189" s="57"/>
      <c r="O189" s="60" t="s">
        <v>13</v>
      </c>
      <c r="P189" s="103">
        <v>16.100000000000001</v>
      </c>
      <c r="Q189" s="103">
        <v>23.6</v>
      </c>
      <c r="R189" s="103">
        <v>18.5</v>
      </c>
      <c r="S189" s="103" t="s">
        <v>64</v>
      </c>
      <c r="T189" s="103">
        <v>16.5</v>
      </c>
      <c r="U189" s="103" t="s">
        <v>64</v>
      </c>
      <c r="V189" s="103"/>
      <c r="Y189" s="60" t="s">
        <v>13</v>
      </c>
      <c r="Z189" s="57">
        <v>5082.1260000000002</v>
      </c>
      <c r="AA189" s="57">
        <v>3792.52</v>
      </c>
      <c r="AB189" s="57">
        <v>5130.79</v>
      </c>
      <c r="AC189" s="57" t="s">
        <v>64</v>
      </c>
      <c r="AD189" s="57">
        <v>7021.08</v>
      </c>
      <c r="AE189" s="57" t="s">
        <v>64</v>
      </c>
      <c r="AF189" s="57">
        <v>0</v>
      </c>
      <c r="AH189" s="60" t="s">
        <v>13</v>
      </c>
      <c r="AI189" s="58">
        <v>9.0220535275354702E-2</v>
      </c>
      <c r="AJ189" s="58">
        <v>5.7296680571897171E-2</v>
      </c>
      <c r="AK189" s="58">
        <v>8.2767800120567503E-2</v>
      </c>
      <c r="AL189" s="58" t="s">
        <v>64</v>
      </c>
      <c r="AM189" s="58">
        <v>0.11722120295532305</v>
      </c>
      <c r="AN189" s="58" t="s">
        <v>64</v>
      </c>
      <c r="AO189" s="58">
        <v>0</v>
      </c>
      <c r="AQ189" s="60" t="s">
        <v>13</v>
      </c>
      <c r="AR189" s="58">
        <f t="shared" si="30"/>
        <v>2.9051012358664217E-2</v>
      </c>
      <c r="AS189" s="58">
        <f t="shared" si="29"/>
        <v>2.7044033229935469E-2</v>
      </c>
      <c r="AT189" s="58">
        <f t="shared" si="29"/>
        <v>3.0624086044609977E-2</v>
      </c>
      <c r="AU189" s="58" t="e">
        <f t="shared" si="29"/>
        <v>#VALUE!</v>
      </c>
      <c r="AV189" s="58">
        <f t="shared" si="29"/>
        <v>3.8682996975256609E-2</v>
      </c>
      <c r="AW189" s="58" t="e">
        <f t="shared" si="29"/>
        <v>#VALUE!</v>
      </c>
      <c r="AX189" s="58">
        <f t="shared" si="29"/>
        <v>0</v>
      </c>
    </row>
    <row r="190" spans="2:50" x14ac:dyDescent="0.25">
      <c r="D190" s="1" t="s">
        <v>60</v>
      </c>
      <c r="E190" s="2" t="s">
        <v>4</v>
      </c>
      <c r="F190" s="60" t="s">
        <v>14</v>
      </c>
      <c r="G190" s="57">
        <v>147225</v>
      </c>
      <c r="H190" s="57">
        <v>123987</v>
      </c>
      <c r="I190" s="57">
        <v>141691</v>
      </c>
      <c r="J190" s="57">
        <v>149942</v>
      </c>
      <c r="K190" s="57">
        <v>152927</v>
      </c>
      <c r="L190" s="57">
        <v>177853</v>
      </c>
      <c r="M190" s="57">
        <v>174886</v>
      </c>
      <c r="O190" s="60" t="s">
        <v>14</v>
      </c>
      <c r="P190" s="103">
        <v>5.5</v>
      </c>
      <c r="Q190" s="103">
        <v>5.8</v>
      </c>
      <c r="R190" s="103">
        <v>5.8</v>
      </c>
      <c r="S190" s="103">
        <v>6.3</v>
      </c>
      <c r="T190" s="103">
        <v>6.1</v>
      </c>
      <c r="U190" s="103">
        <v>6.2</v>
      </c>
      <c r="V190" s="103">
        <v>6.2</v>
      </c>
      <c r="Y190" s="60" t="s">
        <v>14</v>
      </c>
      <c r="Z190" s="57">
        <v>16194.75</v>
      </c>
      <c r="AA190" s="57">
        <v>14382.492</v>
      </c>
      <c r="AB190" s="57">
        <v>16436.155999999999</v>
      </c>
      <c r="AC190" s="57">
        <v>18892.691999999999</v>
      </c>
      <c r="AD190" s="57">
        <v>18657.093999999997</v>
      </c>
      <c r="AE190" s="57">
        <v>22053.772000000001</v>
      </c>
      <c r="AF190" s="57">
        <v>21685.863999999998</v>
      </c>
      <c r="AH190" s="60" t="s">
        <v>14</v>
      </c>
      <c r="AI190" s="58">
        <v>0.84158387543015245</v>
      </c>
      <c r="AJ190" s="58">
        <v>0.88413734089207396</v>
      </c>
      <c r="AK190" s="58">
        <v>0.84570940844330644</v>
      </c>
      <c r="AL190" s="58">
        <v>0.87876035140568132</v>
      </c>
      <c r="AM190" s="58">
        <v>0.84255907615852077</v>
      </c>
      <c r="AN190" s="58">
        <v>0.92751091247594564</v>
      </c>
      <c r="AO190" s="58">
        <v>0.93950984710925833</v>
      </c>
      <c r="AQ190" s="60" t="s">
        <v>14</v>
      </c>
      <c r="AR190" s="58">
        <f t="shared" si="30"/>
        <v>9.2574226297316764E-2</v>
      </c>
      <c r="AS190" s="58">
        <f t="shared" si="29"/>
        <v>0.10255993154348059</v>
      </c>
      <c r="AT190" s="58">
        <f t="shared" si="29"/>
        <v>9.8102291379423542E-2</v>
      </c>
      <c r="AU190" s="58">
        <f t="shared" si="29"/>
        <v>0.11072380427711584</v>
      </c>
      <c r="AV190" s="58">
        <f t="shared" si="29"/>
        <v>0.10279220729133953</v>
      </c>
      <c r="AW190" s="58">
        <f t="shared" si="29"/>
        <v>0.11501135314701726</v>
      </c>
      <c r="AX190" s="58">
        <f t="shared" si="29"/>
        <v>0.11649922104154804</v>
      </c>
    </row>
    <row r="191" spans="2:50" x14ac:dyDescent="0.25">
      <c r="D191" s="19" t="s">
        <v>0</v>
      </c>
      <c r="E191" s="96" t="s">
        <v>6</v>
      </c>
      <c r="F191" s="56" t="s">
        <v>59</v>
      </c>
      <c r="G191" s="100">
        <v>617167</v>
      </c>
      <c r="H191" s="100">
        <v>648271</v>
      </c>
      <c r="I191" s="100">
        <v>663341</v>
      </c>
      <c r="J191" s="100">
        <v>770301</v>
      </c>
      <c r="K191" s="100">
        <v>853284</v>
      </c>
      <c r="L191" s="100">
        <v>871276</v>
      </c>
      <c r="M191" s="100">
        <v>923817</v>
      </c>
      <c r="O191" s="56" t="s">
        <v>59</v>
      </c>
      <c r="P191" s="101">
        <v>3.1</v>
      </c>
      <c r="Q191" s="101">
        <v>3.5</v>
      </c>
      <c r="R191" s="101">
        <v>3.1</v>
      </c>
      <c r="S191" s="101">
        <v>2.2999999999999998</v>
      </c>
      <c r="T191" s="101">
        <v>2.9</v>
      </c>
      <c r="U191" s="101">
        <v>3.1</v>
      </c>
      <c r="V191" s="101">
        <v>3.2</v>
      </c>
      <c r="Y191" s="56" t="s">
        <v>59</v>
      </c>
      <c r="Z191" s="100">
        <v>38264.353999999999</v>
      </c>
      <c r="AA191" s="100">
        <v>45378.97</v>
      </c>
      <c r="AB191" s="100">
        <v>41127.142</v>
      </c>
      <c r="AC191" s="100">
        <v>35433.845999999998</v>
      </c>
      <c r="AD191" s="100">
        <v>49490.472000000002</v>
      </c>
      <c r="AE191" s="100">
        <v>54019.112000000001</v>
      </c>
      <c r="AF191" s="100">
        <v>59124.288000000008</v>
      </c>
      <c r="AH191" s="56" t="s">
        <v>59</v>
      </c>
      <c r="AI191" s="102">
        <v>1</v>
      </c>
      <c r="AJ191" s="102">
        <v>1</v>
      </c>
      <c r="AK191" s="102">
        <v>1</v>
      </c>
      <c r="AL191" s="102">
        <v>1</v>
      </c>
      <c r="AM191" s="102">
        <v>1</v>
      </c>
      <c r="AN191" s="102">
        <v>1</v>
      </c>
      <c r="AO191" s="102">
        <v>1</v>
      </c>
      <c r="AQ191" s="56" t="s">
        <v>59</v>
      </c>
      <c r="AR191" s="102">
        <f t="shared" si="30"/>
        <v>6.2E-2</v>
      </c>
      <c r="AS191" s="102">
        <f t="shared" si="29"/>
        <v>7.0000000000000007E-2</v>
      </c>
      <c r="AT191" s="102">
        <f t="shared" si="29"/>
        <v>6.2E-2</v>
      </c>
      <c r="AU191" s="102">
        <f t="shared" si="29"/>
        <v>4.5999999999999999E-2</v>
      </c>
      <c r="AV191" s="102">
        <f t="shared" si="29"/>
        <v>5.7999999999999996E-2</v>
      </c>
      <c r="AW191" s="102">
        <f t="shared" si="29"/>
        <v>6.2E-2</v>
      </c>
      <c r="AX191" s="102">
        <f t="shared" si="29"/>
        <v>6.4000000000000001E-2</v>
      </c>
    </row>
    <row r="192" spans="2:50" x14ac:dyDescent="0.25">
      <c r="D192" s="1" t="s">
        <v>0</v>
      </c>
      <c r="E192" s="2" t="s">
        <v>6</v>
      </c>
      <c r="F192" s="60" t="s">
        <v>12</v>
      </c>
      <c r="G192" s="57">
        <v>128243</v>
      </c>
      <c r="H192" s="57">
        <v>148875</v>
      </c>
      <c r="I192" s="57">
        <v>127974</v>
      </c>
      <c r="J192" s="57">
        <v>162013</v>
      </c>
      <c r="K192" s="57">
        <v>144002</v>
      </c>
      <c r="L192" s="57">
        <v>163316</v>
      </c>
      <c r="M192" s="57">
        <v>160498</v>
      </c>
      <c r="O192" s="60" t="s">
        <v>12</v>
      </c>
      <c r="P192" s="103">
        <v>6.5</v>
      </c>
      <c r="Q192" s="103">
        <v>7.4</v>
      </c>
      <c r="R192" s="103">
        <v>6.5</v>
      </c>
      <c r="S192" s="103">
        <v>6.6</v>
      </c>
      <c r="T192" s="103">
        <v>7.7</v>
      </c>
      <c r="U192" s="103">
        <v>7.6</v>
      </c>
      <c r="V192" s="103">
        <v>7.7</v>
      </c>
      <c r="Y192" s="60" t="s">
        <v>12</v>
      </c>
      <c r="Z192" s="57">
        <v>16671.59</v>
      </c>
      <c r="AA192" s="57">
        <v>22033.5</v>
      </c>
      <c r="AB192" s="57">
        <v>16636.62</v>
      </c>
      <c r="AC192" s="57">
        <v>21385.716</v>
      </c>
      <c r="AD192" s="57">
        <v>22176.308000000005</v>
      </c>
      <c r="AE192" s="57">
        <v>24824.031999999996</v>
      </c>
      <c r="AF192" s="57">
        <v>24716.692000000003</v>
      </c>
      <c r="AH192" s="60" t="s">
        <v>12</v>
      </c>
      <c r="AI192" s="58">
        <v>0.2077930284671734</v>
      </c>
      <c r="AJ192" s="58">
        <v>0.22964932875294436</v>
      </c>
      <c r="AK192" s="58">
        <v>0.19292339837278263</v>
      </c>
      <c r="AL192" s="58">
        <v>0.21032427583503072</v>
      </c>
      <c r="AM192" s="58">
        <v>0.16876210030892411</v>
      </c>
      <c r="AN192" s="58">
        <v>0.18744462145175581</v>
      </c>
      <c r="AO192" s="58">
        <v>0.1737335424656615</v>
      </c>
      <c r="AQ192" s="60" t="s">
        <v>12</v>
      </c>
      <c r="AR192" s="58">
        <f t="shared" si="30"/>
        <v>2.701309370073254E-2</v>
      </c>
      <c r="AS192" s="58">
        <f t="shared" si="29"/>
        <v>3.3988100655435768E-2</v>
      </c>
      <c r="AT192" s="58">
        <f t="shared" si="29"/>
        <v>2.5080041788461745E-2</v>
      </c>
      <c r="AU192" s="58">
        <f t="shared" si="29"/>
        <v>2.7762804410224051E-2</v>
      </c>
      <c r="AV192" s="58">
        <f t="shared" si="29"/>
        <v>2.5989363447574312E-2</v>
      </c>
      <c r="AW192" s="58">
        <f t="shared" si="29"/>
        <v>2.8491582460666881E-2</v>
      </c>
      <c r="AX192" s="58">
        <f t="shared" si="29"/>
        <v>2.6754965539711871E-2</v>
      </c>
    </row>
    <row r="193" spans="4:50" x14ac:dyDescent="0.25">
      <c r="D193" s="1" t="s">
        <v>0</v>
      </c>
      <c r="E193" s="2" t="s">
        <v>6</v>
      </c>
      <c r="F193" s="60" t="s">
        <v>13</v>
      </c>
      <c r="G193" s="57">
        <v>137378</v>
      </c>
      <c r="H193" s="57">
        <v>141487</v>
      </c>
      <c r="I193" s="57">
        <v>119854</v>
      </c>
      <c r="J193" s="57">
        <v>144832</v>
      </c>
      <c r="K193" s="57">
        <v>166875</v>
      </c>
      <c r="L193" s="57">
        <v>177965</v>
      </c>
      <c r="M193" s="57">
        <v>163342</v>
      </c>
      <c r="O193" s="60" t="s">
        <v>13</v>
      </c>
      <c r="P193" s="103">
        <v>6.5</v>
      </c>
      <c r="Q193" s="103">
        <v>7.4</v>
      </c>
      <c r="R193" s="103">
        <v>7.3</v>
      </c>
      <c r="S193" s="103">
        <v>7.2</v>
      </c>
      <c r="T193" s="103">
        <v>7</v>
      </c>
      <c r="U193" s="103">
        <v>7.6</v>
      </c>
      <c r="V193" s="103">
        <v>7.7</v>
      </c>
      <c r="Y193" s="60" t="s">
        <v>13</v>
      </c>
      <c r="Z193" s="57">
        <v>17859.14</v>
      </c>
      <c r="AA193" s="57">
        <v>20940.076000000001</v>
      </c>
      <c r="AB193" s="57">
        <v>17498.683999999997</v>
      </c>
      <c r="AC193" s="57">
        <v>20855.808000000001</v>
      </c>
      <c r="AD193" s="57">
        <v>23362.5</v>
      </c>
      <c r="AE193" s="57">
        <v>27050.68</v>
      </c>
      <c r="AF193" s="57">
        <v>25154.668000000001</v>
      </c>
      <c r="AH193" s="60" t="s">
        <v>13</v>
      </c>
      <c r="AI193" s="58">
        <v>0.22259453276017674</v>
      </c>
      <c r="AJ193" s="58">
        <v>0.21825286030070756</v>
      </c>
      <c r="AK193" s="58">
        <v>0.18068233382227242</v>
      </c>
      <c r="AL193" s="58">
        <v>0.18802000776319905</v>
      </c>
      <c r="AM193" s="58">
        <v>0.19556794689692997</v>
      </c>
      <c r="AN193" s="58">
        <v>0.20425789302126995</v>
      </c>
      <c r="AO193" s="58">
        <v>0.17681207425280115</v>
      </c>
      <c r="AQ193" s="60" t="s">
        <v>13</v>
      </c>
      <c r="AR193" s="58">
        <f t="shared" si="30"/>
        <v>2.8937289258822978E-2</v>
      </c>
      <c r="AS193" s="58">
        <f t="shared" si="29"/>
        <v>3.2301423324504717E-2</v>
      </c>
      <c r="AT193" s="58">
        <f t="shared" si="29"/>
        <v>2.6379620738051775E-2</v>
      </c>
      <c r="AU193" s="58">
        <f t="shared" si="29"/>
        <v>2.7074881117900663E-2</v>
      </c>
      <c r="AV193" s="58">
        <f t="shared" si="29"/>
        <v>2.7379512565570193E-2</v>
      </c>
      <c r="AW193" s="58">
        <f t="shared" si="29"/>
        <v>3.104719973923303E-2</v>
      </c>
      <c r="AX193" s="58">
        <f t="shared" si="29"/>
        <v>2.7229059434931379E-2</v>
      </c>
    </row>
    <row r="194" spans="4:50" x14ac:dyDescent="0.25">
      <c r="D194" s="1" t="s">
        <v>0</v>
      </c>
      <c r="E194" s="2" t="s">
        <v>6</v>
      </c>
      <c r="F194" s="60" t="s">
        <v>14</v>
      </c>
      <c r="G194" s="57">
        <v>351546</v>
      </c>
      <c r="H194" s="57">
        <v>357909</v>
      </c>
      <c r="I194" s="57">
        <v>415513</v>
      </c>
      <c r="J194" s="57">
        <v>463456</v>
      </c>
      <c r="K194" s="57">
        <v>542407</v>
      </c>
      <c r="L194" s="57">
        <v>529995</v>
      </c>
      <c r="M194" s="57">
        <v>599977</v>
      </c>
      <c r="O194" s="60" t="s">
        <v>14</v>
      </c>
      <c r="P194" s="103">
        <v>3.8</v>
      </c>
      <c r="Q194" s="103">
        <v>4.2</v>
      </c>
      <c r="R194" s="103">
        <v>3.5</v>
      </c>
      <c r="S194" s="103">
        <v>3.6</v>
      </c>
      <c r="T194" s="103">
        <v>3.6</v>
      </c>
      <c r="U194" s="103">
        <v>3.9</v>
      </c>
      <c r="V194" s="103">
        <v>4.0999999999999996</v>
      </c>
      <c r="Y194" s="60" t="s">
        <v>14</v>
      </c>
      <c r="Z194" s="57">
        <v>26717.495999999999</v>
      </c>
      <c r="AA194" s="57">
        <v>30064.356</v>
      </c>
      <c r="AB194" s="57">
        <v>29085.91</v>
      </c>
      <c r="AC194" s="57">
        <v>33368.832000000002</v>
      </c>
      <c r="AD194" s="57">
        <v>39053.303999999996</v>
      </c>
      <c r="AE194" s="57">
        <v>41339.61</v>
      </c>
      <c r="AF194" s="57">
        <v>49198.113999999994</v>
      </c>
      <c r="AH194" s="60" t="s">
        <v>14</v>
      </c>
      <c r="AI194" s="58">
        <v>0.56961243877264989</v>
      </c>
      <c r="AJ194" s="58">
        <v>0.55209781094634802</v>
      </c>
      <c r="AK194" s="58">
        <v>0.626394267804945</v>
      </c>
      <c r="AL194" s="58">
        <v>0.60165571640177018</v>
      </c>
      <c r="AM194" s="58">
        <v>0.63566995279414595</v>
      </c>
      <c r="AN194" s="58">
        <v>0.60829748552697427</v>
      </c>
      <c r="AO194" s="58">
        <v>0.64945438328153737</v>
      </c>
      <c r="AQ194" s="60" t="s">
        <v>14</v>
      </c>
      <c r="AR194" s="58">
        <f t="shared" si="30"/>
        <v>4.3290545346721387E-2</v>
      </c>
      <c r="AS194" s="58">
        <f t="shared" si="29"/>
        <v>4.6376216119493233E-2</v>
      </c>
      <c r="AT194" s="58">
        <f t="shared" si="29"/>
        <v>4.3847598746346153E-2</v>
      </c>
      <c r="AU194" s="58">
        <f t="shared" si="29"/>
        <v>4.3319211580927455E-2</v>
      </c>
      <c r="AV194" s="58">
        <f t="shared" si="29"/>
        <v>4.5768236601178514E-2</v>
      </c>
      <c r="AW194" s="58">
        <f t="shared" si="29"/>
        <v>4.7447203871103988E-2</v>
      </c>
      <c r="AX194" s="58">
        <f t="shared" si="29"/>
        <v>5.3255259429086065E-2</v>
      </c>
    </row>
    <row r="195" spans="4:50" x14ac:dyDescent="0.25">
      <c r="D195" s="19" t="s">
        <v>1</v>
      </c>
      <c r="E195" s="96" t="s">
        <v>6</v>
      </c>
      <c r="F195" s="56" t="s">
        <v>59</v>
      </c>
      <c r="G195" s="100">
        <v>309514</v>
      </c>
      <c r="H195" s="100">
        <v>324085</v>
      </c>
      <c r="I195" s="100">
        <v>316238</v>
      </c>
      <c r="J195" s="100">
        <v>376731</v>
      </c>
      <c r="K195" s="100">
        <v>419923</v>
      </c>
      <c r="L195" s="100">
        <v>459750</v>
      </c>
      <c r="M195" s="100">
        <v>451104</v>
      </c>
      <c r="O195" s="56" t="s">
        <v>59</v>
      </c>
      <c r="P195" s="101">
        <v>4.0999999999999996</v>
      </c>
      <c r="Q195" s="101">
        <v>4.7</v>
      </c>
      <c r="R195" s="101">
        <v>4.0999999999999996</v>
      </c>
      <c r="S195" s="101">
        <v>4.2</v>
      </c>
      <c r="T195" s="101">
        <v>4.2</v>
      </c>
      <c r="U195" s="101">
        <v>4.5</v>
      </c>
      <c r="V195" s="101">
        <v>4.4000000000000004</v>
      </c>
      <c r="Y195" s="56" t="s">
        <v>59</v>
      </c>
      <c r="Z195" s="100">
        <v>25380.147999999997</v>
      </c>
      <c r="AA195" s="100">
        <v>30463.99</v>
      </c>
      <c r="AB195" s="100">
        <v>25931.515999999996</v>
      </c>
      <c r="AC195" s="100">
        <v>31645.403999999999</v>
      </c>
      <c r="AD195" s="100">
        <v>35273.531999999999</v>
      </c>
      <c r="AE195" s="100">
        <v>41377.5</v>
      </c>
      <c r="AF195" s="100">
        <v>39697.152000000002</v>
      </c>
      <c r="AH195" s="56" t="s">
        <v>59</v>
      </c>
      <c r="AI195" s="102">
        <v>1</v>
      </c>
      <c r="AJ195" s="102">
        <v>1</v>
      </c>
      <c r="AK195" s="102">
        <v>1</v>
      </c>
      <c r="AL195" s="102">
        <v>1</v>
      </c>
      <c r="AM195" s="102">
        <v>1</v>
      </c>
      <c r="AN195" s="102">
        <v>1</v>
      </c>
      <c r="AO195" s="102">
        <v>1</v>
      </c>
      <c r="AQ195" s="56" t="s">
        <v>59</v>
      </c>
      <c r="AR195" s="102">
        <f t="shared" si="30"/>
        <v>8.199999999999999E-2</v>
      </c>
      <c r="AS195" s="102">
        <f t="shared" si="29"/>
        <v>9.4E-2</v>
      </c>
      <c r="AT195" s="102">
        <f t="shared" si="29"/>
        <v>8.199999999999999E-2</v>
      </c>
      <c r="AU195" s="102">
        <f t="shared" si="29"/>
        <v>8.4000000000000005E-2</v>
      </c>
      <c r="AV195" s="102">
        <f t="shared" si="29"/>
        <v>8.4000000000000005E-2</v>
      </c>
      <c r="AW195" s="102">
        <f t="shared" si="29"/>
        <v>0.09</v>
      </c>
      <c r="AX195" s="102">
        <f t="shared" si="29"/>
        <v>8.8000000000000009E-2</v>
      </c>
    </row>
    <row r="196" spans="4:50" x14ac:dyDescent="0.25">
      <c r="D196" s="1" t="s">
        <v>1</v>
      </c>
      <c r="E196" s="2" t="s">
        <v>6</v>
      </c>
      <c r="F196" s="60" t="s">
        <v>12</v>
      </c>
      <c r="G196" s="57">
        <v>82766</v>
      </c>
      <c r="H196" s="57">
        <v>98114</v>
      </c>
      <c r="I196" s="57">
        <v>86042</v>
      </c>
      <c r="J196" s="57">
        <v>114408</v>
      </c>
      <c r="K196" s="57">
        <v>109794</v>
      </c>
      <c r="L196" s="57">
        <v>109711</v>
      </c>
      <c r="M196" s="57">
        <v>111948</v>
      </c>
      <c r="O196" s="60" t="s">
        <v>12</v>
      </c>
      <c r="P196" s="103">
        <v>8.3000000000000007</v>
      </c>
      <c r="Q196" s="103">
        <v>8.5</v>
      </c>
      <c r="R196" s="103">
        <v>8</v>
      </c>
      <c r="S196" s="103">
        <v>8.1</v>
      </c>
      <c r="T196" s="103">
        <v>8.6</v>
      </c>
      <c r="U196" s="103">
        <v>9.3000000000000007</v>
      </c>
      <c r="V196" s="103">
        <v>9.5</v>
      </c>
      <c r="Y196" s="60" t="s">
        <v>12</v>
      </c>
      <c r="Z196" s="57">
        <v>13739.156000000001</v>
      </c>
      <c r="AA196" s="57">
        <v>16679.38</v>
      </c>
      <c r="AB196" s="57">
        <v>13766.72</v>
      </c>
      <c r="AC196" s="57">
        <v>18534.095999999998</v>
      </c>
      <c r="AD196" s="57">
        <v>18884.567999999999</v>
      </c>
      <c r="AE196" s="57">
        <v>20406.245999999999</v>
      </c>
      <c r="AF196" s="57">
        <v>21270.12</v>
      </c>
      <c r="AH196" s="60" t="s">
        <v>12</v>
      </c>
      <c r="AI196" s="58">
        <v>0.26740632087724625</v>
      </c>
      <c r="AJ196" s="58">
        <v>0.3027415647129611</v>
      </c>
      <c r="AK196" s="58">
        <v>0.27207988919737663</v>
      </c>
      <c r="AL196" s="58">
        <v>0.30368618457201557</v>
      </c>
      <c r="AM196" s="58">
        <v>0.26146222045470241</v>
      </c>
      <c r="AN196" s="58">
        <v>0.23863186514410006</v>
      </c>
      <c r="AO196" s="58">
        <v>0.24816450308576293</v>
      </c>
      <c r="AQ196" s="60" t="s">
        <v>12</v>
      </c>
      <c r="AR196" s="58">
        <f t="shared" si="30"/>
        <v>4.4389449265622882E-2</v>
      </c>
      <c r="AS196" s="58">
        <f t="shared" si="29"/>
        <v>5.1466066001203382E-2</v>
      </c>
      <c r="AT196" s="58">
        <f t="shared" si="29"/>
        <v>4.3532782271580264E-2</v>
      </c>
      <c r="AU196" s="58">
        <f t="shared" si="29"/>
        <v>4.9197161900666524E-2</v>
      </c>
      <c r="AV196" s="58">
        <f t="shared" si="29"/>
        <v>4.4971501918208812E-2</v>
      </c>
      <c r="AW196" s="58">
        <f t="shared" si="29"/>
        <v>4.4385526916802615E-2</v>
      </c>
      <c r="AX196" s="58">
        <f t="shared" si="29"/>
        <v>4.715125558629496E-2</v>
      </c>
    </row>
    <row r="197" spans="4:50" x14ac:dyDescent="0.25">
      <c r="D197" s="1" t="s">
        <v>1</v>
      </c>
      <c r="E197" s="2" t="s">
        <v>6</v>
      </c>
      <c r="F197" s="60" t="s">
        <v>13</v>
      </c>
      <c r="G197" s="57">
        <v>79605</v>
      </c>
      <c r="H197" s="57">
        <v>77661</v>
      </c>
      <c r="I197" s="57">
        <v>57075</v>
      </c>
      <c r="J197" s="57">
        <v>76302</v>
      </c>
      <c r="K197" s="57">
        <v>90867</v>
      </c>
      <c r="L197" s="57">
        <v>104481</v>
      </c>
      <c r="M197" s="57">
        <v>107054</v>
      </c>
      <c r="O197" s="60" t="s">
        <v>13</v>
      </c>
      <c r="P197" s="103">
        <v>8.5</v>
      </c>
      <c r="Q197" s="103">
        <v>9.8000000000000007</v>
      </c>
      <c r="R197" s="103">
        <v>9.9</v>
      </c>
      <c r="S197" s="103">
        <v>9.5</v>
      </c>
      <c r="T197" s="103">
        <v>9.1999999999999993</v>
      </c>
      <c r="U197" s="103">
        <v>9.3000000000000007</v>
      </c>
      <c r="V197" s="103">
        <v>9.5</v>
      </c>
      <c r="Y197" s="60" t="s">
        <v>13</v>
      </c>
      <c r="Z197" s="57">
        <v>13532.85</v>
      </c>
      <c r="AA197" s="57">
        <v>15221.556</v>
      </c>
      <c r="AB197" s="57">
        <v>11300.85</v>
      </c>
      <c r="AC197" s="57">
        <v>14497.38</v>
      </c>
      <c r="AD197" s="57">
        <v>16719.527999999998</v>
      </c>
      <c r="AE197" s="57">
        <v>19433.466</v>
      </c>
      <c r="AF197" s="57">
        <v>20340.259999999998</v>
      </c>
      <c r="AH197" s="60" t="s">
        <v>13</v>
      </c>
      <c r="AI197" s="58">
        <v>0.25719353567205361</v>
      </c>
      <c r="AJ197" s="58">
        <v>0.23963157813536573</v>
      </c>
      <c r="AK197" s="58">
        <v>0.18048115659724637</v>
      </c>
      <c r="AL197" s="58">
        <v>0.20253708879810794</v>
      </c>
      <c r="AM197" s="58">
        <v>0.21638967143976395</v>
      </c>
      <c r="AN197" s="58">
        <v>0.22725611745513866</v>
      </c>
      <c r="AO197" s="58">
        <v>0.23731556359509115</v>
      </c>
      <c r="AQ197" s="60" t="s">
        <v>13</v>
      </c>
      <c r="AR197" s="58">
        <f t="shared" si="30"/>
        <v>4.3722901064249114E-2</v>
      </c>
      <c r="AS197" s="58">
        <f t="shared" si="29"/>
        <v>4.6967789314531688E-2</v>
      </c>
      <c r="AT197" s="58">
        <f t="shared" si="29"/>
        <v>3.5735269006254781E-2</v>
      </c>
      <c r="AU197" s="58">
        <f t="shared" si="29"/>
        <v>3.8482046871640509E-2</v>
      </c>
      <c r="AV197" s="58">
        <f t="shared" si="29"/>
        <v>3.9815699544916566E-2</v>
      </c>
      <c r="AW197" s="58">
        <f t="shared" si="29"/>
        <v>4.2269637846655793E-2</v>
      </c>
      <c r="AX197" s="58">
        <f t="shared" si="29"/>
        <v>4.5089957083067317E-2</v>
      </c>
    </row>
    <row r="198" spans="4:50" x14ac:dyDescent="0.25">
      <c r="D198" s="1" t="s">
        <v>1</v>
      </c>
      <c r="E198" s="2" t="s">
        <v>6</v>
      </c>
      <c r="F198" s="60" t="s">
        <v>14</v>
      </c>
      <c r="G198" s="57">
        <v>147143</v>
      </c>
      <c r="H198" s="57">
        <v>148310</v>
      </c>
      <c r="I198" s="57">
        <v>173121</v>
      </c>
      <c r="J198" s="57">
        <v>186021</v>
      </c>
      <c r="K198" s="57">
        <v>219262</v>
      </c>
      <c r="L198" s="57">
        <v>245558</v>
      </c>
      <c r="M198" s="57">
        <v>232102</v>
      </c>
      <c r="O198" s="60" t="s">
        <v>14</v>
      </c>
      <c r="P198" s="103">
        <v>6.5</v>
      </c>
      <c r="Q198" s="103">
        <v>7.4</v>
      </c>
      <c r="R198" s="103">
        <v>5.9</v>
      </c>
      <c r="S198" s="103">
        <v>6.6</v>
      </c>
      <c r="T198" s="103">
        <v>6.1</v>
      </c>
      <c r="U198" s="103">
        <v>6.6</v>
      </c>
      <c r="V198" s="103">
        <v>6.7</v>
      </c>
      <c r="Y198" s="60" t="s">
        <v>14</v>
      </c>
      <c r="Z198" s="57">
        <v>19128.59</v>
      </c>
      <c r="AA198" s="57">
        <v>21949.88</v>
      </c>
      <c r="AB198" s="57">
        <v>20428.278000000002</v>
      </c>
      <c r="AC198" s="57">
        <v>24554.771999999997</v>
      </c>
      <c r="AD198" s="57">
        <v>26749.964</v>
      </c>
      <c r="AE198" s="57">
        <v>32413.655999999995</v>
      </c>
      <c r="AF198" s="57">
        <v>31101.668000000001</v>
      </c>
      <c r="AH198" s="60" t="s">
        <v>14</v>
      </c>
      <c r="AI198" s="58">
        <v>0.47540014345070014</v>
      </c>
      <c r="AJ198" s="58">
        <v>0.45762685715167317</v>
      </c>
      <c r="AK198" s="58">
        <v>0.54743895420537692</v>
      </c>
      <c r="AL198" s="58">
        <v>0.49377672662987648</v>
      </c>
      <c r="AM198" s="58">
        <v>0.52214810810553358</v>
      </c>
      <c r="AN198" s="58">
        <v>0.53411201740076131</v>
      </c>
      <c r="AO198" s="58">
        <v>0.51451993331914592</v>
      </c>
      <c r="AQ198" s="60" t="s">
        <v>14</v>
      </c>
      <c r="AR198" s="58">
        <f t="shared" si="30"/>
        <v>6.1802018648591021E-2</v>
      </c>
      <c r="AS198" s="58">
        <f t="shared" si="29"/>
        <v>6.7728774858447624E-2</v>
      </c>
      <c r="AT198" s="58">
        <f t="shared" si="29"/>
        <v>6.4597796596234477E-2</v>
      </c>
      <c r="AU198" s="58">
        <f t="shared" si="29"/>
        <v>6.5178527915143697E-2</v>
      </c>
      <c r="AV198" s="58">
        <f t="shared" si="29"/>
        <v>6.3702069188875096E-2</v>
      </c>
      <c r="AW198" s="58">
        <f t="shared" si="29"/>
        <v>7.0502786296900488E-2</v>
      </c>
      <c r="AX198" s="58">
        <f t="shared" si="29"/>
        <v>6.8945671064765554E-2</v>
      </c>
    </row>
    <row r="199" spans="4:50" x14ac:dyDescent="0.25">
      <c r="D199" s="19" t="s">
        <v>60</v>
      </c>
      <c r="E199" s="96" t="s">
        <v>6</v>
      </c>
      <c r="F199" s="56" t="s">
        <v>59</v>
      </c>
      <c r="G199" s="100">
        <v>307653</v>
      </c>
      <c r="H199" s="100">
        <v>324186</v>
      </c>
      <c r="I199" s="100">
        <v>347103</v>
      </c>
      <c r="J199" s="100">
        <v>393570</v>
      </c>
      <c r="K199" s="100">
        <v>433361</v>
      </c>
      <c r="L199" s="100">
        <v>411526</v>
      </c>
      <c r="M199" s="100">
        <v>472713</v>
      </c>
      <c r="O199" s="56" t="s">
        <v>59</v>
      </c>
      <c r="P199" s="101">
        <v>4.0999999999999996</v>
      </c>
      <c r="Q199" s="101">
        <v>4.7</v>
      </c>
      <c r="R199" s="101">
        <v>4.0999999999999996</v>
      </c>
      <c r="S199" s="101">
        <v>4.2</v>
      </c>
      <c r="T199" s="101">
        <v>4.2</v>
      </c>
      <c r="U199" s="101">
        <v>4.5</v>
      </c>
      <c r="V199" s="101">
        <v>4.4000000000000004</v>
      </c>
      <c r="Y199" s="56" t="s">
        <v>59</v>
      </c>
      <c r="Z199" s="100">
        <v>25227.545999999995</v>
      </c>
      <c r="AA199" s="100">
        <v>30473.484</v>
      </c>
      <c r="AB199" s="100">
        <v>28462.445999999996</v>
      </c>
      <c r="AC199" s="100">
        <v>33059.879999999997</v>
      </c>
      <c r="AD199" s="100">
        <v>36402.324000000001</v>
      </c>
      <c r="AE199" s="100">
        <v>37037.339999999997</v>
      </c>
      <c r="AF199" s="100">
        <v>41598.744000000006</v>
      </c>
      <c r="AH199" s="56" t="s">
        <v>59</v>
      </c>
      <c r="AI199" s="102">
        <v>1</v>
      </c>
      <c r="AJ199" s="102">
        <v>1</v>
      </c>
      <c r="AK199" s="102">
        <v>1</v>
      </c>
      <c r="AL199" s="102">
        <v>1</v>
      </c>
      <c r="AM199" s="102">
        <v>1</v>
      </c>
      <c r="AN199" s="102">
        <v>1</v>
      </c>
      <c r="AO199" s="102">
        <v>1</v>
      </c>
      <c r="AQ199" s="56" t="s">
        <v>59</v>
      </c>
      <c r="AR199" s="102">
        <f t="shared" si="30"/>
        <v>8.199999999999999E-2</v>
      </c>
      <c r="AS199" s="102">
        <f t="shared" si="29"/>
        <v>9.4E-2</v>
      </c>
      <c r="AT199" s="102">
        <f t="shared" si="29"/>
        <v>8.199999999999999E-2</v>
      </c>
      <c r="AU199" s="102">
        <f t="shared" si="29"/>
        <v>8.4000000000000005E-2</v>
      </c>
      <c r="AV199" s="102">
        <f t="shared" si="29"/>
        <v>8.4000000000000005E-2</v>
      </c>
      <c r="AW199" s="102">
        <f t="shared" si="29"/>
        <v>0.09</v>
      </c>
      <c r="AX199" s="102">
        <f t="shared" si="29"/>
        <v>8.8000000000000009E-2</v>
      </c>
    </row>
    <row r="200" spans="4:50" x14ac:dyDescent="0.25">
      <c r="D200" s="1" t="s">
        <v>60</v>
      </c>
      <c r="E200" s="2" t="s">
        <v>6</v>
      </c>
      <c r="F200" s="60" t="s">
        <v>12</v>
      </c>
      <c r="G200" s="57">
        <v>45477</v>
      </c>
      <c r="H200" s="57">
        <v>50761</v>
      </c>
      <c r="I200" s="57">
        <v>41932</v>
      </c>
      <c r="J200" s="57">
        <v>47605</v>
      </c>
      <c r="K200" s="57">
        <v>34208</v>
      </c>
      <c r="L200" s="57">
        <v>53605</v>
      </c>
      <c r="M200" s="57">
        <v>48550</v>
      </c>
      <c r="O200" s="60" t="s">
        <v>12</v>
      </c>
      <c r="P200" s="103">
        <v>11</v>
      </c>
      <c r="Q200" s="103">
        <v>12</v>
      </c>
      <c r="R200" s="103">
        <v>11.7</v>
      </c>
      <c r="S200" s="103">
        <v>12.3</v>
      </c>
      <c r="T200" s="103">
        <v>16</v>
      </c>
      <c r="U200" s="103">
        <v>13.4</v>
      </c>
      <c r="V200" s="103">
        <v>14.3</v>
      </c>
      <c r="Y200" s="60" t="s">
        <v>12</v>
      </c>
      <c r="Z200" s="57">
        <v>10004.94</v>
      </c>
      <c r="AA200" s="57">
        <v>12182.64</v>
      </c>
      <c r="AB200" s="57">
        <v>9812.0879999999997</v>
      </c>
      <c r="AC200" s="57">
        <v>11710.83</v>
      </c>
      <c r="AD200" s="57">
        <v>10946.56</v>
      </c>
      <c r="AE200" s="57">
        <v>14366.14</v>
      </c>
      <c r="AF200" s="57">
        <v>13885.3</v>
      </c>
      <c r="AH200" s="60" t="s">
        <v>12</v>
      </c>
      <c r="AI200" s="58">
        <v>0.147819133894355</v>
      </c>
      <c r="AJ200" s="58">
        <v>0.15657986464560469</v>
      </c>
      <c r="AK200" s="58">
        <v>0.12080563982449014</v>
      </c>
      <c r="AL200" s="58">
        <v>0.12095688187615926</v>
      </c>
      <c r="AM200" s="58">
        <v>7.8936498669700317E-2</v>
      </c>
      <c r="AN200" s="58">
        <v>0.13025908448068896</v>
      </c>
      <c r="AO200" s="58">
        <v>0.10270502397860859</v>
      </c>
      <c r="AQ200" s="60" t="s">
        <v>12</v>
      </c>
      <c r="AR200" s="58">
        <f t="shared" si="30"/>
        <v>3.2520209456758098E-2</v>
      </c>
      <c r="AS200" s="58">
        <f t="shared" si="29"/>
        <v>3.7579167514945125E-2</v>
      </c>
      <c r="AT200" s="58">
        <f t="shared" si="29"/>
        <v>2.8268519718930692E-2</v>
      </c>
      <c r="AU200" s="58">
        <f t="shared" si="29"/>
        <v>2.9755392941535178E-2</v>
      </c>
      <c r="AV200" s="58">
        <f t="shared" si="29"/>
        <v>2.5259679574304101E-2</v>
      </c>
      <c r="AW200" s="58">
        <f t="shared" si="29"/>
        <v>3.4909434640824639E-2</v>
      </c>
      <c r="AX200" s="58">
        <f t="shared" si="29"/>
        <v>2.9373636857882059E-2</v>
      </c>
    </row>
    <row r="201" spans="4:50" x14ac:dyDescent="0.25">
      <c r="D201" s="1" t="s">
        <v>60</v>
      </c>
      <c r="E201" s="2" t="s">
        <v>6</v>
      </c>
      <c r="F201" s="60" t="s">
        <v>13</v>
      </c>
      <c r="G201" s="57">
        <v>57773</v>
      </c>
      <c r="H201" s="57">
        <v>63826</v>
      </c>
      <c r="I201" s="57">
        <v>62779</v>
      </c>
      <c r="J201" s="57">
        <v>68530</v>
      </c>
      <c r="K201" s="57">
        <v>76008</v>
      </c>
      <c r="L201" s="57">
        <v>73484</v>
      </c>
      <c r="M201" s="57">
        <v>56288</v>
      </c>
      <c r="O201" s="60" t="s">
        <v>13</v>
      </c>
      <c r="P201" s="103">
        <v>10</v>
      </c>
      <c r="Q201" s="103">
        <v>10.9</v>
      </c>
      <c r="R201" s="103">
        <v>9.5</v>
      </c>
      <c r="S201" s="103">
        <v>10.199999999999999</v>
      </c>
      <c r="T201" s="103">
        <v>10.1</v>
      </c>
      <c r="U201" s="103">
        <v>11.3</v>
      </c>
      <c r="V201" s="103">
        <v>12.9</v>
      </c>
      <c r="Y201" s="60" t="s">
        <v>13</v>
      </c>
      <c r="Z201" s="57">
        <v>11554.6</v>
      </c>
      <c r="AA201" s="57">
        <v>13914.068000000001</v>
      </c>
      <c r="AB201" s="57">
        <v>11928.01</v>
      </c>
      <c r="AC201" s="57">
        <v>13980.12</v>
      </c>
      <c r="AD201" s="57">
        <v>15353.615999999998</v>
      </c>
      <c r="AE201" s="57">
        <v>16607.384000000002</v>
      </c>
      <c r="AF201" s="57">
        <v>14522.304000000002</v>
      </c>
      <c r="AH201" s="60" t="s">
        <v>13</v>
      </c>
      <c r="AI201" s="58">
        <v>0.18778623969212066</v>
      </c>
      <c r="AJ201" s="58">
        <v>0.19688080299581104</v>
      </c>
      <c r="AK201" s="58">
        <v>0.18086562201997677</v>
      </c>
      <c r="AL201" s="58">
        <v>0.17412404400741927</v>
      </c>
      <c r="AM201" s="58">
        <v>0.17539187882619803</v>
      </c>
      <c r="AN201" s="58">
        <v>0.17856465934108659</v>
      </c>
      <c r="AO201" s="58">
        <v>0.11907436436061627</v>
      </c>
      <c r="AQ201" s="60" t="s">
        <v>13</v>
      </c>
      <c r="AR201" s="58">
        <f t="shared" si="30"/>
        <v>3.7557247938424132E-2</v>
      </c>
      <c r="AS201" s="58">
        <f t="shared" si="29"/>
        <v>4.2920015053086812E-2</v>
      </c>
      <c r="AT201" s="58">
        <f t="shared" si="29"/>
        <v>3.4364468183795592E-2</v>
      </c>
      <c r="AU201" s="58">
        <f t="shared" si="29"/>
        <v>3.5521304977513525E-2</v>
      </c>
      <c r="AV201" s="58">
        <f t="shared" si="29"/>
        <v>3.5429159522892002E-2</v>
      </c>
      <c r="AW201" s="58">
        <f t="shared" si="29"/>
        <v>4.0355613011085568E-2</v>
      </c>
      <c r="AX201" s="58">
        <f t="shared" si="29"/>
        <v>3.0721186005039001E-2</v>
      </c>
    </row>
    <row r="202" spans="4:50" x14ac:dyDescent="0.25">
      <c r="D202" s="1" t="s">
        <v>60</v>
      </c>
      <c r="E202" s="2" t="s">
        <v>6</v>
      </c>
      <c r="F202" s="60" t="s">
        <v>14</v>
      </c>
      <c r="G202" s="57">
        <v>204403</v>
      </c>
      <c r="H202" s="57">
        <v>209599</v>
      </c>
      <c r="I202" s="57">
        <v>242392</v>
      </c>
      <c r="J202" s="57">
        <v>277435</v>
      </c>
      <c r="K202" s="57">
        <v>323145</v>
      </c>
      <c r="L202" s="57">
        <v>284437</v>
      </c>
      <c r="M202" s="57">
        <v>367875</v>
      </c>
      <c r="O202" s="60" t="s">
        <v>14</v>
      </c>
      <c r="P202" s="103">
        <v>5.0999999999999996</v>
      </c>
      <c r="Q202" s="103">
        <v>5.9</v>
      </c>
      <c r="R202" s="103">
        <v>5.0999999999999996</v>
      </c>
      <c r="S202" s="103">
        <v>5</v>
      </c>
      <c r="T202" s="103">
        <v>4.8</v>
      </c>
      <c r="U202" s="103">
        <v>5.7</v>
      </c>
      <c r="V202" s="103">
        <v>5.4</v>
      </c>
      <c r="Y202" s="60" t="s">
        <v>14</v>
      </c>
      <c r="Z202" s="57">
        <v>20849.106</v>
      </c>
      <c r="AA202" s="57">
        <v>24732.682000000001</v>
      </c>
      <c r="AB202" s="57">
        <v>24723.984</v>
      </c>
      <c r="AC202" s="57">
        <v>27743.5</v>
      </c>
      <c r="AD202" s="57">
        <v>31021.919999999998</v>
      </c>
      <c r="AE202" s="57">
        <v>32425.818000000003</v>
      </c>
      <c r="AF202" s="57">
        <v>39730.500000000007</v>
      </c>
      <c r="AH202" s="60" t="s">
        <v>14</v>
      </c>
      <c r="AI202" s="58">
        <v>0.66439462641352431</v>
      </c>
      <c r="AJ202" s="58">
        <v>0.6465393323585843</v>
      </c>
      <c r="AK202" s="58">
        <v>0.69832873815553309</v>
      </c>
      <c r="AL202" s="58">
        <v>0.70491907411642152</v>
      </c>
      <c r="AM202" s="58">
        <v>0.74567162250410168</v>
      </c>
      <c r="AN202" s="58">
        <v>0.69117625617822442</v>
      </c>
      <c r="AO202" s="58">
        <v>0.77822061166077516</v>
      </c>
      <c r="AQ202" s="60" t="s">
        <v>14</v>
      </c>
      <c r="AR202" s="58">
        <f t="shared" si="30"/>
        <v>6.7768251894179482E-2</v>
      </c>
      <c r="AS202" s="58">
        <f t="shared" si="29"/>
        <v>7.6291641218312958E-2</v>
      </c>
      <c r="AT202" s="58">
        <f t="shared" si="29"/>
        <v>7.1229531291864379E-2</v>
      </c>
      <c r="AU202" s="58">
        <f t="shared" si="29"/>
        <v>7.0491907411642157E-2</v>
      </c>
      <c r="AV202" s="58">
        <f t="shared" si="29"/>
        <v>7.1584475760393756E-2</v>
      </c>
      <c r="AW202" s="58">
        <f t="shared" si="29"/>
        <v>7.8794093204317586E-2</v>
      </c>
      <c r="AX202" s="58">
        <f t="shared" si="29"/>
        <v>8.4047826059363728E-2</v>
      </c>
    </row>
    <row r="203" spans="4:50" x14ac:dyDescent="0.25">
      <c r="D203" s="19" t="s">
        <v>0</v>
      </c>
      <c r="E203" s="96" t="s">
        <v>7</v>
      </c>
      <c r="F203" s="56" t="s">
        <v>59</v>
      </c>
      <c r="G203" s="100">
        <v>1597847</v>
      </c>
      <c r="H203" s="100">
        <v>1591608</v>
      </c>
      <c r="I203" s="100">
        <v>1601901</v>
      </c>
      <c r="J203" s="100">
        <v>1747931</v>
      </c>
      <c r="K203" s="100">
        <v>1819261</v>
      </c>
      <c r="L203" s="100">
        <v>1873559</v>
      </c>
      <c r="M203" s="100">
        <v>2019670</v>
      </c>
      <c r="O203" s="56" t="s">
        <v>59</v>
      </c>
      <c r="P203" s="101">
        <v>1.5</v>
      </c>
      <c r="Q203" s="101">
        <v>2.2999999999999998</v>
      </c>
      <c r="R203" s="101">
        <v>1.6</v>
      </c>
      <c r="S203" s="101">
        <v>1.8</v>
      </c>
      <c r="T203" s="101">
        <v>2</v>
      </c>
      <c r="U203" s="101">
        <v>2.2000000000000002</v>
      </c>
      <c r="V203" s="101">
        <v>1.9</v>
      </c>
      <c r="Y203" s="56" t="s">
        <v>59</v>
      </c>
      <c r="Z203" s="100">
        <v>47935.41</v>
      </c>
      <c r="AA203" s="100">
        <v>73213.967999999993</v>
      </c>
      <c r="AB203" s="100">
        <v>51260.832000000002</v>
      </c>
      <c r="AC203" s="100">
        <v>62925.516000000003</v>
      </c>
      <c r="AD203" s="100">
        <v>72770.44</v>
      </c>
      <c r="AE203" s="100">
        <v>82436.596000000005</v>
      </c>
      <c r="AF203" s="100">
        <v>76747.460000000006</v>
      </c>
      <c r="AH203" s="56" t="s">
        <v>59</v>
      </c>
      <c r="AI203" s="102">
        <v>1</v>
      </c>
      <c r="AJ203" s="102">
        <v>1</v>
      </c>
      <c r="AK203" s="102">
        <v>1</v>
      </c>
      <c r="AL203" s="102">
        <v>1</v>
      </c>
      <c r="AM203" s="102">
        <v>1</v>
      </c>
      <c r="AN203" s="102">
        <v>1</v>
      </c>
      <c r="AO203" s="102">
        <v>1</v>
      </c>
      <c r="AQ203" s="56" t="s">
        <v>59</v>
      </c>
      <c r="AR203" s="102">
        <f t="shared" si="30"/>
        <v>0.03</v>
      </c>
      <c r="AS203" s="102">
        <f t="shared" si="29"/>
        <v>4.5999999999999999E-2</v>
      </c>
      <c r="AT203" s="102">
        <f t="shared" si="29"/>
        <v>3.2000000000000001E-2</v>
      </c>
      <c r="AU203" s="102">
        <f t="shared" si="29"/>
        <v>3.6000000000000004E-2</v>
      </c>
      <c r="AV203" s="102">
        <f t="shared" si="29"/>
        <v>0.04</v>
      </c>
      <c r="AW203" s="102">
        <f t="shared" si="29"/>
        <v>4.4000000000000004E-2</v>
      </c>
      <c r="AX203" s="102">
        <f t="shared" si="29"/>
        <v>3.7999999999999999E-2</v>
      </c>
    </row>
    <row r="204" spans="4:50" x14ac:dyDescent="0.25">
      <c r="D204" s="1" t="s">
        <v>0</v>
      </c>
      <c r="E204" s="2" t="s">
        <v>7</v>
      </c>
      <c r="F204" s="60" t="s">
        <v>12</v>
      </c>
      <c r="G204" s="57">
        <v>329804</v>
      </c>
      <c r="H204" s="57">
        <v>331140</v>
      </c>
      <c r="I204" s="57">
        <v>291462</v>
      </c>
      <c r="J204" s="57">
        <v>307104</v>
      </c>
      <c r="K204" s="57">
        <v>285856</v>
      </c>
      <c r="L204" s="57">
        <v>296171</v>
      </c>
      <c r="M204" s="57">
        <v>277487</v>
      </c>
      <c r="O204" s="60" t="s">
        <v>12</v>
      </c>
      <c r="P204" s="103">
        <v>3.8</v>
      </c>
      <c r="Q204" s="103">
        <v>4.4000000000000004</v>
      </c>
      <c r="R204" s="103">
        <v>4.3</v>
      </c>
      <c r="S204" s="103">
        <v>4.4000000000000004</v>
      </c>
      <c r="T204" s="103">
        <v>5.6</v>
      </c>
      <c r="U204" s="103">
        <v>5.9</v>
      </c>
      <c r="V204" s="103">
        <v>6.1</v>
      </c>
      <c r="Y204" s="60" t="s">
        <v>12</v>
      </c>
      <c r="Z204" s="57">
        <v>25065.103999999999</v>
      </c>
      <c r="AA204" s="57">
        <v>29140.320000000003</v>
      </c>
      <c r="AB204" s="57">
        <v>25065.731999999996</v>
      </c>
      <c r="AC204" s="57">
        <v>27025.152000000002</v>
      </c>
      <c r="AD204" s="57">
        <v>32015.871999999996</v>
      </c>
      <c r="AE204" s="57">
        <v>34948.178</v>
      </c>
      <c r="AF204" s="57">
        <v>33853.413999999997</v>
      </c>
      <c r="AH204" s="60" t="s">
        <v>12</v>
      </c>
      <c r="AI204" s="58">
        <v>0.20640524405653357</v>
      </c>
      <c r="AJ204" s="58">
        <v>0.20805374187614037</v>
      </c>
      <c r="AK204" s="58">
        <v>0.18194757353918875</v>
      </c>
      <c r="AL204" s="58">
        <v>0.17569572254282348</v>
      </c>
      <c r="AM204" s="58">
        <v>0.15712753695044307</v>
      </c>
      <c r="AN204" s="58">
        <v>0.15807935592100383</v>
      </c>
      <c r="AO204" s="58">
        <v>0.13739224724831284</v>
      </c>
      <c r="AQ204" s="60" t="s">
        <v>12</v>
      </c>
      <c r="AR204" s="58">
        <f t="shared" si="30"/>
        <v>1.5686798548296549E-2</v>
      </c>
      <c r="AS204" s="58">
        <f t="shared" si="29"/>
        <v>1.8308729285100352E-2</v>
      </c>
      <c r="AT204" s="58">
        <f t="shared" si="29"/>
        <v>1.5647491324370232E-2</v>
      </c>
      <c r="AU204" s="58">
        <f t="shared" si="29"/>
        <v>1.5461223583768467E-2</v>
      </c>
      <c r="AV204" s="58">
        <f t="shared" si="29"/>
        <v>1.7598284138449622E-2</v>
      </c>
      <c r="AW204" s="58">
        <f t="shared" si="29"/>
        <v>1.8653363998678455E-2</v>
      </c>
      <c r="AX204" s="58">
        <f t="shared" si="29"/>
        <v>1.6761854164294165E-2</v>
      </c>
    </row>
    <row r="205" spans="4:50" x14ac:dyDescent="0.25">
      <c r="D205" s="1" t="s">
        <v>0</v>
      </c>
      <c r="E205" s="2" t="s">
        <v>7</v>
      </c>
      <c r="F205" s="60" t="s">
        <v>13</v>
      </c>
      <c r="G205" s="57">
        <v>417680</v>
      </c>
      <c r="H205" s="57">
        <v>447948</v>
      </c>
      <c r="I205" s="57">
        <v>437140</v>
      </c>
      <c r="J205" s="57">
        <v>428241</v>
      </c>
      <c r="K205" s="57">
        <v>419781</v>
      </c>
      <c r="L205" s="57">
        <v>471159</v>
      </c>
      <c r="M205" s="57">
        <v>511735</v>
      </c>
      <c r="O205" s="60" t="s">
        <v>13</v>
      </c>
      <c r="P205" s="103">
        <v>3.2</v>
      </c>
      <c r="Q205" s="103">
        <v>3.7</v>
      </c>
      <c r="R205" s="103">
        <v>3.3</v>
      </c>
      <c r="S205" s="103">
        <v>3.7</v>
      </c>
      <c r="T205" s="103">
        <v>4.3</v>
      </c>
      <c r="U205" s="103">
        <v>4.3</v>
      </c>
      <c r="V205" s="103">
        <v>4.2</v>
      </c>
      <c r="Y205" s="60" t="s">
        <v>13</v>
      </c>
      <c r="Z205" s="57">
        <v>26731.52</v>
      </c>
      <c r="AA205" s="57">
        <v>33148.152000000002</v>
      </c>
      <c r="AB205" s="57">
        <v>28851.24</v>
      </c>
      <c r="AC205" s="57">
        <v>31689.834000000003</v>
      </c>
      <c r="AD205" s="57">
        <v>36101.165999999997</v>
      </c>
      <c r="AE205" s="57">
        <v>40519.673999999999</v>
      </c>
      <c r="AF205" s="57">
        <v>42985.74</v>
      </c>
      <c r="AH205" s="60" t="s">
        <v>13</v>
      </c>
      <c r="AI205" s="58">
        <v>0.26140174872813227</v>
      </c>
      <c r="AJ205" s="58">
        <v>0.28144367205995446</v>
      </c>
      <c r="AK205" s="58">
        <v>0.27288827461871862</v>
      </c>
      <c r="AL205" s="58">
        <v>0.24499880144010261</v>
      </c>
      <c r="AM205" s="58">
        <v>0.23074259273408268</v>
      </c>
      <c r="AN205" s="58">
        <v>0.25147806927884309</v>
      </c>
      <c r="AO205" s="58">
        <v>0.25337555145147472</v>
      </c>
      <c r="AQ205" s="60" t="s">
        <v>13</v>
      </c>
      <c r="AR205" s="58">
        <f t="shared" si="30"/>
        <v>1.6729711918600464E-2</v>
      </c>
      <c r="AS205" s="58">
        <f t="shared" si="29"/>
        <v>2.0826831732436633E-2</v>
      </c>
      <c r="AT205" s="58">
        <f t="shared" si="29"/>
        <v>1.8010626124835429E-2</v>
      </c>
      <c r="AU205" s="58">
        <f t="shared" si="29"/>
        <v>1.8129911306567593E-2</v>
      </c>
      <c r="AV205" s="58">
        <f t="shared" si="29"/>
        <v>1.9843862975131112E-2</v>
      </c>
      <c r="AW205" s="58">
        <f t="shared" si="29"/>
        <v>2.1627113957980507E-2</v>
      </c>
      <c r="AX205" s="58">
        <f t="shared" si="29"/>
        <v>2.1283546321923877E-2</v>
      </c>
    </row>
    <row r="206" spans="4:50" x14ac:dyDescent="0.25">
      <c r="D206" s="1" t="s">
        <v>0</v>
      </c>
      <c r="E206" s="2" t="s">
        <v>7</v>
      </c>
      <c r="F206" s="60" t="s">
        <v>14</v>
      </c>
      <c r="G206" s="57">
        <v>850363</v>
      </c>
      <c r="H206" s="57">
        <v>812520</v>
      </c>
      <c r="I206" s="57">
        <v>873299</v>
      </c>
      <c r="J206" s="57">
        <v>1012586</v>
      </c>
      <c r="K206" s="57">
        <v>1113624</v>
      </c>
      <c r="L206" s="57">
        <v>1106229</v>
      </c>
      <c r="M206" s="57">
        <v>1230448</v>
      </c>
      <c r="O206" s="60" t="s">
        <v>14</v>
      </c>
      <c r="P206" s="103">
        <v>2.2999999999999998</v>
      </c>
      <c r="Q206" s="103">
        <v>2.6</v>
      </c>
      <c r="R206" s="103">
        <v>2.4</v>
      </c>
      <c r="S206" s="103">
        <v>2.2999999999999998</v>
      </c>
      <c r="T206" s="103">
        <v>2.6</v>
      </c>
      <c r="U206" s="103">
        <v>2.8</v>
      </c>
      <c r="V206" s="103">
        <v>2.9</v>
      </c>
      <c r="Y206" s="60" t="s">
        <v>14</v>
      </c>
      <c r="Z206" s="57">
        <v>39116.697999999997</v>
      </c>
      <c r="AA206" s="57">
        <v>42251.040000000001</v>
      </c>
      <c r="AB206" s="57">
        <v>41918.351999999999</v>
      </c>
      <c r="AC206" s="57">
        <v>46578.955999999998</v>
      </c>
      <c r="AD206" s="57">
        <v>57908.447999999997</v>
      </c>
      <c r="AE206" s="57">
        <v>61948.823999999993</v>
      </c>
      <c r="AF206" s="57">
        <v>71365.983999999997</v>
      </c>
      <c r="AH206" s="60" t="s">
        <v>14</v>
      </c>
      <c r="AI206" s="58">
        <v>0.53219300721533414</v>
      </c>
      <c r="AJ206" s="58">
        <v>0.51050258606390519</v>
      </c>
      <c r="AK206" s="58">
        <v>0.54516415184209266</v>
      </c>
      <c r="AL206" s="58">
        <v>0.57930547601707394</v>
      </c>
      <c r="AM206" s="58">
        <v>0.61212987031547428</v>
      </c>
      <c r="AN206" s="58">
        <v>0.59044257480015305</v>
      </c>
      <c r="AO206" s="58">
        <v>0.60923220130021238</v>
      </c>
      <c r="AQ206" s="60" t="s">
        <v>14</v>
      </c>
      <c r="AR206" s="58">
        <f t="shared" si="30"/>
        <v>2.4480878331905365E-2</v>
      </c>
      <c r="AS206" s="58">
        <f t="shared" si="29"/>
        <v>2.6546134475323072E-2</v>
      </c>
      <c r="AT206" s="58">
        <f t="shared" si="29"/>
        <v>2.6167879288420445E-2</v>
      </c>
      <c r="AU206" s="58">
        <f t="shared" si="29"/>
        <v>2.6648051896785398E-2</v>
      </c>
      <c r="AV206" s="58">
        <f t="shared" si="29"/>
        <v>3.1830753256404665E-2</v>
      </c>
      <c r="AW206" s="58">
        <f t="shared" si="29"/>
        <v>3.3064784188808566E-2</v>
      </c>
      <c r="AX206" s="58">
        <f t="shared" si="29"/>
        <v>3.5335467675412319E-2</v>
      </c>
    </row>
    <row r="207" spans="4:50" x14ac:dyDescent="0.25">
      <c r="D207" s="19" t="s">
        <v>1</v>
      </c>
      <c r="E207" s="96" t="s">
        <v>7</v>
      </c>
      <c r="F207" s="56" t="s">
        <v>59</v>
      </c>
      <c r="G207" s="100">
        <v>807759</v>
      </c>
      <c r="H207" s="100">
        <v>809089</v>
      </c>
      <c r="I207" s="100">
        <v>774247</v>
      </c>
      <c r="J207" s="100">
        <v>881954</v>
      </c>
      <c r="K207" s="100">
        <v>874662</v>
      </c>
      <c r="L207" s="100">
        <v>939518</v>
      </c>
      <c r="M207" s="100">
        <v>966203</v>
      </c>
      <c r="O207" s="56" t="s">
        <v>59</v>
      </c>
      <c r="P207" s="101">
        <v>2.2999999999999998</v>
      </c>
      <c r="Q207" s="101">
        <v>2.6</v>
      </c>
      <c r="R207" s="101">
        <v>2.4</v>
      </c>
      <c r="S207" s="101">
        <v>2.7</v>
      </c>
      <c r="T207" s="101">
        <v>3</v>
      </c>
      <c r="U207" s="101">
        <v>3.2</v>
      </c>
      <c r="V207" s="101">
        <v>3.4</v>
      </c>
      <c r="Y207" s="56" t="s">
        <v>59</v>
      </c>
      <c r="Z207" s="100">
        <v>37156.913999999997</v>
      </c>
      <c r="AA207" s="100">
        <v>42072.627999999997</v>
      </c>
      <c r="AB207" s="100">
        <v>37163.856</v>
      </c>
      <c r="AC207" s="100">
        <v>47625.516000000003</v>
      </c>
      <c r="AD207" s="100">
        <v>52479.72</v>
      </c>
      <c r="AE207" s="100">
        <v>60129.152000000002</v>
      </c>
      <c r="AF207" s="100">
        <v>65701.803999999989</v>
      </c>
      <c r="AH207" s="56" t="s">
        <v>59</v>
      </c>
      <c r="AI207" s="102">
        <v>1</v>
      </c>
      <c r="AJ207" s="102">
        <v>1</v>
      </c>
      <c r="AK207" s="102">
        <v>1</v>
      </c>
      <c r="AL207" s="102">
        <v>1</v>
      </c>
      <c r="AM207" s="102">
        <v>1</v>
      </c>
      <c r="AN207" s="102">
        <v>1</v>
      </c>
      <c r="AO207" s="102">
        <v>1</v>
      </c>
      <c r="AQ207" s="56" t="s">
        <v>59</v>
      </c>
      <c r="AR207" s="102">
        <f t="shared" si="30"/>
        <v>4.5999999999999999E-2</v>
      </c>
      <c r="AS207" s="102">
        <f t="shared" si="29"/>
        <v>5.2000000000000005E-2</v>
      </c>
      <c r="AT207" s="102">
        <f t="shared" si="29"/>
        <v>4.8000000000000001E-2</v>
      </c>
      <c r="AU207" s="102">
        <f t="shared" si="29"/>
        <v>5.4000000000000006E-2</v>
      </c>
      <c r="AV207" s="102">
        <f t="shared" si="29"/>
        <v>0.06</v>
      </c>
      <c r="AW207" s="102">
        <f t="shared" si="29"/>
        <v>6.4000000000000001E-2</v>
      </c>
      <c r="AX207" s="102">
        <f t="shared" si="29"/>
        <v>6.8000000000000005E-2</v>
      </c>
    </row>
    <row r="208" spans="4:50" x14ac:dyDescent="0.25">
      <c r="D208" s="1" t="s">
        <v>1</v>
      </c>
      <c r="E208" s="2" t="s">
        <v>7</v>
      </c>
      <c r="F208" s="60" t="s">
        <v>12</v>
      </c>
      <c r="G208" s="57">
        <v>221241</v>
      </c>
      <c r="H208" s="57">
        <v>226078</v>
      </c>
      <c r="I208" s="57">
        <v>188990</v>
      </c>
      <c r="J208" s="57">
        <v>225380</v>
      </c>
      <c r="K208" s="57">
        <v>210940</v>
      </c>
      <c r="L208" s="57">
        <v>221771</v>
      </c>
      <c r="M208" s="57">
        <v>211662</v>
      </c>
      <c r="O208" s="60" t="s">
        <v>12</v>
      </c>
      <c r="P208" s="103">
        <v>4.7</v>
      </c>
      <c r="Q208" s="103">
        <v>5.4</v>
      </c>
      <c r="R208" s="103">
        <v>5.6</v>
      </c>
      <c r="S208" s="103">
        <v>5.4</v>
      </c>
      <c r="T208" s="103">
        <v>6.2</v>
      </c>
      <c r="U208" s="103">
        <v>6.6</v>
      </c>
      <c r="V208" s="103">
        <v>6.8</v>
      </c>
      <c r="Y208" s="60" t="s">
        <v>12</v>
      </c>
      <c r="Z208" s="57">
        <v>20796.654000000002</v>
      </c>
      <c r="AA208" s="57">
        <v>24416.424000000003</v>
      </c>
      <c r="AB208" s="57">
        <v>21166.880000000001</v>
      </c>
      <c r="AC208" s="57">
        <v>24341.040000000001</v>
      </c>
      <c r="AD208" s="57">
        <v>26156.560000000001</v>
      </c>
      <c r="AE208" s="57">
        <v>29273.771999999997</v>
      </c>
      <c r="AF208" s="57">
        <v>28786.031999999996</v>
      </c>
      <c r="AH208" s="60" t="s">
        <v>12</v>
      </c>
      <c r="AI208" s="58">
        <v>0.27389481268546684</v>
      </c>
      <c r="AJ208" s="58">
        <v>0.27942290650348728</v>
      </c>
      <c r="AK208" s="58">
        <v>0.24409523059178789</v>
      </c>
      <c r="AL208" s="58">
        <v>0.25554620762534103</v>
      </c>
      <c r="AM208" s="58">
        <v>0.2411674452531378</v>
      </c>
      <c r="AN208" s="58">
        <v>0.23604763293518591</v>
      </c>
      <c r="AO208" s="58">
        <v>0.21906576568278094</v>
      </c>
      <c r="AQ208" s="60" t="s">
        <v>12</v>
      </c>
      <c r="AR208" s="58">
        <f t="shared" si="30"/>
        <v>2.5746112392433882E-2</v>
      </c>
      <c r="AS208" s="58">
        <f t="shared" si="29"/>
        <v>3.0177673902376627E-2</v>
      </c>
      <c r="AT208" s="58">
        <f t="shared" si="29"/>
        <v>2.7338665826280244E-2</v>
      </c>
      <c r="AU208" s="58">
        <f t="shared" si="29"/>
        <v>2.7598990423536831E-2</v>
      </c>
      <c r="AV208" s="58">
        <f t="shared" si="29"/>
        <v>2.9904763211389088E-2</v>
      </c>
      <c r="AW208" s="58">
        <f t="shared" si="29"/>
        <v>3.1158287547444537E-2</v>
      </c>
      <c r="AX208" s="58">
        <f t="shared" si="29"/>
        <v>2.9792944132858205E-2</v>
      </c>
    </row>
    <row r="209" spans="4:50" x14ac:dyDescent="0.25">
      <c r="D209" s="1" t="s">
        <v>1</v>
      </c>
      <c r="E209" s="2" t="s">
        <v>7</v>
      </c>
      <c r="F209" s="60" t="s">
        <v>13</v>
      </c>
      <c r="G209" s="57">
        <v>248218</v>
      </c>
      <c r="H209" s="57">
        <v>267145</v>
      </c>
      <c r="I209" s="57">
        <v>270044</v>
      </c>
      <c r="J209" s="57">
        <v>265945</v>
      </c>
      <c r="K209" s="57">
        <v>262226</v>
      </c>
      <c r="L209" s="57">
        <v>295550</v>
      </c>
      <c r="M209" s="57">
        <v>313514</v>
      </c>
      <c r="O209" s="60" t="s">
        <v>13</v>
      </c>
      <c r="P209" s="103">
        <v>4.7</v>
      </c>
      <c r="Q209" s="103">
        <v>4.8</v>
      </c>
      <c r="R209" s="103">
        <v>4.3</v>
      </c>
      <c r="S209" s="103">
        <v>4.9000000000000004</v>
      </c>
      <c r="T209" s="103">
        <v>5.6</v>
      </c>
      <c r="U209" s="103">
        <v>5.9</v>
      </c>
      <c r="V209" s="103">
        <v>5.6</v>
      </c>
      <c r="Y209" s="60" t="s">
        <v>13</v>
      </c>
      <c r="Z209" s="57">
        <v>23332.492000000002</v>
      </c>
      <c r="AA209" s="57">
        <v>25645.919999999998</v>
      </c>
      <c r="AB209" s="57">
        <v>23223.784</v>
      </c>
      <c r="AC209" s="57">
        <v>26062.61</v>
      </c>
      <c r="AD209" s="57">
        <v>29369.311999999998</v>
      </c>
      <c r="AE209" s="57">
        <v>34874.9</v>
      </c>
      <c r="AF209" s="57">
        <v>35113.567999999999</v>
      </c>
      <c r="AH209" s="60" t="s">
        <v>13</v>
      </c>
      <c r="AI209" s="58">
        <v>0.30729215025768825</v>
      </c>
      <c r="AJ209" s="58">
        <v>0.33017999255953301</v>
      </c>
      <c r="AK209" s="58">
        <v>0.34878275279077608</v>
      </c>
      <c r="AL209" s="58">
        <v>0.30154066992156053</v>
      </c>
      <c r="AM209" s="58">
        <v>0.29980266663008109</v>
      </c>
      <c r="AN209" s="58">
        <v>0.31457619758216449</v>
      </c>
      <c r="AO209" s="58">
        <v>0.32448046632022465</v>
      </c>
      <c r="AQ209" s="60" t="s">
        <v>13</v>
      </c>
      <c r="AR209" s="58">
        <f t="shared" si="30"/>
        <v>2.8885462124222699E-2</v>
      </c>
      <c r="AS209" s="58">
        <f t="shared" si="29"/>
        <v>3.1697279285715169E-2</v>
      </c>
      <c r="AT209" s="58">
        <f t="shared" si="29"/>
        <v>2.9995316740006741E-2</v>
      </c>
      <c r="AU209" s="58">
        <f t="shared" si="29"/>
        <v>2.9550985652312935E-2</v>
      </c>
      <c r="AV209" s="58">
        <f t="shared" si="29"/>
        <v>3.3577898662569078E-2</v>
      </c>
      <c r="AW209" s="58">
        <f t="shared" si="29"/>
        <v>3.7119991314695414E-2</v>
      </c>
      <c r="AX209" s="58">
        <f t="shared" si="29"/>
        <v>3.6341812227865158E-2</v>
      </c>
    </row>
    <row r="210" spans="4:50" x14ac:dyDescent="0.25">
      <c r="D210" s="1" t="s">
        <v>1</v>
      </c>
      <c r="E210" s="2" t="s">
        <v>7</v>
      </c>
      <c r="F210" s="60" t="s">
        <v>14</v>
      </c>
      <c r="G210" s="57">
        <v>338300</v>
      </c>
      <c r="H210" s="57">
        <v>315866</v>
      </c>
      <c r="I210" s="57">
        <v>315213</v>
      </c>
      <c r="J210" s="57">
        <v>390629</v>
      </c>
      <c r="K210" s="57">
        <v>401496</v>
      </c>
      <c r="L210" s="57">
        <v>422197</v>
      </c>
      <c r="M210" s="57">
        <v>441027</v>
      </c>
      <c r="O210" s="60" t="s">
        <v>14</v>
      </c>
      <c r="P210" s="103">
        <v>3.8</v>
      </c>
      <c r="Q210" s="103">
        <v>4.4000000000000004</v>
      </c>
      <c r="R210" s="103">
        <v>4</v>
      </c>
      <c r="S210" s="103">
        <v>4.0999999999999996</v>
      </c>
      <c r="T210" s="103">
        <v>4.3</v>
      </c>
      <c r="U210" s="103">
        <v>4.5999999999999996</v>
      </c>
      <c r="V210" s="103">
        <v>4.7</v>
      </c>
      <c r="Y210" s="60" t="s">
        <v>14</v>
      </c>
      <c r="Z210" s="57">
        <v>25710.799999999999</v>
      </c>
      <c r="AA210" s="57">
        <v>27796.208000000002</v>
      </c>
      <c r="AB210" s="57">
        <v>25217.040000000001</v>
      </c>
      <c r="AC210" s="57">
        <v>32031.577999999998</v>
      </c>
      <c r="AD210" s="57">
        <v>34528.655999999995</v>
      </c>
      <c r="AE210" s="57">
        <v>38842.123999999996</v>
      </c>
      <c r="AF210" s="57">
        <v>41456.538</v>
      </c>
      <c r="AH210" s="60" t="s">
        <v>14</v>
      </c>
      <c r="AI210" s="58">
        <v>0.41881303705684492</v>
      </c>
      <c r="AJ210" s="58">
        <v>0.39039710093697971</v>
      </c>
      <c r="AK210" s="58">
        <v>0.40712201661743602</v>
      </c>
      <c r="AL210" s="58">
        <v>0.44291312245309844</v>
      </c>
      <c r="AM210" s="58">
        <v>0.45902988811678114</v>
      </c>
      <c r="AN210" s="58">
        <v>0.44937616948264963</v>
      </c>
      <c r="AO210" s="58">
        <v>0.45645376799699444</v>
      </c>
      <c r="AQ210" s="60" t="s">
        <v>14</v>
      </c>
      <c r="AR210" s="58">
        <f t="shared" si="30"/>
        <v>3.182979081632021E-2</v>
      </c>
      <c r="AS210" s="58">
        <f t="shared" si="29"/>
        <v>3.4354944882454219E-2</v>
      </c>
      <c r="AT210" s="58">
        <f t="shared" si="29"/>
        <v>3.2569761329394882E-2</v>
      </c>
      <c r="AU210" s="58">
        <f t="shared" si="29"/>
        <v>3.6318876041154066E-2</v>
      </c>
      <c r="AV210" s="58">
        <f t="shared" si="29"/>
        <v>3.9476570378043176E-2</v>
      </c>
      <c r="AW210" s="58">
        <f t="shared" si="29"/>
        <v>4.1342607592403768E-2</v>
      </c>
      <c r="AX210" s="58">
        <f t="shared" si="29"/>
        <v>4.2906654191717478E-2</v>
      </c>
    </row>
    <row r="211" spans="4:50" x14ac:dyDescent="0.25">
      <c r="D211" s="19" t="s">
        <v>60</v>
      </c>
      <c r="E211" s="96" t="s">
        <v>7</v>
      </c>
      <c r="F211" s="56" t="s">
        <v>59</v>
      </c>
      <c r="G211" s="100">
        <v>790088</v>
      </c>
      <c r="H211" s="100">
        <v>782519</v>
      </c>
      <c r="I211" s="100">
        <v>827654</v>
      </c>
      <c r="J211" s="100">
        <v>865977</v>
      </c>
      <c r="K211" s="100">
        <v>944599</v>
      </c>
      <c r="L211" s="100">
        <v>934041</v>
      </c>
      <c r="M211" s="100">
        <v>1053467</v>
      </c>
      <c r="O211" s="56" t="s">
        <v>59</v>
      </c>
      <c r="P211" s="101">
        <v>2.2999999999999998</v>
      </c>
      <c r="Q211" s="101">
        <v>2.6</v>
      </c>
      <c r="R211" s="101">
        <v>2.4</v>
      </c>
      <c r="S211" s="101">
        <v>2</v>
      </c>
      <c r="T211" s="101">
        <v>3</v>
      </c>
      <c r="U211" s="101">
        <v>3.2</v>
      </c>
      <c r="V211" s="101">
        <v>2.9</v>
      </c>
      <c r="Y211" s="56" t="s">
        <v>59</v>
      </c>
      <c r="Z211" s="100">
        <v>36344.047999999995</v>
      </c>
      <c r="AA211" s="100">
        <v>40690.988000000005</v>
      </c>
      <c r="AB211" s="100">
        <v>39727.392</v>
      </c>
      <c r="AC211" s="100">
        <v>34639.08</v>
      </c>
      <c r="AD211" s="100">
        <v>56675.94</v>
      </c>
      <c r="AE211" s="100">
        <v>59778.624000000003</v>
      </c>
      <c r="AF211" s="100">
        <v>61101.085999999996</v>
      </c>
      <c r="AH211" s="56" t="s">
        <v>59</v>
      </c>
      <c r="AI211" s="102">
        <v>1</v>
      </c>
      <c r="AJ211" s="102">
        <v>1</v>
      </c>
      <c r="AK211" s="102">
        <v>1</v>
      </c>
      <c r="AL211" s="102">
        <v>1</v>
      </c>
      <c r="AM211" s="102">
        <v>1</v>
      </c>
      <c r="AN211" s="102">
        <v>1</v>
      </c>
      <c r="AO211" s="102">
        <v>1</v>
      </c>
      <c r="AQ211" s="56" t="s">
        <v>59</v>
      </c>
      <c r="AR211" s="102">
        <f t="shared" si="30"/>
        <v>4.5999999999999999E-2</v>
      </c>
      <c r="AS211" s="102">
        <f t="shared" si="29"/>
        <v>5.2000000000000005E-2</v>
      </c>
      <c r="AT211" s="102">
        <f t="shared" si="29"/>
        <v>4.8000000000000001E-2</v>
      </c>
      <c r="AU211" s="102">
        <f t="shared" si="29"/>
        <v>0.04</v>
      </c>
      <c r="AV211" s="102">
        <f t="shared" si="29"/>
        <v>0.06</v>
      </c>
      <c r="AW211" s="102">
        <f t="shared" si="29"/>
        <v>6.4000000000000001E-2</v>
      </c>
      <c r="AX211" s="102">
        <f t="shared" si="29"/>
        <v>5.7999999999999996E-2</v>
      </c>
    </row>
    <row r="212" spans="4:50" x14ac:dyDescent="0.25">
      <c r="D212" s="1" t="s">
        <v>60</v>
      </c>
      <c r="E212" s="2" t="s">
        <v>7</v>
      </c>
      <c r="F212" s="60" t="s">
        <v>12</v>
      </c>
      <c r="G212" s="57">
        <v>108563</v>
      </c>
      <c r="H212" s="57">
        <v>105062</v>
      </c>
      <c r="I212" s="57">
        <v>102472</v>
      </c>
      <c r="J212" s="57">
        <v>81724</v>
      </c>
      <c r="K212" s="57">
        <v>74916</v>
      </c>
      <c r="L212" s="57">
        <v>74400</v>
      </c>
      <c r="M212" s="57">
        <v>65825</v>
      </c>
      <c r="O212" s="60" t="s">
        <v>12</v>
      </c>
      <c r="P212" s="103">
        <v>6.7</v>
      </c>
      <c r="Q212" s="103">
        <v>7.7</v>
      </c>
      <c r="R212" s="103">
        <v>7</v>
      </c>
      <c r="S212" s="103">
        <v>8.8000000000000007</v>
      </c>
      <c r="T212" s="103">
        <v>10.7</v>
      </c>
      <c r="U212" s="103">
        <v>11.4</v>
      </c>
      <c r="V212" s="103">
        <v>12.1</v>
      </c>
      <c r="Y212" s="60" t="s">
        <v>12</v>
      </c>
      <c r="Z212" s="57">
        <v>14547.441999999999</v>
      </c>
      <c r="AA212" s="57">
        <v>16179.548000000001</v>
      </c>
      <c r="AB212" s="57">
        <v>14346.08</v>
      </c>
      <c r="AC212" s="57">
        <v>14383.424000000001</v>
      </c>
      <c r="AD212" s="57">
        <v>16032.023999999999</v>
      </c>
      <c r="AE212" s="57">
        <v>16963.2</v>
      </c>
      <c r="AF212" s="57">
        <v>15929.65</v>
      </c>
      <c r="AH212" s="60" t="s">
        <v>12</v>
      </c>
      <c r="AI212" s="58">
        <v>0.13740621297880742</v>
      </c>
      <c r="AJ212" s="58">
        <v>0.13426127672299332</v>
      </c>
      <c r="AK212" s="58">
        <v>0.12381019121516962</v>
      </c>
      <c r="AL212" s="58">
        <v>9.4372021427820835E-2</v>
      </c>
      <c r="AM212" s="58">
        <v>7.9309844706589777E-2</v>
      </c>
      <c r="AN212" s="58">
        <v>7.9653890996219653E-2</v>
      </c>
      <c r="AO212" s="58">
        <v>6.2484159446855002E-2</v>
      </c>
      <c r="AQ212" s="60" t="s">
        <v>12</v>
      </c>
      <c r="AR212" s="58">
        <f t="shared" si="30"/>
        <v>1.8412432539160195E-2</v>
      </c>
      <c r="AS212" s="58">
        <f t="shared" si="29"/>
        <v>2.067623661534097E-2</v>
      </c>
      <c r="AT212" s="58">
        <f t="shared" si="29"/>
        <v>1.7333426770123745E-2</v>
      </c>
      <c r="AU212" s="58">
        <f t="shared" si="29"/>
        <v>1.660947577129647E-2</v>
      </c>
      <c r="AV212" s="58">
        <f t="shared" si="29"/>
        <v>1.6972306767210212E-2</v>
      </c>
      <c r="AW212" s="58">
        <f t="shared" si="29"/>
        <v>1.8161087147138082E-2</v>
      </c>
      <c r="AX212" s="58">
        <f t="shared" si="29"/>
        <v>1.512116658613891E-2</v>
      </c>
    </row>
    <row r="213" spans="4:50" x14ac:dyDescent="0.25">
      <c r="D213" s="1" t="s">
        <v>60</v>
      </c>
      <c r="E213" s="2" t="s">
        <v>7</v>
      </c>
      <c r="F213" s="60" t="s">
        <v>13</v>
      </c>
      <c r="G213" s="57">
        <v>169462</v>
      </c>
      <c r="H213" s="57">
        <v>180803</v>
      </c>
      <c r="I213" s="57">
        <v>167096</v>
      </c>
      <c r="J213" s="57">
        <v>162296</v>
      </c>
      <c r="K213" s="57">
        <v>157555</v>
      </c>
      <c r="L213" s="57">
        <v>175609</v>
      </c>
      <c r="M213" s="57">
        <v>198221</v>
      </c>
      <c r="O213" s="60" t="s">
        <v>13</v>
      </c>
      <c r="P213" s="103">
        <v>5.4</v>
      </c>
      <c r="Q213" s="103">
        <v>6.2</v>
      </c>
      <c r="R213" s="103">
        <v>5.6</v>
      </c>
      <c r="S213" s="103">
        <v>8.6999999999999993</v>
      </c>
      <c r="T213" s="103">
        <v>7.2</v>
      </c>
      <c r="U213" s="103">
        <v>7.7</v>
      </c>
      <c r="V213" s="103">
        <v>7.9</v>
      </c>
      <c r="Y213" s="60" t="s">
        <v>13</v>
      </c>
      <c r="Z213" s="57">
        <v>18301.896000000001</v>
      </c>
      <c r="AA213" s="57">
        <v>22419.572</v>
      </c>
      <c r="AB213" s="57">
        <v>18714.752</v>
      </c>
      <c r="AC213" s="57">
        <v>28239.504000000001</v>
      </c>
      <c r="AD213" s="57">
        <v>22687.919999999998</v>
      </c>
      <c r="AE213" s="57">
        <v>27043.786</v>
      </c>
      <c r="AF213" s="57">
        <v>31318.918000000001</v>
      </c>
      <c r="AH213" s="60" t="s">
        <v>13</v>
      </c>
      <c r="AI213" s="58">
        <v>0.21448496876297324</v>
      </c>
      <c r="AJ213" s="58">
        <v>0.23105253674351678</v>
      </c>
      <c r="AK213" s="58">
        <v>0.20189112841839707</v>
      </c>
      <c r="AL213" s="58">
        <v>0.18741375348306016</v>
      </c>
      <c r="AM213" s="58">
        <v>0.16679564555965018</v>
      </c>
      <c r="AN213" s="58">
        <v>0.18800994817144001</v>
      </c>
      <c r="AO213" s="58">
        <v>0.18816061632685219</v>
      </c>
      <c r="AQ213" s="60" t="s">
        <v>13</v>
      </c>
      <c r="AR213" s="58">
        <f t="shared" si="30"/>
        <v>2.3164376626401112E-2</v>
      </c>
      <c r="AS213" s="58">
        <f t="shared" si="29"/>
        <v>2.8650514556196081E-2</v>
      </c>
      <c r="AT213" s="58">
        <f t="shared" si="29"/>
        <v>2.2611806382860471E-2</v>
      </c>
      <c r="AU213" s="58">
        <f t="shared" si="29"/>
        <v>3.2609993106052462E-2</v>
      </c>
      <c r="AV213" s="58">
        <f t="shared" si="29"/>
        <v>2.4018572960589627E-2</v>
      </c>
      <c r="AW213" s="58">
        <f t="shared" si="29"/>
        <v>2.8953532018401763E-2</v>
      </c>
      <c r="AX213" s="58">
        <f t="shared" si="29"/>
        <v>2.9729377379642648E-2</v>
      </c>
    </row>
    <row r="214" spans="4:50" x14ac:dyDescent="0.25">
      <c r="D214" s="1" t="s">
        <v>60</v>
      </c>
      <c r="E214" s="2" t="s">
        <v>7</v>
      </c>
      <c r="F214" s="60" t="s">
        <v>14</v>
      </c>
      <c r="G214" s="57">
        <v>512063</v>
      </c>
      <c r="H214" s="57">
        <v>496654</v>
      </c>
      <c r="I214" s="57">
        <v>558086</v>
      </c>
      <c r="J214" s="57">
        <v>621957</v>
      </c>
      <c r="K214" s="57">
        <v>712128</v>
      </c>
      <c r="L214" s="57">
        <v>684032</v>
      </c>
      <c r="M214" s="57">
        <v>789421</v>
      </c>
      <c r="O214" s="60" t="s">
        <v>14</v>
      </c>
      <c r="P214" s="103">
        <v>2.9</v>
      </c>
      <c r="Q214" s="103">
        <v>3.5</v>
      </c>
      <c r="R214" s="103">
        <v>3</v>
      </c>
      <c r="S214" s="103">
        <v>3.3</v>
      </c>
      <c r="T214" s="103">
        <v>3.8</v>
      </c>
      <c r="U214" s="103">
        <v>4.0999999999999996</v>
      </c>
      <c r="V214" s="103">
        <v>3.4</v>
      </c>
      <c r="Y214" s="60" t="s">
        <v>14</v>
      </c>
      <c r="Z214" s="57">
        <v>29699.653999999999</v>
      </c>
      <c r="AA214" s="57">
        <v>34765.78</v>
      </c>
      <c r="AB214" s="57">
        <v>33485.160000000003</v>
      </c>
      <c r="AC214" s="57">
        <v>41049.161999999997</v>
      </c>
      <c r="AD214" s="57">
        <v>54121.727999999996</v>
      </c>
      <c r="AE214" s="57">
        <v>56090.623999999996</v>
      </c>
      <c r="AF214" s="57">
        <v>53680.627999999997</v>
      </c>
      <c r="AH214" s="60" t="s">
        <v>14</v>
      </c>
      <c r="AI214" s="58">
        <v>0.64810881825821931</v>
      </c>
      <c r="AJ214" s="58">
        <v>0.63468618653348996</v>
      </c>
      <c r="AK214" s="58">
        <v>0.67429868036643337</v>
      </c>
      <c r="AL214" s="58">
        <v>0.71821422508911903</v>
      </c>
      <c r="AM214" s="58">
        <v>0.75389450973376004</v>
      </c>
      <c r="AN214" s="58">
        <v>0.73233616083234032</v>
      </c>
      <c r="AO214" s="58">
        <v>0.74935522422629275</v>
      </c>
      <c r="AQ214" s="60" t="s">
        <v>14</v>
      </c>
      <c r="AR214" s="58">
        <f t="shared" si="30"/>
        <v>3.7590311458976719E-2</v>
      </c>
      <c r="AS214" s="58">
        <f t="shared" si="29"/>
        <v>4.4428033057344295E-2</v>
      </c>
      <c r="AT214" s="58">
        <f t="shared" si="29"/>
        <v>4.0457920821986001E-2</v>
      </c>
      <c r="AU214" s="58">
        <f t="shared" si="29"/>
        <v>4.7402138855881855E-2</v>
      </c>
      <c r="AV214" s="58">
        <f t="shared" si="29"/>
        <v>5.7295982739765758E-2</v>
      </c>
      <c r="AW214" s="58">
        <f t="shared" si="29"/>
        <v>6.0051565188251901E-2</v>
      </c>
      <c r="AX214" s="58">
        <f t="shared" si="29"/>
        <v>5.0956155247387905E-2</v>
      </c>
    </row>
    <row r="215" spans="4:50" x14ac:dyDescent="0.25">
      <c r="D215" s="19" t="s">
        <v>0</v>
      </c>
      <c r="E215" s="96" t="s">
        <v>8</v>
      </c>
      <c r="F215" s="56" t="s">
        <v>59</v>
      </c>
      <c r="G215" s="100">
        <v>1756799</v>
      </c>
      <c r="H215" s="100">
        <v>1773310</v>
      </c>
      <c r="I215" s="100">
        <v>1892832</v>
      </c>
      <c r="J215" s="100">
        <v>2064927</v>
      </c>
      <c r="K215" s="100">
        <v>2161653</v>
      </c>
      <c r="L215" s="100">
        <v>2177017</v>
      </c>
      <c r="M215" s="100">
        <v>2297325</v>
      </c>
      <c r="O215" s="56" t="s">
        <v>59</v>
      </c>
      <c r="P215" s="101">
        <v>1.5</v>
      </c>
      <c r="Q215" s="101">
        <v>1.7</v>
      </c>
      <c r="R215" s="101">
        <v>1.8</v>
      </c>
      <c r="S215" s="101">
        <v>1.6</v>
      </c>
      <c r="T215" s="101">
        <v>1.8</v>
      </c>
      <c r="U215" s="101">
        <v>1.9</v>
      </c>
      <c r="V215" s="101">
        <v>2</v>
      </c>
      <c r="Y215" s="56" t="s">
        <v>59</v>
      </c>
      <c r="Z215" s="100">
        <v>52703.97</v>
      </c>
      <c r="AA215" s="100">
        <v>60292.54</v>
      </c>
      <c r="AB215" s="100">
        <v>68141.952000000005</v>
      </c>
      <c r="AC215" s="100">
        <v>66077.664000000004</v>
      </c>
      <c r="AD215" s="100">
        <v>77819.508000000002</v>
      </c>
      <c r="AE215" s="100">
        <v>82726.645999999993</v>
      </c>
      <c r="AF215" s="100">
        <v>91893</v>
      </c>
      <c r="AH215" s="56" t="s">
        <v>59</v>
      </c>
      <c r="AI215" s="102">
        <v>1</v>
      </c>
      <c r="AJ215" s="102">
        <v>1</v>
      </c>
      <c r="AK215" s="102">
        <v>1</v>
      </c>
      <c r="AL215" s="102">
        <v>1</v>
      </c>
      <c r="AM215" s="102">
        <v>1</v>
      </c>
      <c r="AN215" s="102">
        <v>1</v>
      </c>
      <c r="AO215" s="102">
        <v>1</v>
      </c>
      <c r="AQ215" s="56" t="s">
        <v>59</v>
      </c>
      <c r="AR215" s="102">
        <f t="shared" si="30"/>
        <v>0.03</v>
      </c>
      <c r="AS215" s="102">
        <f t="shared" si="29"/>
        <v>3.4000000000000002E-2</v>
      </c>
      <c r="AT215" s="102">
        <f t="shared" si="29"/>
        <v>3.6000000000000004E-2</v>
      </c>
      <c r="AU215" s="102">
        <f t="shared" si="29"/>
        <v>3.2000000000000001E-2</v>
      </c>
      <c r="AV215" s="102">
        <f t="shared" si="29"/>
        <v>3.6000000000000004E-2</v>
      </c>
      <c r="AW215" s="102">
        <f t="shared" si="29"/>
        <v>3.7999999999999999E-2</v>
      </c>
      <c r="AX215" s="102">
        <f t="shared" si="29"/>
        <v>0.04</v>
      </c>
    </row>
    <row r="216" spans="4:50" x14ac:dyDescent="0.25">
      <c r="D216" s="1" t="s">
        <v>0</v>
      </c>
      <c r="E216" s="2" t="s">
        <v>8</v>
      </c>
      <c r="F216" s="60" t="s">
        <v>12</v>
      </c>
      <c r="G216" s="57">
        <v>295993</v>
      </c>
      <c r="H216" s="57">
        <v>292453</v>
      </c>
      <c r="I216" s="57">
        <v>292386</v>
      </c>
      <c r="J216" s="57">
        <v>312920</v>
      </c>
      <c r="K216" s="57">
        <v>351338</v>
      </c>
      <c r="L216" s="57">
        <v>301986</v>
      </c>
      <c r="M216" s="57">
        <v>300766</v>
      </c>
      <c r="O216" s="60" t="s">
        <v>12</v>
      </c>
      <c r="P216" s="103">
        <v>4.3</v>
      </c>
      <c r="Q216" s="103">
        <v>4.5</v>
      </c>
      <c r="R216" s="103">
        <v>4.7</v>
      </c>
      <c r="S216" s="103">
        <v>4.5</v>
      </c>
      <c r="T216" s="103">
        <v>4.8</v>
      </c>
      <c r="U216" s="103">
        <v>5.6</v>
      </c>
      <c r="V216" s="103">
        <v>5.7</v>
      </c>
      <c r="Y216" s="60" t="s">
        <v>12</v>
      </c>
      <c r="Z216" s="57">
        <v>25455.397999999997</v>
      </c>
      <c r="AA216" s="57">
        <v>26320.77</v>
      </c>
      <c r="AB216" s="57">
        <v>27484.284</v>
      </c>
      <c r="AC216" s="57">
        <v>28162.799999999999</v>
      </c>
      <c r="AD216" s="57">
        <v>33728.447999999997</v>
      </c>
      <c r="AE216" s="57">
        <v>33822.432000000001</v>
      </c>
      <c r="AF216" s="57">
        <v>34287.324000000001</v>
      </c>
      <c r="AH216" s="60" t="s">
        <v>12</v>
      </c>
      <c r="AI216" s="58">
        <v>0.16848427167820565</v>
      </c>
      <c r="AJ216" s="58">
        <v>0.16491927525362177</v>
      </c>
      <c r="AK216" s="58">
        <v>0.1544701273013136</v>
      </c>
      <c r="AL216" s="58">
        <v>0.15154046607943042</v>
      </c>
      <c r="AM216" s="58">
        <v>0.16253209927772866</v>
      </c>
      <c r="AN216" s="58">
        <v>0.13871549923588103</v>
      </c>
      <c r="AO216" s="58">
        <v>0.13092009184595127</v>
      </c>
      <c r="AQ216" s="60" t="s">
        <v>12</v>
      </c>
      <c r="AR216" s="58">
        <f t="shared" si="30"/>
        <v>1.4489647364325686E-2</v>
      </c>
      <c r="AS216" s="58">
        <f t="shared" si="29"/>
        <v>1.4842734772825959E-2</v>
      </c>
      <c r="AT216" s="58">
        <f t="shared" si="29"/>
        <v>1.452019196632348E-2</v>
      </c>
      <c r="AU216" s="58">
        <f t="shared" si="29"/>
        <v>1.3638641947148738E-2</v>
      </c>
      <c r="AV216" s="58">
        <f t="shared" si="29"/>
        <v>1.5603081530661951E-2</v>
      </c>
      <c r="AW216" s="58">
        <f t="shared" si="29"/>
        <v>1.5536135914418674E-2</v>
      </c>
      <c r="AX216" s="58">
        <f t="shared" si="29"/>
        <v>1.4924890470438445E-2</v>
      </c>
    </row>
    <row r="217" spans="4:50" x14ac:dyDescent="0.25">
      <c r="D217" s="1" t="s">
        <v>0</v>
      </c>
      <c r="E217" s="2" t="s">
        <v>8</v>
      </c>
      <c r="F217" s="60" t="s">
        <v>13</v>
      </c>
      <c r="G217" s="57">
        <v>638173</v>
      </c>
      <c r="H217" s="57">
        <v>714647</v>
      </c>
      <c r="I217" s="57">
        <v>763080</v>
      </c>
      <c r="J217" s="57">
        <v>700823</v>
      </c>
      <c r="K217" s="57">
        <v>787884</v>
      </c>
      <c r="L217" s="57">
        <v>726376</v>
      </c>
      <c r="M217" s="57">
        <v>772704</v>
      </c>
      <c r="O217" s="60" t="s">
        <v>13</v>
      </c>
      <c r="P217" s="103">
        <v>2.9</v>
      </c>
      <c r="Q217" s="103">
        <v>3.1</v>
      </c>
      <c r="R217" s="103">
        <v>2.6</v>
      </c>
      <c r="S217" s="103">
        <v>3.4</v>
      </c>
      <c r="T217" s="103">
        <v>3.2</v>
      </c>
      <c r="U217" s="103">
        <v>4.2</v>
      </c>
      <c r="V217" s="103">
        <v>3.5</v>
      </c>
      <c r="Y217" s="60" t="s">
        <v>13</v>
      </c>
      <c r="Z217" s="57">
        <v>37014.034</v>
      </c>
      <c r="AA217" s="57">
        <v>44308.114000000001</v>
      </c>
      <c r="AB217" s="57">
        <v>39680.160000000003</v>
      </c>
      <c r="AC217" s="57">
        <v>47655.963999999993</v>
      </c>
      <c r="AD217" s="57">
        <v>50424.576000000008</v>
      </c>
      <c r="AE217" s="57">
        <v>61015.584000000003</v>
      </c>
      <c r="AF217" s="57">
        <v>54089.279999999999</v>
      </c>
      <c r="AH217" s="60" t="s">
        <v>13</v>
      </c>
      <c r="AI217" s="58">
        <v>0.36325897271116386</v>
      </c>
      <c r="AJ217" s="58">
        <v>0.40300173122578681</v>
      </c>
      <c r="AK217" s="58">
        <v>0.40314195871582897</v>
      </c>
      <c r="AL217" s="58">
        <v>0.33939359599637181</v>
      </c>
      <c r="AM217" s="58">
        <v>0.36448218099759766</v>
      </c>
      <c r="AN217" s="58">
        <v>0.33365655849265302</v>
      </c>
      <c r="AO217" s="58">
        <v>0.33634944990369231</v>
      </c>
      <c r="AQ217" s="60" t="s">
        <v>13</v>
      </c>
      <c r="AR217" s="58">
        <f t="shared" si="30"/>
        <v>2.1069020417247501E-2</v>
      </c>
      <c r="AS217" s="58">
        <f t="shared" si="29"/>
        <v>2.4986107335998785E-2</v>
      </c>
      <c r="AT217" s="58">
        <f t="shared" si="29"/>
        <v>2.0963381853223106E-2</v>
      </c>
      <c r="AU217" s="58">
        <f t="shared" si="29"/>
        <v>2.307876452775328E-2</v>
      </c>
      <c r="AV217" s="58">
        <f t="shared" si="29"/>
        <v>2.3326859583846251E-2</v>
      </c>
      <c r="AW217" s="58">
        <f t="shared" si="29"/>
        <v>2.8027150913382856E-2</v>
      </c>
      <c r="AX217" s="58">
        <f t="shared" si="29"/>
        <v>2.3544461493258461E-2</v>
      </c>
    </row>
    <row r="218" spans="4:50" x14ac:dyDescent="0.25">
      <c r="D218" s="1" t="s">
        <v>0</v>
      </c>
      <c r="E218" s="2" t="s">
        <v>8</v>
      </c>
      <c r="F218" s="60" t="s">
        <v>14</v>
      </c>
      <c r="G218" s="57">
        <v>822633</v>
      </c>
      <c r="H218" s="57">
        <v>766210</v>
      </c>
      <c r="I218" s="57">
        <v>837366</v>
      </c>
      <c r="J218" s="57">
        <v>1051184</v>
      </c>
      <c r="K218" s="57">
        <v>1022431</v>
      </c>
      <c r="L218" s="57">
        <v>1148655</v>
      </c>
      <c r="M218" s="57">
        <v>1223855</v>
      </c>
      <c r="O218" s="60" t="s">
        <v>14</v>
      </c>
      <c r="P218" s="103">
        <v>2.2999999999999998</v>
      </c>
      <c r="Q218" s="103">
        <v>2.5</v>
      </c>
      <c r="R218" s="103">
        <v>2.6</v>
      </c>
      <c r="S218" s="103">
        <v>2.2999999999999998</v>
      </c>
      <c r="T218" s="103">
        <v>2.7</v>
      </c>
      <c r="U218" s="103">
        <v>2.9</v>
      </c>
      <c r="V218" s="103">
        <v>3</v>
      </c>
      <c r="Y218" s="60" t="s">
        <v>14</v>
      </c>
      <c r="Z218" s="57">
        <v>37841.117999999995</v>
      </c>
      <c r="AA218" s="57">
        <v>38310.5</v>
      </c>
      <c r="AB218" s="57">
        <v>43543.031999999999</v>
      </c>
      <c r="AC218" s="57">
        <v>48354.463999999993</v>
      </c>
      <c r="AD218" s="57">
        <v>55211.274000000005</v>
      </c>
      <c r="AE218" s="57">
        <v>66621.990000000005</v>
      </c>
      <c r="AF218" s="57">
        <v>73431.3</v>
      </c>
      <c r="AH218" s="60" t="s">
        <v>14</v>
      </c>
      <c r="AI218" s="58">
        <v>0.46825675561063046</v>
      </c>
      <c r="AJ218" s="58">
        <v>0.43207899352059143</v>
      </c>
      <c r="AK218" s="58">
        <v>0.44238791398285743</v>
      </c>
      <c r="AL218" s="58">
        <v>0.50906593792419785</v>
      </c>
      <c r="AM218" s="58">
        <v>0.47298571972467368</v>
      </c>
      <c r="AN218" s="58">
        <v>0.52762794227146592</v>
      </c>
      <c r="AO218" s="58">
        <v>0.53273045825035636</v>
      </c>
      <c r="AQ218" s="60" t="s">
        <v>14</v>
      </c>
      <c r="AR218" s="58">
        <f t="shared" si="30"/>
        <v>2.1539810758089001E-2</v>
      </c>
      <c r="AS218" s="58">
        <f t="shared" si="29"/>
        <v>2.160394967602957E-2</v>
      </c>
      <c r="AT218" s="58">
        <f t="shared" si="29"/>
        <v>2.3004171527108586E-2</v>
      </c>
      <c r="AU218" s="58">
        <f t="shared" si="29"/>
        <v>2.3417033144513096E-2</v>
      </c>
      <c r="AV218" s="58">
        <f t="shared" si="29"/>
        <v>2.5541228865132378E-2</v>
      </c>
      <c r="AW218" s="58">
        <f t="shared" si="29"/>
        <v>3.0602420651745024E-2</v>
      </c>
      <c r="AX218" s="58">
        <f t="shared" si="29"/>
        <v>3.1963827495021385E-2</v>
      </c>
    </row>
    <row r="219" spans="4:50" x14ac:dyDescent="0.25">
      <c r="D219" s="19" t="s">
        <v>1</v>
      </c>
      <c r="E219" s="96" t="s">
        <v>8</v>
      </c>
      <c r="F219" s="56" t="s">
        <v>59</v>
      </c>
      <c r="G219" s="100">
        <v>876706</v>
      </c>
      <c r="H219" s="100">
        <v>875732</v>
      </c>
      <c r="I219" s="100">
        <v>955465</v>
      </c>
      <c r="J219" s="100">
        <v>981609</v>
      </c>
      <c r="K219" s="100">
        <v>1074921</v>
      </c>
      <c r="L219" s="100">
        <v>1071431</v>
      </c>
      <c r="M219" s="100">
        <v>1121258</v>
      </c>
      <c r="O219" s="56" t="s">
        <v>59</v>
      </c>
      <c r="P219" s="101">
        <v>2.2999999999999998</v>
      </c>
      <c r="Q219" s="101">
        <v>2.5</v>
      </c>
      <c r="R219" s="101">
        <v>2.6</v>
      </c>
      <c r="S219" s="101">
        <v>2.8</v>
      </c>
      <c r="T219" s="101">
        <v>2.7</v>
      </c>
      <c r="U219" s="101">
        <v>2.9</v>
      </c>
      <c r="V219" s="101">
        <v>3</v>
      </c>
      <c r="Y219" s="56" t="s">
        <v>59</v>
      </c>
      <c r="Z219" s="100">
        <v>40328.475999999995</v>
      </c>
      <c r="AA219" s="100">
        <v>43786.6</v>
      </c>
      <c r="AB219" s="100">
        <v>49684.18</v>
      </c>
      <c r="AC219" s="100">
        <v>54970.103999999992</v>
      </c>
      <c r="AD219" s="100">
        <v>58045.734000000004</v>
      </c>
      <c r="AE219" s="100">
        <v>62142.998</v>
      </c>
      <c r="AF219" s="100">
        <v>67275.48</v>
      </c>
      <c r="AH219" s="56" t="s">
        <v>59</v>
      </c>
      <c r="AI219" s="102">
        <v>1</v>
      </c>
      <c r="AJ219" s="102">
        <v>1</v>
      </c>
      <c r="AK219" s="102">
        <v>1</v>
      </c>
      <c r="AL219" s="102">
        <v>1</v>
      </c>
      <c r="AM219" s="102">
        <v>1</v>
      </c>
      <c r="AN219" s="102">
        <v>1</v>
      </c>
      <c r="AO219" s="102">
        <v>1</v>
      </c>
      <c r="AQ219" s="56" t="s">
        <v>59</v>
      </c>
      <c r="AR219" s="102">
        <f t="shared" si="30"/>
        <v>4.5999999999999999E-2</v>
      </c>
      <c r="AS219" s="102">
        <f t="shared" si="29"/>
        <v>0.05</v>
      </c>
      <c r="AT219" s="102">
        <f t="shared" si="29"/>
        <v>5.2000000000000005E-2</v>
      </c>
      <c r="AU219" s="102">
        <f t="shared" si="29"/>
        <v>5.5999999999999994E-2</v>
      </c>
      <c r="AV219" s="102">
        <f t="shared" si="29"/>
        <v>5.4000000000000006E-2</v>
      </c>
      <c r="AW219" s="102">
        <f t="shared" si="29"/>
        <v>5.7999999999999996E-2</v>
      </c>
      <c r="AX219" s="102">
        <f t="shared" si="29"/>
        <v>0.06</v>
      </c>
    </row>
    <row r="220" spans="4:50" x14ac:dyDescent="0.25">
      <c r="D220" s="1" t="s">
        <v>1</v>
      </c>
      <c r="E220" s="2" t="s">
        <v>8</v>
      </c>
      <c r="F220" s="60" t="s">
        <v>12</v>
      </c>
      <c r="G220" s="57">
        <v>180712</v>
      </c>
      <c r="H220" s="57">
        <v>177488</v>
      </c>
      <c r="I220" s="57">
        <v>186017</v>
      </c>
      <c r="J220" s="57">
        <v>194868</v>
      </c>
      <c r="K220" s="57">
        <v>240657</v>
      </c>
      <c r="L220" s="57">
        <v>195781</v>
      </c>
      <c r="M220" s="57">
        <v>219503</v>
      </c>
      <c r="O220" s="60" t="s">
        <v>12</v>
      </c>
      <c r="P220" s="103">
        <v>5.5</v>
      </c>
      <c r="Q220" s="103">
        <v>5.9</v>
      </c>
      <c r="R220" s="103">
        <v>6.2</v>
      </c>
      <c r="S220" s="103">
        <v>6.5</v>
      </c>
      <c r="T220" s="103">
        <v>5.7</v>
      </c>
      <c r="U220" s="103">
        <v>8.1</v>
      </c>
      <c r="V220" s="103">
        <v>6.9</v>
      </c>
      <c r="Y220" s="60" t="s">
        <v>12</v>
      </c>
      <c r="Z220" s="57">
        <v>19878.32</v>
      </c>
      <c r="AA220" s="57">
        <v>20943.584000000003</v>
      </c>
      <c r="AB220" s="57">
        <v>23066.108000000004</v>
      </c>
      <c r="AC220" s="57">
        <v>25332.84</v>
      </c>
      <c r="AD220" s="57">
        <v>27434.898000000001</v>
      </c>
      <c r="AE220" s="57">
        <v>31716.521999999997</v>
      </c>
      <c r="AF220" s="57">
        <v>30291.414000000004</v>
      </c>
      <c r="AH220" s="60" t="s">
        <v>12</v>
      </c>
      <c r="AI220" s="58">
        <v>0.20612611297287803</v>
      </c>
      <c r="AJ220" s="58">
        <v>0.20267387739628107</v>
      </c>
      <c r="AK220" s="58">
        <v>0.19468740351556571</v>
      </c>
      <c r="AL220" s="58">
        <v>0.19851896223445384</v>
      </c>
      <c r="AM220" s="58">
        <v>0.22388342957296398</v>
      </c>
      <c r="AN220" s="58">
        <v>0.18272851914868993</v>
      </c>
      <c r="AO220" s="58">
        <v>0.19576493545642484</v>
      </c>
      <c r="AQ220" s="60" t="s">
        <v>12</v>
      </c>
      <c r="AR220" s="58">
        <f t="shared" si="30"/>
        <v>2.2673872427016583E-2</v>
      </c>
      <c r="AS220" s="58">
        <f t="shared" si="29"/>
        <v>2.3915517532761169E-2</v>
      </c>
      <c r="AT220" s="58">
        <f t="shared" si="29"/>
        <v>2.4141238035930147E-2</v>
      </c>
      <c r="AU220" s="58">
        <f t="shared" si="29"/>
        <v>2.5807465090478997E-2</v>
      </c>
      <c r="AV220" s="58">
        <f t="shared" si="29"/>
        <v>2.5522710971317895E-2</v>
      </c>
      <c r="AW220" s="58">
        <f t="shared" si="29"/>
        <v>2.9602020102087769E-2</v>
      </c>
      <c r="AX220" s="58">
        <f t="shared" si="29"/>
        <v>2.7015561092986629E-2</v>
      </c>
    </row>
    <row r="221" spans="4:50" x14ac:dyDescent="0.25">
      <c r="D221" s="1" t="s">
        <v>1</v>
      </c>
      <c r="E221" s="2" t="s">
        <v>8</v>
      </c>
      <c r="F221" s="60" t="s">
        <v>13</v>
      </c>
      <c r="G221" s="57">
        <v>410525</v>
      </c>
      <c r="H221" s="57">
        <v>442443</v>
      </c>
      <c r="I221" s="57">
        <v>471588</v>
      </c>
      <c r="J221" s="57">
        <v>439540</v>
      </c>
      <c r="K221" s="57">
        <v>475443</v>
      </c>
      <c r="L221" s="57">
        <v>478098</v>
      </c>
      <c r="M221" s="57">
        <v>486240</v>
      </c>
      <c r="O221" s="60" t="s">
        <v>13</v>
      </c>
      <c r="P221" s="103">
        <v>3.3</v>
      </c>
      <c r="Q221" s="103">
        <v>3.4</v>
      </c>
      <c r="R221" s="103">
        <v>3.4</v>
      </c>
      <c r="S221" s="103">
        <v>3.9</v>
      </c>
      <c r="T221" s="103">
        <v>4.2</v>
      </c>
      <c r="U221" s="103">
        <v>4.5999999999999996</v>
      </c>
      <c r="V221" s="103">
        <v>4.5999999999999996</v>
      </c>
      <c r="Y221" s="60" t="s">
        <v>13</v>
      </c>
      <c r="Z221" s="57">
        <v>27094.65</v>
      </c>
      <c r="AA221" s="57">
        <v>30086.124</v>
      </c>
      <c r="AB221" s="57">
        <v>32067.984</v>
      </c>
      <c r="AC221" s="57">
        <v>34284.120000000003</v>
      </c>
      <c r="AD221" s="57">
        <v>39937.212</v>
      </c>
      <c r="AE221" s="57">
        <v>43985.015999999996</v>
      </c>
      <c r="AF221" s="57">
        <v>44734.080000000002</v>
      </c>
      <c r="AH221" s="60" t="s">
        <v>13</v>
      </c>
      <c r="AI221" s="58">
        <v>0.46825845836574631</v>
      </c>
      <c r="AJ221" s="58">
        <v>0.50522648481498911</v>
      </c>
      <c r="AK221" s="58">
        <v>0.49356909986237069</v>
      </c>
      <c r="AL221" s="58">
        <v>0.44777503058753537</v>
      </c>
      <c r="AM221" s="58">
        <v>0.44230506241854051</v>
      </c>
      <c r="AN221" s="58">
        <v>0.44622378855941258</v>
      </c>
      <c r="AO221" s="58">
        <v>0.43365576878827172</v>
      </c>
      <c r="AQ221" s="60" t="s">
        <v>13</v>
      </c>
      <c r="AR221" s="58">
        <f t="shared" si="30"/>
        <v>3.0905058252139253E-2</v>
      </c>
      <c r="AS221" s="58">
        <f t="shared" si="29"/>
        <v>3.4355400967419257E-2</v>
      </c>
      <c r="AT221" s="58">
        <f t="shared" si="29"/>
        <v>3.3562698790641207E-2</v>
      </c>
      <c r="AU221" s="58">
        <f t="shared" si="29"/>
        <v>3.4926452385827755E-2</v>
      </c>
      <c r="AV221" s="58">
        <f t="shared" ref="AV221:AX250" si="31">2*(AM221*T221/100)</f>
        <v>3.7153625243157407E-2</v>
      </c>
      <c r="AW221" s="58">
        <f t="shared" si="31"/>
        <v>4.1052588547465955E-2</v>
      </c>
      <c r="AX221" s="58">
        <f t="shared" si="31"/>
        <v>3.9896330728520994E-2</v>
      </c>
    </row>
    <row r="222" spans="4:50" x14ac:dyDescent="0.25">
      <c r="D222" s="1" t="s">
        <v>1</v>
      </c>
      <c r="E222" s="2" t="s">
        <v>8</v>
      </c>
      <c r="F222" s="60" t="s">
        <v>14</v>
      </c>
      <c r="G222" s="57">
        <v>285469</v>
      </c>
      <c r="H222" s="57">
        <v>255801</v>
      </c>
      <c r="I222" s="57">
        <v>297860</v>
      </c>
      <c r="J222" s="57">
        <v>347201</v>
      </c>
      <c r="K222" s="57">
        <v>358821</v>
      </c>
      <c r="L222" s="57">
        <v>397552</v>
      </c>
      <c r="M222" s="57">
        <v>415515</v>
      </c>
      <c r="O222" s="60" t="s">
        <v>14</v>
      </c>
      <c r="P222" s="103">
        <v>4.3</v>
      </c>
      <c r="Q222" s="103">
        <v>4.5</v>
      </c>
      <c r="R222" s="103">
        <v>4.7</v>
      </c>
      <c r="S222" s="103">
        <v>4.5</v>
      </c>
      <c r="T222" s="103">
        <v>4.8</v>
      </c>
      <c r="U222" s="103">
        <v>5.2</v>
      </c>
      <c r="V222" s="103">
        <v>4.9000000000000004</v>
      </c>
      <c r="Y222" s="60" t="s">
        <v>14</v>
      </c>
      <c r="Z222" s="57">
        <v>24550.333999999999</v>
      </c>
      <c r="AA222" s="57">
        <v>23022.09</v>
      </c>
      <c r="AB222" s="57">
        <v>27998.84</v>
      </c>
      <c r="AC222" s="57">
        <v>31248.09</v>
      </c>
      <c r="AD222" s="57">
        <v>34446.815999999999</v>
      </c>
      <c r="AE222" s="57">
        <v>41345.408000000003</v>
      </c>
      <c r="AF222" s="57">
        <v>40720.47</v>
      </c>
      <c r="AH222" s="60" t="s">
        <v>14</v>
      </c>
      <c r="AI222" s="58">
        <v>0.32561542866137566</v>
      </c>
      <c r="AJ222" s="58">
        <v>0.29209963778872988</v>
      </c>
      <c r="AK222" s="58">
        <v>0.31174349662206358</v>
      </c>
      <c r="AL222" s="58">
        <v>0.35370600717801082</v>
      </c>
      <c r="AM222" s="58">
        <v>0.33381150800849552</v>
      </c>
      <c r="AN222" s="58">
        <v>0.37104769229189749</v>
      </c>
      <c r="AO222" s="58">
        <v>0.37057929575530341</v>
      </c>
      <c r="AQ222" s="60" t="s">
        <v>14</v>
      </c>
      <c r="AR222" s="58">
        <f t="shared" si="30"/>
        <v>2.8002926864878305E-2</v>
      </c>
      <c r="AS222" s="58">
        <f t="shared" si="30"/>
        <v>2.6288967400985689E-2</v>
      </c>
      <c r="AT222" s="58">
        <f t="shared" si="30"/>
        <v>2.9303888682473977E-2</v>
      </c>
      <c r="AU222" s="58">
        <f t="shared" si="30"/>
        <v>3.1833540646020973E-2</v>
      </c>
      <c r="AV222" s="58">
        <f t="shared" si="31"/>
        <v>3.2045904768815567E-2</v>
      </c>
      <c r="AW222" s="58">
        <f t="shared" si="31"/>
        <v>3.858895999835734E-2</v>
      </c>
      <c r="AX222" s="58">
        <f t="shared" si="31"/>
        <v>3.6316770984019732E-2</v>
      </c>
    </row>
    <row r="223" spans="4:50" x14ac:dyDescent="0.25">
      <c r="D223" s="19" t="s">
        <v>60</v>
      </c>
      <c r="E223" s="96" t="s">
        <v>8</v>
      </c>
      <c r="F223" s="56" t="s">
        <v>59</v>
      </c>
      <c r="G223" s="100">
        <v>880093</v>
      </c>
      <c r="H223" s="100">
        <v>897578</v>
      </c>
      <c r="I223" s="100">
        <v>937367</v>
      </c>
      <c r="J223" s="100">
        <v>1083318</v>
      </c>
      <c r="K223" s="100">
        <v>1086732</v>
      </c>
      <c r="L223" s="100">
        <v>1105586</v>
      </c>
      <c r="M223" s="100">
        <v>1176067</v>
      </c>
      <c r="O223" s="56" t="s">
        <v>59</v>
      </c>
      <c r="P223" s="101">
        <v>2.2999999999999998</v>
      </c>
      <c r="Q223" s="101">
        <v>2.5</v>
      </c>
      <c r="R223" s="101">
        <v>2.6</v>
      </c>
      <c r="S223" s="101">
        <v>2.2999999999999998</v>
      </c>
      <c r="T223" s="101">
        <v>2.7</v>
      </c>
      <c r="U223" s="101">
        <v>2.9</v>
      </c>
      <c r="V223" s="101">
        <v>3</v>
      </c>
      <c r="Y223" s="56" t="s">
        <v>59</v>
      </c>
      <c r="Z223" s="100">
        <v>40484.277999999998</v>
      </c>
      <c r="AA223" s="100">
        <v>44878.9</v>
      </c>
      <c r="AB223" s="100">
        <v>48743.084000000003</v>
      </c>
      <c r="AC223" s="100">
        <v>49832.627999999997</v>
      </c>
      <c r="AD223" s="100">
        <v>58683.528000000006</v>
      </c>
      <c r="AE223" s="100">
        <v>64123.987999999998</v>
      </c>
      <c r="AF223" s="100">
        <v>70564.02</v>
      </c>
      <c r="AH223" s="56" t="s">
        <v>59</v>
      </c>
      <c r="AI223" s="102">
        <v>1</v>
      </c>
      <c r="AJ223" s="102">
        <v>1</v>
      </c>
      <c r="AK223" s="102">
        <v>1</v>
      </c>
      <c r="AL223" s="102">
        <v>1</v>
      </c>
      <c r="AM223" s="102">
        <v>1</v>
      </c>
      <c r="AN223" s="102">
        <v>1</v>
      </c>
      <c r="AO223" s="102">
        <v>1</v>
      </c>
      <c r="AQ223" s="56" t="s">
        <v>59</v>
      </c>
      <c r="AR223" s="102">
        <f t="shared" si="30"/>
        <v>4.5999999999999999E-2</v>
      </c>
      <c r="AS223" s="102">
        <f t="shared" si="30"/>
        <v>0.05</v>
      </c>
      <c r="AT223" s="102">
        <f t="shared" si="30"/>
        <v>5.2000000000000005E-2</v>
      </c>
      <c r="AU223" s="102">
        <f t="shared" si="30"/>
        <v>4.5999999999999999E-2</v>
      </c>
      <c r="AV223" s="102">
        <f t="shared" si="31"/>
        <v>5.4000000000000006E-2</v>
      </c>
      <c r="AW223" s="102">
        <f t="shared" si="31"/>
        <v>5.7999999999999996E-2</v>
      </c>
      <c r="AX223" s="102">
        <f t="shared" si="31"/>
        <v>0.06</v>
      </c>
    </row>
    <row r="224" spans="4:50" x14ac:dyDescent="0.25">
      <c r="D224" s="1" t="s">
        <v>60</v>
      </c>
      <c r="E224" s="2" t="s">
        <v>8</v>
      </c>
      <c r="F224" s="60" t="s">
        <v>12</v>
      </c>
      <c r="G224" s="57">
        <v>115281</v>
      </c>
      <c r="H224" s="57">
        <v>114965</v>
      </c>
      <c r="I224" s="57">
        <v>106369</v>
      </c>
      <c r="J224" s="57">
        <v>118052</v>
      </c>
      <c r="K224" s="57">
        <v>110681</v>
      </c>
      <c r="L224" s="57">
        <v>106205</v>
      </c>
      <c r="M224" s="57">
        <v>81263</v>
      </c>
      <c r="O224" s="60" t="s">
        <v>12</v>
      </c>
      <c r="P224" s="103">
        <v>6.8</v>
      </c>
      <c r="Q224" s="103">
        <v>7.2</v>
      </c>
      <c r="R224" s="103">
        <v>7.6</v>
      </c>
      <c r="S224" s="103">
        <v>8</v>
      </c>
      <c r="T224" s="103">
        <v>9.1</v>
      </c>
      <c r="U224" s="103">
        <v>9.9</v>
      </c>
      <c r="V224" s="103">
        <v>11.1</v>
      </c>
      <c r="Y224" s="60" t="s">
        <v>12</v>
      </c>
      <c r="Z224" s="57">
        <v>15678.215999999999</v>
      </c>
      <c r="AA224" s="57">
        <v>16554.96</v>
      </c>
      <c r="AB224" s="57">
        <v>16168.087999999998</v>
      </c>
      <c r="AC224" s="57">
        <v>18888.32</v>
      </c>
      <c r="AD224" s="57">
        <v>20143.941999999999</v>
      </c>
      <c r="AE224" s="57">
        <v>21028.59</v>
      </c>
      <c r="AF224" s="57">
        <v>18040.385999999999</v>
      </c>
      <c r="AH224" s="60" t="s">
        <v>12</v>
      </c>
      <c r="AI224" s="58">
        <v>0.13098729338831236</v>
      </c>
      <c r="AJ224" s="58">
        <v>0.1280835760234765</v>
      </c>
      <c r="AK224" s="58">
        <v>0.11347636518034025</v>
      </c>
      <c r="AL224" s="58">
        <v>0.10897261930476554</v>
      </c>
      <c r="AM224" s="58">
        <v>0.10184755763150437</v>
      </c>
      <c r="AN224" s="58">
        <v>9.6062178790252403E-2</v>
      </c>
      <c r="AO224" s="58">
        <v>6.909725381292052E-2</v>
      </c>
      <c r="AQ224" s="60" t="s">
        <v>12</v>
      </c>
      <c r="AR224" s="58">
        <f t="shared" si="30"/>
        <v>1.7814271900810481E-2</v>
      </c>
      <c r="AS224" s="58">
        <f t="shared" si="30"/>
        <v>1.8444034947380616E-2</v>
      </c>
      <c r="AT224" s="58">
        <f t="shared" si="30"/>
        <v>1.7248407507411717E-2</v>
      </c>
      <c r="AU224" s="58">
        <f t="shared" si="30"/>
        <v>1.7435619088762486E-2</v>
      </c>
      <c r="AV224" s="58">
        <f t="shared" si="31"/>
        <v>1.8536255488933794E-2</v>
      </c>
      <c r="AW224" s="58">
        <f t="shared" si="31"/>
        <v>1.9020311400469975E-2</v>
      </c>
      <c r="AX224" s="58">
        <f t="shared" si="31"/>
        <v>1.5339590346468354E-2</v>
      </c>
    </row>
    <row r="225" spans="4:50" x14ac:dyDescent="0.25">
      <c r="D225" s="1" t="s">
        <v>60</v>
      </c>
      <c r="E225" s="2" t="s">
        <v>8</v>
      </c>
      <c r="F225" s="60" t="s">
        <v>13</v>
      </c>
      <c r="G225" s="57">
        <v>227648</v>
      </c>
      <c r="H225" s="57">
        <v>272204</v>
      </c>
      <c r="I225" s="57">
        <v>291492</v>
      </c>
      <c r="J225" s="57">
        <v>261283</v>
      </c>
      <c r="K225" s="57">
        <v>312441</v>
      </c>
      <c r="L225" s="57">
        <v>248278</v>
      </c>
      <c r="M225" s="57">
        <v>286464</v>
      </c>
      <c r="O225" s="60" t="s">
        <v>13</v>
      </c>
      <c r="P225" s="103">
        <v>4.8</v>
      </c>
      <c r="Q225" s="103">
        <v>4.5</v>
      </c>
      <c r="R225" s="103">
        <v>4.7</v>
      </c>
      <c r="S225" s="103">
        <v>5</v>
      </c>
      <c r="T225" s="103">
        <v>5.2</v>
      </c>
      <c r="U225" s="103">
        <v>6.9</v>
      </c>
      <c r="V225" s="103">
        <v>6.2</v>
      </c>
      <c r="Y225" s="60" t="s">
        <v>13</v>
      </c>
      <c r="Z225" s="57">
        <v>21854.207999999999</v>
      </c>
      <c r="AA225" s="57">
        <v>24498.36</v>
      </c>
      <c r="AB225" s="57">
        <v>27400.248000000003</v>
      </c>
      <c r="AC225" s="57">
        <v>26128.3</v>
      </c>
      <c r="AD225" s="57">
        <v>32493.863999999998</v>
      </c>
      <c r="AE225" s="57">
        <v>34262.364000000001</v>
      </c>
      <c r="AF225" s="57">
        <v>35521.536</v>
      </c>
      <c r="AH225" s="60" t="s">
        <v>13</v>
      </c>
      <c r="AI225" s="58">
        <v>0.25866357305421134</v>
      </c>
      <c r="AJ225" s="58">
        <v>0.30326500872347584</v>
      </c>
      <c r="AK225" s="58">
        <v>0.31096891612356742</v>
      </c>
      <c r="AL225" s="58">
        <v>0.24118772142621095</v>
      </c>
      <c r="AM225" s="58">
        <v>0.28750510705491328</v>
      </c>
      <c r="AN225" s="58">
        <v>0.22456688127382221</v>
      </c>
      <c r="AO225" s="58">
        <v>0.24357795941897867</v>
      </c>
      <c r="AQ225" s="60" t="s">
        <v>13</v>
      </c>
      <c r="AR225" s="58">
        <f t="shared" si="30"/>
        <v>2.4831703013204288E-2</v>
      </c>
      <c r="AS225" s="58">
        <f t="shared" si="30"/>
        <v>2.7293850785112827E-2</v>
      </c>
      <c r="AT225" s="58">
        <f t="shared" si="30"/>
        <v>2.9231078115615337E-2</v>
      </c>
      <c r="AU225" s="58">
        <f t="shared" si="30"/>
        <v>2.4118772142621096E-2</v>
      </c>
      <c r="AV225" s="58">
        <f t="shared" si="31"/>
        <v>2.9900531133710984E-2</v>
      </c>
      <c r="AW225" s="58">
        <f t="shared" si="31"/>
        <v>3.0990229615787467E-2</v>
      </c>
      <c r="AX225" s="58">
        <f t="shared" si="31"/>
        <v>3.0203666967953357E-2</v>
      </c>
    </row>
    <row r="226" spans="4:50" x14ac:dyDescent="0.25">
      <c r="D226" s="1" t="s">
        <v>60</v>
      </c>
      <c r="E226" s="2" t="s">
        <v>8</v>
      </c>
      <c r="F226" s="60" t="s">
        <v>14</v>
      </c>
      <c r="G226" s="57">
        <v>537164</v>
      </c>
      <c r="H226" s="57">
        <v>510409</v>
      </c>
      <c r="I226" s="57">
        <v>539506</v>
      </c>
      <c r="J226" s="57">
        <v>703983</v>
      </c>
      <c r="K226" s="57">
        <v>663610</v>
      </c>
      <c r="L226" s="57">
        <v>751103</v>
      </c>
      <c r="M226" s="57">
        <v>808340</v>
      </c>
      <c r="O226" s="60" t="s">
        <v>14</v>
      </c>
      <c r="P226" s="103">
        <v>2.9</v>
      </c>
      <c r="Q226" s="103">
        <v>3.1</v>
      </c>
      <c r="R226" s="103">
        <v>3.2</v>
      </c>
      <c r="S226" s="103">
        <v>3.4</v>
      </c>
      <c r="T226" s="103">
        <v>3.9</v>
      </c>
      <c r="U226" s="103">
        <v>3.5</v>
      </c>
      <c r="V226" s="103">
        <v>3.5</v>
      </c>
      <c r="Y226" s="60" t="s">
        <v>14</v>
      </c>
      <c r="Z226" s="57">
        <v>31155.511999999999</v>
      </c>
      <c r="AA226" s="57">
        <v>31645.358000000004</v>
      </c>
      <c r="AB226" s="57">
        <v>34528.384000000005</v>
      </c>
      <c r="AC226" s="57">
        <v>47870.843999999997</v>
      </c>
      <c r="AD226" s="57">
        <v>51761.58</v>
      </c>
      <c r="AE226" s="57">
        <v>52577.21</v>
      </c>
      <c r="AF226" s="57">
        <v>56583.8</v>
      </c>
      <c r="AH226" s="60" t="s">
        <v>14</v>
      </c>
      <c r="AI226" s="58">
        <v>0.61034913355747633</v>
      </c>
      <c r="AJ226" s="58">
        <v>0.56865141525304763</v>
      </c>
      <c r="AK226" s="58">
        <v>0.57555471869609232</v>
      </c>
      <c r="AL226" s="58">
        <v>0.64983965926902354</v>
      </c>
      <c r="AM226" s="58">
        <v>0.6106473353135824</v>
      </c>
      <c r="AN226" s="58">
        <v>0.67937093993592534</v>
      </c>
      <c r="AO226" s="58">
        <v>0.68732478676810083</v>
      </c>
      <c r="AQ226" s="60" t="s">
        <v>14</v>
      </c>
      <c r="AR226" s="58">
        <f t="shared" si="30"/>
        <v>3.5400249746333629E-2</v>
      </c>
      <c r="AS226" s="58">
        <f t="shared" si="30"/>
        <v>3.5256387745688955E-2</v>
      </c>
      <c r="AT226" s="58">
        <f t="shared" si="30"/>
        <v>3.6835501996549912E-2</v>
      </c>
      <c r="AU226" s="58">
        <f t="shared" si="30"/>
        <v>4.4189096830293602E-2</v>
      </c>
      <c r="AV226" s="58">
        <f t="shared" si="31"/>
        <v>4.7630492154459428E-2</v>
      </c>
      <c r="AW226" s="58">
        <f t="shared" si="31"/>
        <v>4.7555965795514778E-2</v>
      </c>
      <c r="AX226" s="58">
        <f t="shared" si="31"/>
        <v>4.8112735073767059E-2</v>
      </c>
    </row>
    <row r="227" spans="4:50" x14ac:dyDescent="0.25">
      <c r="D227" s="19" t="s">
        <v>0</v>
      </c>
      <c r="E227" s="96" t="s">
        <v>61</v>
      </c>
      <c r="F227" s="56" t="s">
        <v>59</v>
      </c>
      <c r="G227" s="100">
        <v>948764</v>
      </c>
      <c r="H227" s="100">
        <v>933978</v>
      </c>
      <c r="I227" s="100">
        <v>1008592</v>
      </c>
      <c r="J227" s="100">
        <v>1116587</v>
      </c>
      <c r="K227" s="100">
        <v>1192612</v>
      </c>
      <c r="L227" s="100">
        <v>1225459</v>
      </c>
      <c r="M227" s="100">
        <v>1397650</v>
      </c>
      <c r="O227" s="56" t="s">
        <v>59</v>
      </c>
      <c r="P227" s="101">
        <v>2</v>
      </c>
      <c r="Q227" s="101">
        <v>1.9</v>
      </c>
      <c r="R227" s="101">
        <v>2.2000000000000002</v>
      </c>
      <c r="S227" s="101">
        <v>1.6</v>
      </c>
      <c r="T227" s="101">
        <v>1.7</v>
      </c>
      <c r="U227" s="101">
        <v>1.8</v>
      </c>
      <c r="V227" s="101">
        <v>1.8</v>
      </c>
      <c r="Y227" s="56" t="s">
        <v>59</v>
      </c>
      <c r="Z227" s="100">
        <v>37950.559999999998</v>
      </c>
      <c r="AA227" s="100">
        <v>35491.163999999997</v>
      </c>
      <c r="AB227" s="100">
        <v>44378.04800000001</v>
      </c>
      <c r="AC227" s="100">
        <v>35730.784000000007</v>
      </c>
      <c r="AD227" s="100">
        <v>40548.807999999997</v>
      </c>
      <c r="AE227" s="100">
        <v>44116.524000000005</v>
      </c>
      <c r="AF227" s="100">
        <v>50315.4</v>
      </c>
      <c r="AH227" s="56" t="s">
        <v>59</v>
      </c>
      <c r="AI227" s="102">
        <v>1</v>
      </c>
      <c r="AJ227" s="102">
        <v>1</v>
      </c>
      <c r="AK227" s="102">
        <v>1</v>
      </c>
      <c r="AL227" s="102">
        <v>1</v>
      </c>
      <c r="AM227" s="102">
        <v>1</v>
      </c>
      <c r="AN227" s="102">
        <v>1</v>
      </c>
      <c r="AO227" s="102">
        <v>1</v>
      </c>
      <c r="AQ227" s="56" t="s">
        <v>59</v>
      </c>
      <c r="AR227" s="102">
        <f t="shared" si="30"/>
        <v>0.04</v>
      </c>
      <c r="AS227" s="102">
        <f t="shared" si="30"/>
        <v>3.7999999999999999E-2</v>
      </c>
      <c r="AT227" s="102">
        <f t="shared" si="30"/>
        <v>4.4000000000000004E-2</v>
      </c>
      <c r="AU227" s="102">
        <f t="shared" si="30"/>
        <v>3.2000000000000001E-2</v>
      </c>
      <c r="AV227" s="102">
        <f t="shared" si="31"/>
        <v>3.4000000000000002E-2</v>
      </c>
      <c r="AW227" s="102">
        <f t="shared" si="31"/>
        <v>3.6000000000000004E-2</v>
      </c>
      <c r="AX227" s="102">
        <f t="shared" si="31"/>
        <v>3.6000000000000004E-2</v>
      </c>
    </row>
    <row r="228" spans="4:50" x14ac:dyDescent="0.25">
      <c r="D228" s="1" t="s">
        <v>0</v>
      </c>
      <c r="E228" s="2" t="s">
        <v>61</v>
      </c>
      <c r="F228" s="60" t="s">
        <v>12</v>
      </c>
      <c r="G228" s="57">
        <v>85708</v>
      </c>
      <c r="H228" s="57">
        <v>75692</v>
      </c>
      <c r="I228" s="57">
        <v>80284</v>
      </c>
      <c r="J228" s="57">
        <v>85019</v>
      </c>
      <c r="K228" s="57">
        <v>83149</v>
      </c>
      <c r="L228" s="57">
        <v>80732</v>
      </c>
      <c r="M228" s="57">
        <v>93840</v>
      </c>
      <c r="O228" s="60" t="s">
        <v>12</v>
      </c>
      <c r="P228" s="103">
        <v>6.7</v>
      </c>
      <c r="Q228" s="103">
        <v>6.7</v>
      </c>
      <c r="R228" s="103">
        <v>8.5</v>
      </c>
      <c r="S228" s="103">
        <v>6.4</v>
      </c>
      <c r="T228" s="103">
        <v>6.8</v>
      </c>
      <c r="U228" s="103">
        <v>7.3</v>
      </c>
      <c r="V228" s="103">
        <v>6.6</v>
      </c>
      <c r="Y228" s="60" t="s">
        <v>12</v>
      </c>
      <c r="Z228" s="57">
        <v>11484.871999999999</v>
      </c>
      <c r="AA228" s="57">
        <v>10142.728000000001</v>
      </c>
      <c r="AB228" s="57">
        <v>13648.28</v>
      </c>
      <c r="AC228" s="57">
        <v>10882.431999999999</v>
      </c>
      <c r="AD228" s="57">
        <v>11308.263999999999</v>
      </c>
      <c r="AE228" s="57">
        <v>11786.871999999999</v>
      </c>
      <c r="AF228" s="57">
        <v>12386.88</v>
      </c>
      <c r="AH228" s="60" t="s">
        <v>12</v>
      </c>
      <c r="AI228" s="58">
        <v>9.0336479883300805E-2</v>
      </c>
      <c r="AJ228" s="58">
        <v>8.1042594151039954E-2</v>
      </c>
      <c r="AK228" s="58">
        <v>7.9600076145755663E-2</v>
      </c>
      <c r="AL228" s="58">
        <v>7.6141850120053339E-2</v>
      </c>
      <c r="AM228" s="58">
        <v>6.972007660496457E-2</v>
      </c>
      <c r="AN228" s="58">
        <v>6.5878989015544384E-2</v>
      </c>
      <c r="AO228" s="58">
        <v>6.714127285085679E-2</v>
      </c>
      <c r="AQ228" s="60" t="s">
        <v>12</v>
      </c>
      <c r="AR228" s="58">
        <f t="shared" si="30"/>
        <v>1.2105088304362308E-2</v>
      </c>
      <c r="AS228" s="58">
        <f t="shared" si="30"/>
        <v>1.0859707616239354E-2</v>
      </c>
      <c r="AT228" s="58">
        <f t="shared" si="30"/>
        <v>1.3532012944778462E-2</v>
      </c>
      <c r="AU228" s="58">
        <f t="shared" si="30"/>
        <v>9.7461568153668285E-3</v>
      </c>
      <c r="AV228" s="58">
        <f t="shared" si="31"/>
        <v>9.4819304182751814E-3</v>
      </c>
      <c r="AW228" s="58">
        <f t="shared" si="31"/>
        <v>9.6183323962694793E-3</v>
      </c>
      <c r="AX228" s="58">
        <f t="shared" si="31"/>
        <v>8.8626480163130957E-3</v>
      </c>
    </row>
    <row r="229" spans="4:50" x14ac:dyDescent="0.25">
      <c r="D229" s="1" t="s">
        <v>0</v>
      </c>
      <c r="E229" s="2" t="s">
        <v>61</v>
      </c>
      <c r="F229" s="60" t="s">
        <v>13</v>
      </c>
      <c r="G229" s="57">
        <v>439480</v>
      </c>
      <c r="H229" s="57">
        <v>445598</v>
      </c>
      <c r="I229" s="57">
        <v>473102</v>
      </c>
      <c r="J229" s="57">
        <v>503970</v>
      </c>
      <c r="K229" s="57">
        <v>515281</v>
      </c>
      <c r="L229" s="57">
        <v>561836</v>
      </c>
      <c r="M229" s="57">
        <v>613710</v>
      </c>
      <c r="O229" s="60" t="s">
        <v>13</v>
      </c>
      <c r="P229" s="103">
        <v>2.99</v>
      </c>
      <c r="Q229" s="103">
        <v>2.7</v>
      </c>
      <c r="R229" s="103">
        <v>3.4</v>
      </c>
      <c r="S229" s="103">
        <v>2.5</v>
      </c>
      <c r="T229" s="103">
        <v>2.6</v>
      </c>
      <c r="U229" s="103">
        <v>2.7</v>
      </c>
      <c r="V229" s="103">
        <v>2.7</v>
      </c>
      <c r="Y229" s="60" t="s">
        <v>13</v>
      </c>
      <c r="Z229" s="57">
        <v>26280.904000000002</v>
      </c>
      <c r="AA229" s="57">
        <v>24062.292000000001</v>
      </c>
      <c r="AB229" s="57">
        <v>32170.936000000002</v>
      </c>
      <c r="AC229" s="57">
        <v>25198.5</v>
      </c>
      <c r="AD229" s="57">
        <v>26794.612000000001</v>
      </c>
      <c r="AE229" s="57">
        <v>30339.144000000004</v>
      </c>
      <c r="AF229" s="57">
        <v>33140.339999999997</v>
      </c>
      <c r="AH229" s="60" t="s">
        <v>13</v>
      </c>
      <c r="AI229" s="58">
        <v>0.46321319105699627</v>
      </c>
      <c r="AJ229" s="58">
        <v>0.47709689093319113</v>
      </c>
      <c r="AK229" s="58">
        <v>0.46907173564731824</v>
      </c>
      <c r="AL229" s="58">
        <v>0.45134861860293912</v>
      </c>
      <c r="AM229" s="58">
        <v>0.43206088820169508</v>
      </c>
      <c r="AN229" s="58">
        <v>0.45846984680842034</v>
      </c>
      <c r="AO229" s="58">
        <v>0.43910134869244805</v>
      </c>
      <c r="AQ229" s="60" t="s">
        <v>13</v>
      </c>
      <c r="AR229" s="58">
        <f t="shared" si="30"/>
        <v>2.7700148825208378E-2</v>
      </c>
      <c r="AS229" s="58">
        <f t="shared" si="30"/>
        <v>2.5763232110392321E-2</v>
      </c>
      <c r="AT229" s="58">
        <f t="shared" si="30"/>
        <v>3.1896878024017639E-2</v>
      </c>
      <c r="AU229" s="58">
        <f t="shared" si="30"/>
        <v>2.2567430930146955E-2</v>
      </c>
      <c r="AV229" s="58">
        <f t="shared" si="31"/>
        <v>2.2467166186488145E-2</v>
      </c>
      <c r="AW229" s="58">
        <f t="shared" si="31"/>
        <v>2.4757371727654701E-2</v>
      </c>
      <c r="AX229" s="58">
        <f t="shared" si="31"/>
        <v>2.3711472829392198E-2</v>
      </c>
    </row>
    <row r="230" spans="4:50" x14ac:dyDescent="0.25">
      <c r="D230" s="1" t="s">
        <v>0</v>
      </c>
      <c r="E230" s="2" t="s">
        <v>61</v>
      </c>
      <c r="F230" s="60" t="s">
        <v>14</v>
      </c>
      <c r="G230" s="57">
        <v>423576</v>
      </c>
      <c r="H230" s="57">
        <v>412688</v>
      </c>
      <c r="I230" s="57">
        <v>455206</v>
      </c>
      <c r="J230" s="57">
        <v>527598</v>
      </c>
      <c r="K230" s="57">
        <v>594182</v>
      </c>
      <c r="L230" s="57">
        <v>582891</v>
      </c>
      <c r="M230" s="57">
        <v>690100</v>
      </c>
      <c r="O230" s="60" t="s">
        <v>14</v>
      </c>
      <c r="P230" s="103">
        <v>2.9</v>
      </c>
      <c r="Q230" s="103">
        <v>2.7</v>
      </c>
      <c r="R230" s="103">
        <v>3.4</v>
      </c>
      <c r="S230" s="103">
        <v>2.5</v>
      </c>
      <c r="T230" s="103">
        <v>2.6</v>
      </c>
      <c r="U230" s="103">
        <v>2.7</v>
      </c>
      <c r="V230" s="103">
        <v>2.7</v>
      </c>
      <c r="Y230" s="60" t="s">
        <v>14</v>
      </c>
      <c r="Z230" s="57">
        <v>24567.407999999999</v>
      </c>
      <c r="AA230" s="57">
        <v>22285.152000000002</v>
      </c>
      <c r="AB230" s="57">
        <v>30954.007999999998</v>
      </c>
      <c r="AC230" s="57">
        <v>26379.9</v>
      </c>
      <c r="AD230" s="57">
        <v>30897.464</v>
      </c>
      <c r="AE230" s="57">
        <v>31476.114000000005</v>
      </c>
      <c r="AF230" s="57">
        <v>37265.4</v>
      </c>
      <c r="AH230" s="60" t="s">
        <v>14</v>
      </c>
      <c r="AI230" s="58">
        <v>0.44645032905970294</v>
      </c>
      <c r="AJ230" s="58">
        <v>0.44186051491576889</v>
      </c>
      <c r="AK230" s="58">
        <v>0.45132818820692611</v>
      </c>
      <c r="AL230" s="58">
        <v>0.47250953127700751</v>
      </c>
      <c r="AM230" s="58">
        <v>0.49821903519334032</v>
      </c>
      <c r="AN230" s="58">
        <v>0.47565116417603526</v>
      </c>
      <c r="AO230" s="58">
        <v>0.49375737845669515</v>
      </c>
      <c r="AQ230" s="60" t="s">
        <v>14</v>
      </c>
      <c r="AR230" s="58">
        <f t="shared" si="30"/>
        <v>2.5894119085462769E-2</v>
      </c>
      <c r="AS230" s="58">
        <f t="shared" si="30"/>
        <v>2.3860467805451521E-2</v>
      </c>
      <c r="AT230" s="58">
        <f t="shared" si="30"/>
        <v>3.0690316798070976E-2</v>
      </c>
      <c r="AU230" s="58">
        <f t="shared" si="30"/>
        <v>2.3625476563850376E-2</v>
      </c>
      <c r="AV230" s="58">
        <f t="shared" si="31"/>
        <v>2.5907389830053695E-2</v>
      </c>
      <c r="AW230" s="58">
        <f t="shared" si="31"/>
        <v>2.5685162865505907E-2</v>
      </c>
      <c r="AX230" s="58">
        <f t="shared" si="31"/>
        <v>2.6662898436661541E-2</v>
      </c>
    </row>
    <row r="231" spans="4:50" x14ac:dyDescent="0.25">
      <c r="D231" s="19" t="s">
        <v>1</v>
      </c>
      <c r="E231" s="96" t="s">
        <v>61</v>
      </c>
      <c r="F231" s="56" t="s">
        <v>59</v>
      </c>
      <c r="G231" s="100">
        <v>435244</v>
      </c>
      <c r="H231" s="100">
        <v>441009</v>
      </c>
      <c r="I231" s="100">
        <v>483476</v>
      </c>
      <c r="J231" s="100">
        <v>532020</v>
      </c>
      <c r="K231" s="100">
        <v>556083</v>
      </c>
      <c r="L231" s="100">
        <v>584998</v>
      </c>
      <c r="M231" s="100">
        <v>657851</v>
      </c>
      <c r="O231" s="56" t="s">
        <v>59</v>
      </c>
      <c r="P231" s="101">
        <v>2.9</v>
      </c>
      <c r="Q231" s="101">
        <v>2.7</v>
      </c>
      <c r="R231" s="101">
        <v>3.4</v>
      </c>
      <c r="S231" s="101">
        <v>2.5</v>
      </c>
      <c r="T231" s="101">
        <v>2.6</v>
      </c>
      <c r="U231" s="101">
        <v>2.7</v>
      </c>
      <c r="V231" s="101">
        <v>2.7</v>
      </c>
      <c r="Y231" s="56" t="s">
        <v>59</v>
      </c>
      <c r="Z231" s="100">
        <v>25244.151999999998</v>
      </c>
      <c r="AA231" s="100">
        <v>23814.486000000001</v>
      </c>
      <c r="AB231" s="100">
        <v>32876.367999999995</v>
      </c>
      <c r="AC231" s="100">
        <v>26601</v>
      </c>
      <c r="AD231" s="100">
        <v>28916.316000000003</v>
      </c>
      <c r="AE231" s="100">
        <v>31589.892000000003</v>
      </c>
      <c r="AF231" s="100">
        <v>35523.954000000005</v>
      </c>
      <c r="AH231" s="56" t="s">
        <v>59</v>
      </c>
      <c r="AI231" s="102">
        <v>1</v>
      </c>
      <c r="AJ231" s="102">
        <v>1</v>
      </c>
      <c r="AK231" s="102">
        <v>1</v>
      </c>
      <c r="AL231" s="102">
        <v>1</v>
      </c>
      <c r="AM231" s="102">
        <v>1</v>
      </c>
      <c r="AN231" s="102">
        <v>1</v>
      </c>
      <c r="AO231" s="102">
        <v>1</v>
      </c>
      <c r="AQ231" s="56" t="s">
        <v>59</v>
      </c>
      <c r="AR231" s="102">
        <f t="shared" si="30"/>
        <v>5.7999999999999996E-2</v>
      </c>
      <c r="AS231" s="102">
        <f t="shared" si="30"/>
        <v>5.4000000000000006E-2</v>
      </c>
      <c r="AT231" s="102">
        <f t="shared" si="30"/>
        <v>6.8000000000000005E-2</v>
      </c>
      <c r="AU231" s="102">
        <f t="shared" si="30"/>
        <v>0.05</v>
      </c>
      <c r="AV231" s="102">
        <f t="shared" si="31"/>
        <v>5.2000000000000005E-2</v>
      </c>
      <c r="AW231" s="102">
        <f t="shared" si="31"/>
        <v>5.4000000000000006E-2</v>
      </c>
      <c r="AX231" s="102">
        <f t="shared" si="31"/>
        <v>5.4000000000000006E-2</v>
      </c>
    </row>
    <row r="232" spans="4:50" x14ac:dyDescent="0.25">
      <c r="D232" s="1" t="s">
        <v>1</v>
      </c>
      <c r="E232" s="2" t="s">
        <v>61</v>
      </c>
      <c r="F232" s="60" t="s">
        <v>12</v>
      </c>
      <c r="G232" s="57">
        <v>47323</v>
      </c>
      <c r="H232" s="57">
        <v>43028</v>
      </c>
      <c r="I232" s="57">
        <v>45583</v>
      </c>
      <c r="J232" s="57">
        <v>53749</v>
      </c>
      <c r="K232" s="57">
        <v>47833</v>
      </c>
      <c r="L232" s="57">
        <v>49698</v>
      </c>
      <c r="M232" s="57">
        <v>59835</v>
      </c>
      <c r="O232" s="60" t="s">
        <v>12</v>
      </c>
      <c r="P232" s="103">
        <v>9.4</v>
      </c>
      <c r="Q232" s="103">
        <v>9.1999999999999993</v>
      </c>
      <c r="R232" s="103">
        <v>11.3</v>
      </c>
      <c r="S232" s="103">
        <v>8.4</v>
      </c>
      <c r="T232" s="103">
        <v>9.1</v>
      </c>
      <c r="U232" s="103">
        <v>9.6999999999999993</v>
      </c>
      <c r="V232" s="103">
        <v>8.4</v>
      </c>
      <c r="Y232" s="60" t="s">
        <v>12</v>
      </c>
      <c r="Z232" s="57">
        <v>8896.7240000000002</v>
      </c>
      <c r="AA232" s="57">
        <v>7917.1519999999991</v>
      </c>
      <c r="AB232" s="57">
        <v>10301.758</v>
      </c>
      <c r="AC232" s="57">
        <v>9029.8320000000003</v>
      </c>
      <c r="AD232" s="57">
        <v>8705.6059999999998</v>
      </c>
      <c r="AE232" s="57">
        <v>9641.4120000000003</v>
      </c>
      <c r="AF232" s="57">
        <v>10052.280000000001</v>
      </c>
      <c r="AH232" s="60" t="s">
        <v>12</v>
      </c>
      <c r="AI232" s="58">
        <v>0.108727518357519</v>
      </c>
      <c r="AJ232" s="58">
        <v>9.756716983100118E-2</v>
      </c>
      <c r="AK232" s="58">
        <v>9.428182577832199E-2</v>
      </c>
      <c r="AL232" s="58">
        <v>0.10102815683620917</v>
      </c>
      <c r="AM232" s="58">
        <v>8.6017734762616371E-2</v>
      </c>
      <c r="AN232" s="58">
        <v>8.4954136595338792E-2</v>
      </c>
      <c r="AO232" s="58">
        <v>9.0955246704800929E-2</v>
      </c>
      <c r="AQ232" s="60" t="s">
        <v>12</v>
      </c>
      <c r="AR232" s="58">
        <f t="shared" si="30"/>
        <v>2.0440773451213576E-2</v>
      </c>
      <c r="AS232" s="58">
        <f t="shared" si="30"/>
        <v>1.7952359248904214E-2</v>
      </c>
      <c r="AT232" s="58">
        <f t="shared" si="30"/>
        <v>2.1307692625900772E-2</v>
      </c>
      <c r="AU232" s="58">
        <f t="shared" si="30"/>
        <v>1.697273034848314E-2</v>
      </c>
      <c r="AV232" s="58">
        <f t="shared" si="31"/>
        <v>1.565522772679618E-2</v>
      </c>
      <c r="AW232" s="58">
        <f t="shared" si="31"/>
        <v>1.6481102499495724E-2</v>
      </c>
      <c r="AX232" s="58">
        <f t="shared" si="31"/>
        <v>1.5280481446406558E-2</v>
      </c>
    </row>
    <row r="233" spans="4:50" x14ac:dyDescent="0.25">
      <c r="D233" s="1" t="s">
        <v>1</v>
      </c>
      <c r="E233" s="2" t="s">
        <v>61</v>
      </c>
      <c r="F233" s="60" t="s">
        <v>13</v>
      </c>
      <c r="G233" s="57">
        <v>284232</v>
      </c>
      <c r="H233" s="57">
        <v>281786</v>
      </c>
      <c r="I233" s="57">
        <v>315673</v>
      </c>
      <c r="J233" s="57">
        <v>337509</v>
      </c>
      <c r="K233" s="57">
        <v>337635</v>
      </c>
      <c r="L233" s="57">
        <v>349208</v>
      </c>
      <c r="M233" s="57">
        <v>390624</v>
      </c>
      <c r="O233" s="60" t="s">
        <v>13</v>
      </c>
      <c r="P233" s="103">
        <v>3.8</v>
      </c>
      <c r="Q233" s="103">
        <v>3.5</v>
      </c>
      <c r="R233" s="103">
        <v>4.3</v>
      </c>
      <c r="S233" s="103">
        <v>3.3</v>
      </c>
      <c r="T233" s="103">
        <v>3.4</v>
      </c>
      <c r="U233" s="103">
        <v>3.6</v>
      </c>
      <c r="V233" s="103">
        <v>3.3</v>
      </c>
      <c r="Y233" s="60" t="s">
        <v>13</v>
      </c>
      <c r="Z233" s="57">
        <v>21601.631999999998</v>
      </c>
      <c r="AA233" s="57">
        <v>19725.02</v>
      </c>
      <c r="AB233" s="57">
        <v>27147.877999999997</v>
      </c>
      <c r="AC233" s="57">
        <v>22275.593999999997</v>
      </c>
      <c r="AD233" s="57">
        <v>22959.18</v>
      </c>
      <c r="AE233" s="57">
        <v>25142.976000000002</v>
      </c>
      <c r="AF233" s="57">
        <v>25781.183999999997</v>
      </c>
      <c r="AH233" s="60" t="s">
        <v>13</v>
      </c>
      <c r="AI233" s="58">
        <v>0.6530405933223663</v>
      </c>
      <c r="AJ233" s="58">
        <v>0.6389574815933462</v>
      </c>
      <c r="AK233" s="58">
        <v>0.65292382662221082</v>
      </c>
      <c r="AL233" s="58">
        <v>0.63439156422690879</v>
      </c>
      <c r="AM233" s="58">
        <v>0.60716655607166559</v>
      </c>
      <c r="AN233" s="58">
        <v>0.59693879295313834</v>
      </c>
      <c r="AO233" s="58">
        <v>0.59378795502324999</v>
      </c>
      <c r="AQ233" s="60" t="s">
        <v>13</v>
      </c>
      <c r="AR233" s="58">
        <f t="shared" si="30"/>
        <v>4.9631085092499833E-2</v>
      </c>
      <c r="AS233" s="58">
        <f t="shared" si="30"/>
        <v>4.4727023711534232E-2</v>
      </c>
      <c r="AT233" s="58">
        <f t="shared" si="30"/>
        <v>5.6151449089510128E-2</v>
      </c>
      <c r="AU233" s="58">
        <f t="shared" si="30"/>
        <v>4.1869843238975975E-2</v>
      </c>
      <c r="AV233" s="58">
        <f t="shared" si="31"/>
        <v>4.1287325812873261E-2</v>
      </c>
      <c r="AW233" s="58">
        <f t="shared" si="31"/>
        <v>4.2979593092625966E-2</v>
      </c>
      <c r="AX233" s="58">
        <f t="shared" si="31"/>
        <v>3.9190005031534497E-2</v>
      </c>
    </row>
    <row r="234" spans="4:50" x14ac:dyDescent="0.25">
      <c r="D234" s="1" t="s">
        <v>1</v>
      </c>
      <c r="E234" s="2" t="s">
        <v>61</v>
      </c>
      <c r="F234" s="60" t="s">
        <v>14</v>
      </c>
      <c r="G234" s="57">
        <v>103689</v>
      </c>
      <c r="H234" s="57">
        <v>116195</v>
      </c>
      <c r="I234" s="57">
        <v>122220</v>
      </c>
      <c r="J234" s="57">
        <v>140762</v>
      </c>
      <c r="K234" s="57">
        <v>170615</v>
      </c>
      <c r="L234" s="57">
        <v>186092</v>
      </c>
      <c r="M234" s="57">
        <v>207392</v>
      </c>
      <c r="O234" s="60" t="s">
        <v>14</v>
      </c>
      <c r="P234" s="103">
        <v>6.2</v>
      </c>
      <c r="Q234" s="103">
        <v>5.7</v>
      </c>
      <c r="R234" s="103">
        <v>7.6</v>
      </c>
      <c r="S234" s="103">
        <v>5.2</v>
      </c>
      <c r="T234" s="103">
        <v>4.9000000000000004</v>
      </c>
      <c r="U234" s="103">
        <v>5.2</v>
      </c>
      <c r="V234" s="103">
        <v>4.4000000000000004</v>
      </c>
      <c r="Y234" s="60" t="s">
        <v>14</v>
      </c>
      <c r="Z234" s="57">
        <v>12857.436000000002</v>
      </c>
      <c r="AA234" s="57">
        <v>13246.23</v>
      </c>
      <c r="AB234" s="57">
        <v>18577.439999999999</v>
      </c>
      <c r="AC234" s="57">
        <v>14639.248</v>
      </c>
      <c r="AD234" s="57">
        <v>16720.270000000004</v>
      </c>
      <c r="AE234" s="57">
        <v>19353.567999999999</v>
      </c>
      <c r="AF234" s="57">
        <v>18250.495999999999</v>
      </c>
      <c r="AH234" s="60" t="s">
        <v>14</v>
      </c>
      <c r="AI234" s="58">
        <v>0.23823188832011469</v>
      </c>
      <c r="AJ234" s="58">
        <v>0.26347534857565263</v>
      </c>
      <c r="AK234" s="58">
        <v>0.25279434759946717</v>
      </c>
      <c r="AL234" s="58">
        <v>0.26458027893688207</v>
      </c>
      <c r="AM234" s="58">
        <v>0.30681570916571804</v>
      </c>
      <c r="AN234" s="58">
        <v>0.31810707045152292</v>
      </c>
      <c r="AO234" s="58">
        <v>0.31525679827194913</v>
      </c>
      <c r="AQ234" s="60" t="s">
        <v>14</v>
      </c>
      <c r="AR234" s="58">
        <f t="shared" si="30"/>
        <v>2.9540754151694226E-2</v>
      </c>
      <c r="AS234" s="58">
        <f t="shared" si="30"/>
        <v>3.00361897376244E-2</v>
      </c>
      <c r="AT234" s="58">
        <f t="shared" si="30"/>
        <v>3.8424740835119008E-2</v>
      </c>
      <c r="AU234" s="58">
        <f t="shared" si="30"/>
        <v>2.7516349009435736E-2</v>
      </c>
      <c r="AV234" s="58">
        <f t="shared" si="31"/>
        <v>3.0067939498240371E-2</v>
      </c>
      <c r="AW234" s="58">
        <f t="shared" si="31"/>
        <v>3.3083135326958384E-2</v>
      </c>
      <c r="AX234" s="58">
        <f t="shared" si="31"/>
        <v>2.7742598247931526E-2</v>
      </c>
    </row>
    <row r="235" spans="4:50" x14ac:dyDescent="0.25">
      <c r="D235" s="19" t="s">
        <v>60</v>
      </c>
      <c r="E235" s="96" t="s">
        <v>61</v>
      </c>
      <c r="F235" s="56" t="s">
        <v>59</v>
      </c>
      <c r="G235" s="100">
        <v>513520</v>
      </c>
      <c r="H235" s="100">
        <v>492969</v>
      </c>
      <c r="I235" s="100">
        <v>525116</v>
      </c>
      <c r="J235" s="100">
        <v>584567</v>
      </c>
      <c r="K235" s="100">
        <v>636529</v>
      </c>
      <c r="L235" s="100">
        <v>640461</v>
      </c>
      <c r="M235" s="100">
        <v>739799</v>
      </c>
      <c r="O235" s="56" t="s">
        <v>59</v>
      </c>
      <c r="P235" s="101">
        <v>2.6</v>
      </c>
      <c r="Q235" s="101">
        <v>2.5</v>
      </c>
      <c r="R235" s="101">
        <v>3.2</v>
      </c>
      <c r="S235" s="101">
        <v>2.5</v>
      </c>
      <c r="T235" s="101">
        <v>2.6</v>
      </c>
      <c r="U235" s="101">
        <v>2.7</v>
      </c>
      <c r="V235" s="101">
        <v>2.7</v>
      </c>
      <c r="Y235" s="56" t="s">
        <v>59</v>
      </c>
      <c r="Z235" s="100">
        <v>26703.040000000001</v>
      </c>
      <c r="AA235" s="100">
        <v>24648.45</v>
      </c>
      <c r="AB235" s="100">
        <v>33607.424000000006</v>
      </c>
      <c r="AC235" s="100">
        <v>29228.35</v>
      </c>
      <c r="AD235" s="100">
        <v>33099.508000000002</v>
      </c>
      <c r="AE235" s="100">
        <v>34584.894</v>
      </c>
      <c r="AF235" s="100">
        <v>39949.146000000001</v>
      </c>
      <c r="AH235" s="56" t="s">
        <v>59</v>
      </c>
      <c r="AI235" s="102">
        <v>1</v>
      </c>
      <c r="AJ235" s="102">
        <v>1</v>
      </c>
      <c r="AK235" s="102">
        <v>1</v>
      </c>
      <c r="AL235" s="102">
        <v>1</v>
      </c>
      <c r="AM235" s="102">
        <v>1</v>
      </c>
      <c r="AN235" s="102">
        <v>1</v>
      </c>
      <c r="AO235" s="102">
        <v>1</v>
      </c>
      <c r="AQ235" s="56" t="s">
        <v>59</v>
      </c>
      <c r="AR235" s="102">
        <f t="shared" si="30"/>
        <v>5.2000000000000005E-2</v>
      </c>
      <c r="AS235" s="102">
        <f t="shared" si="30"/>
        <v>0.05</v>
      </c>
      <c r="AT235" s="102">
        <f t="shared" si="30"/>
        <v>6.4000000000000001E-2</v>
      </c>
      <c r="AU235" s="102">
        <f t="shared" si="30"/>
        <v>0.05</v>
      </c>
      <c r="AV235" s="102">
        <f t="shared" si="31"/>
        <v>5.2000000000000005E-2</v>
      </c>
      <c r="AW235" s="102">
        <f t="shared" si="31"/>
        <v>5.4000000000000006E-2</v>
      </c>
      <c r="AX235" s="102">
        <f t="shared" si="31"/>
        <v>5.4000000000000006E-2</v>
      </c>
    </row>
    <row r="236" spans="4:50" x14ac:dyDescent="0.25">
      <c r="D236" s="1" t="s">
        <v>60</v>
      </c>
      <c r="E236" s="2" t="s">
        <v>61</v>
      </c>
      <c r="F236" s="60" t="s">
        <v>12</v>
      </c>
      <c r="G236" s="57">
        <v>38385</v>
      </c>
      <c r="H236" s="57">
        <v>32664</v>
      </c>
      <c r="I236" s="57">
        <v>34701</v>
      </c>
      <c r="J236" s="57">
        <v>31270</v>
      </c>
      <c r="K236" s="57">
        <v>35316</v>
      </c>
      <c r="L236" s="57">
        <v>31034</v>
      </c>
      <c r="M236" s="57">
        <v>34005</v>
      </c>
      <c r="O236" s="60" t="s">
        <v>12</v>
      </c>
      <c r="P236" s="103">
        <v>10.7</v>
      </c>
      <c r="Q236" s="103">
        <v>10.6</v>
      </c>
      <c r="R236" s="103">
        <v>13.9</v>
      </c>
      <c r="S236" s="103">
        <v>10.9</v>
      </c>
      <c r="T236" s="103">
        <v>10.4</v>
      </c>
      <c r="U236" s="103">
        <v>11.9</v>
      </c>
      <c r="V236" s="103">
        <v>11.5</v>
      </c>
      <c r="Y236" s="60" t="s">
        <v>12</v>
      </c>
      <c r="Z236" s="57">
        <v>8214.39</v>
      </c>
      <c r="AA236" s="57">
        <v>6924.7679999999991</v>
      </c>
      <c r="AB236" s="57">
        <v>9646.8780000000006</v>
      </c>
      <c r="AC236" s="57">
        <v>6816.86</v>
      </c>
      <c r="AD236" s="57">
        <v>7345.7280000000001</v>
      </c>
      <c r="AE236" s="57">
        <v>7386.0920000000006</v>
      </c>
      <c r="AF236" s="57">
        <v>7821.15</v>
      </c>
      <c r="AH236" s="60" t="s">
        <v>12</v>
      </c>
      <c r="AI236" s="58">
        <v>7.4748792646829723E-2</v>
      </c>
      <c r="AJ236" s="58">
        <v>6.6259744527546363E-2</v>
      </c>
      <c r="AK236" s="58">
        <v>6.6082541762201116E-2</v>
      </c>
      <c r="AL236" s="58">
        <v>5.3492585110004501E-2</v>
      </c>
      <c r="AM236" s="58">
        <v>5.5482153994554841E-2</v>
      </c>
      <c r="AN236" s="58">
        <v>4.8455721737935643E-2</v>
      </c>
      <c r="AO236" s="58">
        <v>4.5965187841562373E-2</v>
      </c>
      <c r="AQ236" s="60" t="s">
        <v>12</v>
      </c>
      <c r="AR236" s="58">
        <f t="shared" si="30"/>
        <v>1.5996241626421558E-2</v>
      </c>
      <c r="AS236" s="58">
        <f t="shared" si="30"/>
        <v>1.4047065839839829E-2</v>
      </c>
      <c r="AT236" s="58">
        <f t="shared" si="30"/>
        <v>1.837094660989191E-2</v>
      </c>
      <c r="AU236" s="58">
        <f t="shared" si="30"/>
        <v>1.1661383553980982E-2</v>
      </c>
      <c r="AV236" s="58">
        <f t="shared" si="31"/>
        <v>1.1540288030867407E-2</v>
      </c>
      <c r="AW236" s="58">
        <f t="shared" si="31"/>
        <v>1.1532461773628684E-2</v>
      </c>
      <c r="AX236" s="58">
        <f t="shared" si="31"/>
        <v>1.0571993203559346E-2</v>
      </c>
    </row>
    <row r="237" spans="4:50" x14ac:dyDescent="0.25">
      <c r="D237" s="1" t="s">
        <v>60</v>
      </c>
      <c r="E237" s="2" t="s">
        <v>61</v>
      </c>
      <c r="F237" s="60" t="s">
        <v>13</v>
      </c>
      <c r="G237" s="57">
        <v>155248</v>
      </c>
      <c r="H237" s="57">
        <v>163812</v>
      </c>
      <c r="I237" s="57">
        <v>157429</v>
      </c>
      <c r="J237" s="57">
        <v>166461</v>
      </c>
      <c r="K237" s="57">
        <v>177646</v>
      </c>
      <c r="L237" s="57">
        <v>212628</v>
      </c>
      <c r="M237" s="57">
        <v>223086</v>
      </c>
      <c r="O237" s="60" t="s">
        <v>13</v>
      </c>
      <c r="P237" s="103">
        <v>5.0999999999999996</v>
      </c>
      <c r="Q237" s="103">
        <v>4.7</v>
      </c>
      <c r="R237" s="103">
        <v>6.8</v>
      </c>
      <c r="S237" s="103">
        <v>4.8</v>
      </c>
      <c r="T237" s="103">
        <v>4.9000000000000004</v>
      </c>
      <c r="U237" s="103">
        <v>4.5</v>
      </c>
      <c r="V237" s="103">
        <v>4.4000000000000004</v>
      </c>
      <c r="Y237" s="60" t="s">
        <v>13</v>
      </c>
      <c r="Z237" s="57">
        <v>15835.295999999998</v>
      </c>
      <c r="AA237" s="57">
        <v>15398.328000000001</v>
      </c>
      <c r="AB237" s="57">
        <v>21410.343999999997</v>
      </c>
      <c r="AC237" s="57">
        <v>15980.255999999999</v>
      </c>
      <c r="AD237" s="57">
        <v>17409.308000000001</v>
      </c>
      <c r="AE237" s="57">
        <v>19136.52</v>
      </c>
      <c r="AF237" s="57">
        <v>19631.567999999999</v>
      </c>
      <c r="AH237" s="60" t="s">
        <v>13</v>
      </c>
      <c r="AI237" s="58">
        <v>0.30232123383704629</v>
      </c>
      <c r="AJ237" s="58">
        <v>0.33229675699689026</v>
      </c>
      <c r="AK237" s="58">
        <v>0.29979852070780549</v>
      </c>
      <c r="AL237" s="58">
        <v>0.2847594886471525</v>
      </c>
      <c r="AM237" s="58">
        <v>0.27908547764516622</v>
      </c>
      <c r="AN237" s="58">
        <v>0.33199211193187406</v>
      </c>
      <c r="AO237" s="58">
        <v>0.30154947492494583</v>
      </c>
      <c r="AQ237" s="60" t="s">
        <v>13</v>
      </c>
      <c r="AR237" s="58">
        <f t="shared" si="30"/>
        <v>3.083676585137872E-2</v>
      </c>
      <c r="AS237" s="58">
        <f t="shared" si="30"/>
        <v>3.1235895157707687E-2</v>
      </c>
      <c r="AT237" s="58">
        <f t="shared" si="30"/>
        <v>4.0772598816261552E-2</v>
      </c>
      <c r="AU237" s="58">
        <f t="shared" si="30"/>
        <v>2.733691091012664E-2</v>
      </c>
      <c r="AV237" s="58">
        <f t="shared" si="31"/>
        <v>2.7350376809226293E-2</v>
      </c>
      <c r="AW237" s="58">
        <f t="shared" si="31"/>
        <v>2.9879290073868664E-2</v>
      </c>
      <c r="AX237" s="58">
        <f t="shared" si="31"/>
        <v>2.6536353793395234E-2</v>
      </c>
    </row>
    <row r="238" spans="4:50" x14ac:dyDescent="0.25">
      <c r="D238" s="1" t="s">
        <v>60</v>
      </c>
      <c r="E238" s="2" t="s">
        <v>61</v>
      </c>
      <c r="F238" s="60" t="s">
        <v>14</v>
      </c>
      <c r="G238" s="57">
        <v>319887</v>
      </c>
      <c r="H238" s="57">
        <v>296493</v>
      </c>
      <c r="I238" s="57">
        <v>332986</v>
      </c>
      <c r="J238" s="57">
        <v>386836</v>
      </c>
      <c r="K238" s="57">
        <v>423567</v>
      </c>
      <c r="L238" s="57">
        <v>396799</v>
      </c>
      <c r="M238" s="57">
        <v>482708</v>
      </c>
      <c r="O238" s="60" t="s">
        <v>14</v>
      </c>
      <c r="P238" s="103">
        <v>3.5</v>
      </c>
      <c r="Q238" s="103">
        <v>3.5</v>
      </c>
      <c r="R238" s="103">
        <v>4.3</v>
      </c>
      <c r="S238" s="103">
        <v>3.1</v>
      </c>
      <c r="T238" s="103">
        <v>2.9</v>
      </c>
      <c r="U238" s="103">
        <v>3.3</v>
      </c>
      <c r="V238" s="103">
        <v>2.9</v>
      </c>
      <c r="Y238" s="60" t="s">
        <v>14</v>
      </c>
      <c r="Z238" s="57">
        <v>22392.09</v>
      </c>
      <c r="AA238" s="57">
        <v>20754.509999999998</v>
      </c>
      <c r="AB238" s="57">
        <v>28636.796000000002</v>
      </c>
      <c r="AC238" s="57">
        <v>23983.832000000002</v>
      </c>
      <c r="AD238" s="57">
        <v>24566.886000000002</v>
      </c>
      <c r="AE238" s="57">
        <v>26188.734</v>
      </c>
      <c r="AF238" s="57">
        <v>27997.063999999998</v>
      </c>
      <c r="AH238" s="60" t="s">
        <v>14</v>
      </c>
      <c r="AI238" s="58">
        <v>0.622929973516124</v>
      </c>
      <c r="AJ238" s="58">
        <v>0.60144349847556333</v>
      </c>
      <c r="AK238" s="58">
        <v>0.63411893752999338</v>
      </c>
      <c r="AL238" s="58">
        <v>0.66174792624284295</v>
      </c>
      <c r="AM238" s="58">
        <v>0.66543236836027897</v>
      </c>
      <c r="AN238" s="58">
        <v>0.61955216633019028</v>
      </c>
      <c r="AO238" s="58">
        <v>0.65248533723349178</v>
      </c>
      <c r="AQ238" s="60" t="s">
        <v>14</v>
      </c>
      <c r="AR238" s="58">
        <f t="shared" si="30"/>
        <v>4.360509814612868E-2</v>
      </c>
      <c r="AS238" s="58">
        <f t="shared" si="30"/>
        <v>4.2101044893289433E-2</v>
      </c>
      <c r="AT238" s="58">
        <f t="shared" si="30"/>
        <v>5.453422862757943E-2</v>
      </c>
      <c r="AU238" s="58">
        <f t="shared" si="30"/>
        <v>4.1028371427056259E-2</v>
      </c>
      <c r="AV238" s="58">
        <f t="shared" si="31"/>
        <v>3.8595077364896181E-2</v>
      </c>
      <c r="AW238" s="58">
        <f t="shared" si="31"/>
        <v>4.0890442977792561E-2</v>
      </c>
      <c r="AX238" s="58">
        <f t="shared" si="31"/>
        <v>3.7844149559542524E-2</v>
      </c>
    </row>
    <row r="239" spans="4:50" x14ac:dyDescent="0.25">
      <c r="D239" s="19" t="s">
        <v>0</v>
      </c>
      <c r="E239" s="96" t="s">
        <v>10</v>
      </c>
      <c r="F239" s="56" t="s">
        <v>59</v>
      </c>
      <c r="G239" s="100">
        <v>5278335</v>
      </c>
      <c r="H239" s="100">
        <v>5240996</v>
      </c>
      <c r="I239" s="100">
        <v>5519942</v>
      </c>
      <c r="J239" s="100">
        <v>6059586</v>
      </c>
      <c r="K239" s="100">
        <v>6417283</v>
      </c>
      <c r="L239" s="100">
        <v>6541381</v>
      </c>
      <c r="M239" s="100">
        <v>7045913</v>
      </c>
      <c r="O239" s="56" t="s">
        <v>59</v>
      </c>
      <c r="P239" s="101">
        <v>0.9</v>
      </c>
      <c r="Q239" s="101">
        <v>0.9</v>
      </c>
      <c r="R239" s="101">
        <v>0.9</v>
      </c>
      <c r="S239" s="101">
        <v>0.9</v>
      </c>
      <c r="T239" s="101">
        <v>0.9</v>
      </c>
      <c r="U239" s="101">
        <v>1</v>
      </c>
      <c r="V239" s="101">
        <v>1</v>
      </c>
      <c r="Y239" s="56" t="s">
        <v>59</v>
      </c>
      <c r="Z239" s="100">
        <v>95010.03</v>
      </c>
      <c r="AA239" s="100">
        <v>94337.928000000014</v>
      </c>
      <c r="AB239" s="100">
        <v>99358.955999999991</v>
      </c>
      <c r="AC239" s="100">
        <v>109072.54800000001</v>
      </c>
      <c r="AD239" s="100">
        <v>115511.094</v>
      </c>
      <c r="AE239" s="100">
        <v>130827.62</v>
      </c>
      <c r="AF239" s="100">
        <v>140918.26</v>
      </c>
      <c r="AH239" s="56" t="s">
        <v>59</v>
      </c>
      <c r="AI239" s="102">
        <v>1</v>
      </c>
      <c r="AJ239" s="102">
        <v>1</v>
      </c>
      <c r="AK239" s="102">
        <v>1</v>
      </c>
      <c r="AL239" s="102">
        <v>1</v>
      </c>
      <c r="AM239" s="102">
        <v>1</v>
      </c>
      <c r="AN239" s="102">
        <v>1</v>
      </c>
      <c r="AO239" s="102">
        <v>1</v>
      </c>
      <c r="AQ239" s="56" t="s">
        <v>59</v>
      </c>
      <c r="AR239" s="102">
        <f t="shared" si="30"/>
        <v>1.8000000000000002E-2</v>
      </c>
      <c r="AS239" s="102">
        <f t="shared" si="30"/>
        <v>1.8000000000000002E-2</v>
      </c>
      <c r="AT239" s="102">
        <f t="shared" si="30"/>
        <v>1.8000000000000002E-2</v>
      </c>
      <c r="AU239" s="102">
        <f t="shared" si="30"/>
        <v>1.8000000000000002E-2</v>
      </c>
      <c r="AV239" s="102">
        <f t="shared" si="31"/>
        <v>1.8000000000000002E-2</v>
      </c>
      <c r="AW239" s="102">
        <f t="shared" si="31"/>
        <v>0.02</v>
      </c>
      <c r="AX239" s="102">
        <f t="shared" si="31"/>
        <v>0.02</v>
      </c>
    </row>
    <row r="240" spans="4:50" x14ac:dyDescent="0.25">
      <c r="D240" s="1" t="s">
        <v>0</v>
      </c>
      <c r="E240" s="2" t="s">
        <v>10</v>
      </c>
      <c r="F240" s="60" t="s">
        <v>12</v>
      </c>
      <c r="G240" s="57">
        <v>874690</v>
      </c>
      <c r="H240" s="57">
        <v>876594</v>
      </c>
      <c r="I240" s="57">
        <v>822370</v>
      </c>
      <c r="J240" s="57">
        <v>893499</v>
      </c>
      <c r="K240" s="57">
        <v>893343</v>
      </c>
      <c r="L240" s="57">
        <v>857268</v>
      </c>
      <c r="M240" s="57">
        <v>850987</v>
      </c>
      <c r="O240" s="60" t="s">
        <v>12</v>
      </c>
      <c r="P240" s="103">
        <v>2.4</v>
      </c>
      <c r="Q240" s="103">
        <v>2.6</v>
      </c>
      <c r="R240" s="103">
        <v>2.6</v>
      </c>
      <c r="S240" s="103">
        <v>3.4</v>
      </c>
      <c r="T240" s="103">
        <v>3</v>
      </c>
      <c r="U240" s="103">
        <v>3.2</v>
      </c>
      <c r="V240" s="103">
        <v>3.3</v>
      </c>
      <c r="Y240" s="60" t="s">
        <v>12</v>
      </c>
      <c r="Z240" s="57">
        <v>41985.120000000003</v>
      </c>
      <c r="AA240" s="57">
        <v>45582.887999999999</v>
      </c>
      <c r="AB240" s="57">
        <v>42763.24</v>
      </c>
      <c r="AC240" s="57">
        <v>60757.932000000001</v>
      </c>
      <c r="AD240" s="57">
        <v>53600.58</v>
      </c>
      <c r="AE240" s="57">
        <v>54865.152000000002</v>
      </c>
      <c r="AF240" s="57">
        <v>56165.141999999993</v>
      </c>
      <c r="AH240" s="60" t="s">
        <v>12</v>
      </c>
      <c r="AI240" s="58">
        <v>0.16571324101255414</v>
      </c>
      <c r="AJ240" s="58">
        <v>0.16725713967345138</v>
      </c>
      <c r="AK240" s="58">
        <v>0.14898163785054264</v>
      </c>
      <c r="AL240" s="58">
        <v>0.14745215267181619</v>
      </c>
      <c r="AM240" s="58">
        <v>0.13920891442686881</v>
      </c>
      <c r="AN240" s="58">
        <v>0.13105306050817098</v>
      </c>
      <c r="AO240" s="58">
        <v>0.12077739251109118</v>
      </c>
      <c r="AQ240" s="60" t="s">
        <v>12</v>
      </c>
      <c r="AR240" s="58">
        <f t="shared" si="30"/>
        <v>7.9542355686025978E-3</v>
      </c>
      <c r="AS240" s="58">
        <f t="shared" si="30"/>
        <v>8.6973712630194714E-3</v>
      </c>
      <c r="AT240" s="58">
        <f t="shared" si="30"/>
        <v>7.7470451682282171E-3</v>
      </c>
      <c r="AU240" s="58">
        <f t="shared" si="30"/>
        <v>1.00267463816835E-2</v>
      </c>
      <c r="AV240" s="58">
        <f t="shared" si="31"/>
        <v>8.3525348656121289E-3</v>
      </c>
      <c r="AW240" s="58">
        <f t="shared" si="31"/>
        <v>8.3873958725229417E-3</v>
      </c>
      <c r="AX240" s="58">
        <f t="shared" si="31"/>
        <v>7.9713079057320176E-3</v>
      </c>
    </row>
    <row r="241" spans="4:50" x14ac:dyDescent="0.25">
      <c r="D241" s="1" t="s">
        <v>0</v>
      </c>
      <c r="E241" s="2" t="s">
        <v>10</v>
      </c>
      <c r="F241" s="60" t="s">
        <v>13</v>
      </c>
      <c r="G241" s="57">
        <v>1664391</v>
      </c>
      <c r="H241" s="57">
        <v>1777643</v>
      </c>
      <c r="I241" s="57">
        <v>1826132</v>
      </c>
      <c r="J241" s="57">
        <v>1803721</v>
      </c>
      <c r="K241" s="57">
        <v>1928111</v>
      </c>
      <c r="L241" s="57">
        <v>1956448</v>
      </c>
      <c r="M241" s="57">
        <v>2088261</v>
      </c>
      <c r="O241" s="60" t="s">
        <v>13</v>
      </c>
      <c r="P241" s="103">
        <v>1.7</v>
      </c>
      <c r="Q241" s="103">
        <v>1.8</v>
      </c>
      <c r="R241" s="103">
        <v>1.8</v>
      </c>
      <c r="S241" s="103">
        <v>1.9</v>
      </c>
      <c r="T241" s="103">
        <v>2.1</v>
      </c>
      <c r="U241" s="103">
        <v>2.2000000000000002</v>
      </c>
      <c r="V241" s="103">
        <v>2</v>
      </c>
      <c r="Y241" s="60" t="s">
        <v>13</v>
      </c>
      <c r="Z241" s="57">
        <v>56589.293999999994</v>
      </c>
      <c r="AA241" s="57">
        <v>63995.148000000001</v>
      </c>
      <c r="AB241" s="57">
        <v>65740.752000000008</v>
      </c>
      <c r="AC241" s="57">
        <v>68541.398000000001</v>
      </c>
      <c r="AD241" s="57">
        <v>80980.661999999997</v>
      </c>
      <c r="AE241" s="57">
        <v>86083.712000000014</v>
      </c>
      <c r="AF241" s="57">
        <v>83530.44</v>
      </c>
      <c r="AH241" s="60" t="s">
        <v>13</v>
      </c>
      <c r="AI241" s="58">
        <v>0.3153250030549406</v>
      </c>
      <c r="AJ241" s="58">
        <v>0.33918037716495109</v>
      </c>
      <c r="AK241" s="58">
        <v>0.33082449054718327</v>
      </c>
      <c r="AL241" s="58">
        <v>0.29766406483875302</v>
      </c>
      <c r="AM241" s="58">
        <v>0.30045597178743716</v>
      </c>
      <c r="AN241" s="58">
        <v>0.29908791431044912</v>
      </c>
      <c r="AO241" s="58">
        <v>0.29637904981228125</v>
      </c>
      <c r="AQ241" s="60" t="s">
        <v>13</v>
      </c>
      <c r="AR241" s="58">
        <f t="shared" si="30"/>
        <v>1.072105010386798E-2</v>
      </c>
      <c r="AS241" s="58">
        <f t="shared" si="30"/>
        <v>1.221049357793824E-2</v>
      </c>
      <c r="AT241" s="58">
        <f t="shared" si="30"/>
        <v>1.19096816596986E-2</v>
      </c>
      <c r="AU241" s="58">
        <f t="shared" si="30"/>
        <v>1.1311234463872616E-2</v>
      </c>
      <c r="AV241" s="58">
        <f t="shared" si="31"/>
        <v>1.2619150815072361E-2</v>
      </c>
      <c r="AW241" s="58">
        <f t="shared" si="31"/>
        <v>1.3159868229659762E-2</v>
      </c>
      <c r="AX241" s="58">
        <f t="shared" si="31"/>
        <v>1.185516199249125E-2</v>
      </c>
    </row>
    <row r="242" spans="4:50" x14ac:dyDescent="0.25">
      <c r="D242" s="1" t="s">
        <v>0</v>
      </c>
      <c r="E242" s="2" t="s">
        <v>10</v>
      </c>
      <c r="F242" s="60" t="s">
        <v>14</v>
      </c>
      <c r="G242" s="57">
        <v>2739254</v>
      </c>
      <c r="H242" s="57">
        <v>2586759</v>
      </c>
      <c r="I242" s="57">
        <v>2871440</v>
      </c>
      <c r="J242" s="57">
        <v>3362366</v>
      </c>
      <c r="K242" s="57">
        <v>3595829</v>
      </c>
      <c r="L242" s="57">
        <v>3727665</v>
      </c>
      <c r="M242" s="57">
        <v>4106665</v>
      </c>
      <c r="O242" s="60" t="s">
        <v>14</v>
      </c>
      <c r="P242" s="103">
        <v>1.4</v>
      </c>
      <c r="Q242" s="103">
        <v>1.6</v>
      </c>
      <c r="R242" s="103">
        <v>1.5</v>
      </c>
      <c r="S242" s="103">
        <v>1.3</v>
      </c>
      <c r="T242" s="103">
        <v>1.4</v>
      </c>
      <c r="U242" s="103">
        <v>1.5</v>
      </c>
      <c r="V242" s="103">
        <v>1.4</v>
      </c>
      <c r="Y242" s="60" t="s">
        <v>14</v>
      </c>
      <c r="Z242" s="57">
        <v>76699.111999999994</v>
      </c>
      <c r="AA242" s="57">
        <v>82776.288</v>
      </c>
      <c r="AB242" s="57">
        <v>86143.2</v>
      </c>
      <c r="AC242" s="57">
        <v>87421.516000000003</v>
      </c>
      <c r="AD242" s="57">
        <v>100683.212</v>
      </c>
      <c r="AE242" s="57">
        <v>111829.95</v>
      </c>
      <c r="AF242" s="57">
        <v>114986.62</v>
      </c>
      <c r="AH242" s="60" t="s">
        <v>14</v>
      </c>
      <c r="AI242" s="58">
        <v>0.51896175593250526</v>
      </c>
      <c r="AJ242" s="58">
        <v>0.49356248316159751</v>
      </c>
      <c r="AK242" s="58">
        <v>0.52019387160227404</v>
      </c>
      <c r="AL242" s="58">
        <v>0.55488378248943082</v>
      </c>
      <c r="AM242" s="58">
        <v>0.56033511378569401</v>
      </c>
      <c r="AN242" s="58">
        <v>0.56985902518137987</v>
      </c>
      <c r="AO242" s="58">
        <v>0.58284355767662754</v>
      </c>
      <c r="AQ242" s="60" t="s">
        <v>14</v>
      </c>
      <c r="AR242" s="58">
        <f t="shared" si="30"/>
        <v>1.4530929166110146E-2</v>
      </c>
      <c r="AS242" s="58">
        <f t="shared" si="30"/>
        <v>1.5793999461171122E-2</v>
      </c>
      <c r="AT242" s="58">
        <f t="shared" si="30"/>
        <v>1.5605816148068221E-2</v>
      </c>
      <c r="AU242" s="58">
        <f t="shared" si="30"/>
        <v>1.4426978344725202E-2</v>
      </c>
      <c r="AV242" s="58">
        <f t="shared" si="31"/>
        <v>1.5689383185999429E-2</v>
      </c>
      <c r="AW242" s="58">
        <f t="shared" si="31"/>
        <v>1.7095770755441397E-2</v>
      </c>
      <c r="AX242" s="58">
        <f t="shared" si="31"/>
        <v>1.6319619614945571E-2</v>
      </c>
    </row>
    <row r="243" spans="4:50" x14ac:dyDescent="0.25">
      <c r="D243" s="19" t="s">
        <v>1</v>
      </c>
      <c r="E243" s="96" t="s">
        <v>10</v>
      </c>
      <c r="F243" s="56" t="s">
        <v>59</v>
      </c>
      <c r="G243" s="100">
        <v>2612043</v>
      </c>
      <c r="H243" s="100">
        <v>2603509</v>
      </c>
      <c r="I243" s="100">
        <v>2715161</v>
      </c>
      <c r="J243" s="100">
        <v>2961525</v>
      </c>
      <c r="K243" s="100">
        <v>3134559</v>
      </c>
      <c r="L243" s="100">
        <v>3258014</v>
      </c>
      <c r="M243" s="100">
        <v>3417721</v>
      </c>
      <c r="O243" s="56" t="s">
        <v>59</v>
      </c>
      <c r="P243" s="101">
        <v>1.4</v>
      </c>
      <c r="Q243" s="101">
        <v>1.6</v>
      </c>
      <c r="R243" s="101">
        <v>1.5</v>
      </c>
      <c r="S243" s="101">
        <v>1.6</v>
      </c>
      <c r="T243" s="101">
        <v>1.4</v>
      </c>
      <c r="U243" s="101">
        <v>1.5</v>
      </c>
      <c r="V243" s="101">
        <v>1.6</v>
      </c>
      <c r="Y243" s="56" t="s">
        <v>59</v>
      </c>
      <c r="Z243" s="100">
        <v>73137.203999999998</v>
      </c>
      <c r="AA243" s="100">
        <v>83312.288</v>
      </c>
      <c r="AB243" s="100">
        <v>81454.83</v>
      </c>
      <c r="AC243" s="100">
        <v>94768.8</v>
      </c>
      <c r="AD243" s="100">
        <v>87767.651999999987</v>
      </c>
      <c r="AE243" s="100">
        <v>97740.42</v>
      </c>
      <c r="AF243" s="100">
        <v>109367.07200000001</v>
      </c>
      <c r="AH243" s="56" t="s">
        <v>59</v>
      </c>
      <c r="AI243" s="102">
        <v>1</v>
      </c>
      <c r="AJ243" s="102">
        <v>1</v>
      </c>
      <c r="AK243" s="102">
        <v>1</v>
      </c>
      <c r="AL243" s="102">
        <v>1</v>
      </c>
      <c r="AM243" s="102">
        <v>1</v>
      </c>
      <c r="AN243" s="102">
        <v>1</v>
      </c>
      <c r="AO243" s="102">
        <v>1</v>
      </c>
      <c r="AQ243" s="56" t="s">
        <v>59</v>
      </c>
      <c r="AR243" s="102">
        <f t="shared" si="30"/>
        <v>2.7999999999999997E-2</v>
      </c>
      <c r="AS243" s="102">
        <f t="shared" si="30"/>
        <v>3.2000000000000001E-2</v>
      </c>
      <c r="AT243" s="102">
        <f t="shared" si="30"/>
        <v>0.03</v>
      </c>
      <c r="AU243" s="102">
        <f t="shared" si="30"/>
        <v>3.2000000000000001E-2</v>
      </c>
      <c r="AV243" s="102">
        <f t="shared" si="31"/>
        <v>2.7999999999999997E-2</v>
      </c>
      <c r="AW243" s="102">
        <f t="shared" si="31"/>
        <v>0.03</v>
      </c>
      <c r="AX243" s="102">
        <f t="shared" si="31"/>
        <v>3.2000000000000001E-2</v>
      </c>
    </row>
    <row r="244" spans="4:50" x14ac:dyDescent="0.25">
      <c r="D244" s="1" t="s">
        <v>1</v>
      </c>
      <c r="E244" s="2" t="s">
        <v>10</v>
      </c>
      <c r="F244" s="60" t="s">
        <v>12</v>
      </c>
      <c r="G244" s="57">
        <v>555054</v>
      </c>
      <c r="H244" s="57">
        <v>564929</v>
      </c>
      <c r="I244" s="57">
        <v>524913</v>
      </c>
      <c r="J244" s="57">
        <v>603443</v>
      </c>
      <c r="K244" s="57">
        <v>630922</v>
      </c>
      <c r="L244" s="57">
        <v>586847</v>
      </c>
      <c r="M244" s="57">
        <v>618007</v>
      </c>
      <c r="O244" s="60" t="s">
        <v>12</v>
      </c>
      <c r="P244" s="103">
        <v>3</v>
      </c>
      <c r="Q244" s="103">
        <v>3.3</v>
      </c>
      <c r="R244" s="103">
        <v>3.2</v>
      </c>
      <c r="S244" s="103">
        <v>3.4</v>
      </c>
      <c r="T244" s="103">
        <v>3.7</v>
      </c>
      <c r="U244" s="103">
        <v>4</v>
      </c>
      <c r="V244" s="103">
        <v>4</v>
      </c>
      <c r="Y244" s="60" t="s">
        <v>12</v>
      </c>
      <c r="Z244" s="57">
        <v>33303.24</v>
      </c>
      <c r="AA244" s="57">
        <v>37285.313999999998</v>
      </c>
      <c r="AB244" s="57">
        <v>33594.432000000001</v>
      </c>
      <c r="AC244" s="57">
        <v>41034.123999999996</v>
      </c>
      <c r="AD244" s="57">
        <v>46688.227999999996</v>
      </c>
      <c r="AE244" s="57">
        <v>46947.76</v>
      </c>
      <c r="AF244" s="57">
        <v>49440.56</v>
      </c>
      <c r="AH244" s="60" t="s">
        <v>12</v>
      </c>
      <c r="AI244" s="58">
        <v>0.21249803314876517</v>
      </c>
      <c r="AJ244" s="58">
        <v>0.2169875349000138</v>
      </c>
      <c r="AK244" s="58">
        <v>0.19332665724058351</v>
      </c>
      <c r="AL244" s="58">
        <v>0.20376090021188409</v>
      </c>
      <c r="AM244" s="58">
        <v>0.20127935061997557</v>
      </c>
      <c r="AN244" s="58">
        <v>0.18012414925166068</v>
      </c>
      <c r="AO244" s="58">
        <v>0.18082429782887485</v>
      </c>
      <c r="AQ244" s="60" t="s">
        <v>12</v>
      </c>
      <c r="AR244" s="58">
        <f t="shared" ref="AR244:AU250" si="32">2*(AI244*P244/100)</f>
        <v>1.2749881988925911E-2</v>
      </c>
      <c r="AS244" s="58">
        <f t="shared" si="32"/>
        <v>1.4321177303400909E-2</v>
      </c>
      <c r="AT244" s="58">
        <f t="shared" si="32"/>
        <v>1.2372906063397346E-2</v>
      </c>
      <c r="AU244" s="58">
        <f t="shared" si="32"/>
        <v>1.3855741214408118E-2</v>
      </c>
      <c r="AV244" s="58">
        <f t="shared" si="31"/>
        <v>1.4894671945878193E-2</v>
      </c>
      <c r="AW244" s="58">
        <f t="shared" si="31"/>
        <v>1.4409931940132854E-2</v>
      </c>
      <c r="AX244" s="58">
        <f t="shared" si="31"/>
        <v>1.4465943826309988E-2</v>
      </c>
    </row>
    <row r="245" spans="4:50" x14ac:dyDescent="0.25">
      <c r="D245" s="1" t="s">
        <v>1</v>
      </c>
      <c r="E245" s="2" t="s">
        <v>10</v>
      </c>
      <c r="F245" s="60" t="s">
        <v>13</v>
      </c>
      <c r="G245" s="57">
        <v>1038477</v>
      </c>
      <c r="H245" s="57">
        <v>1088963</v>
      </c>
      <c r="I245" s="57">
        <v>1133469</v>
      </c>
      <c r="J245" s="57">
        <v>1135869</v>
      </c>
      <c r="K245" s="57">
        <v>1183185</v>
      </c>
      <c r="L245" s="57">
        <v>1237726</v>
      </c>
      <c r="M245" s="57">
        <v>1316279</v>
      </c>
      <c r="O245" s="60" t="s">
        <v>13</v>
      </c>
      <c r="P245" s="103">
        <v>2.1</v>
      </c>
      <c r="Q245" s="103">
        <v>2.2999999999999998</v>
      </c>
      <c r="R245" s="103">
        <v>2.2000000000000002</v>
      </c>
      <c r="S245" s="103">
        <v>2.4</v>
      </c>
      <c r="T245" s="103">
        <v>2.6</v>
      </c>
      <c r="U245" s="103">
        <v>2.8</v>
      </c>
      <c r="V245" s="103">
        <v>2.8</v>
      </c>
      <c r="Y245" s="60" t="s">
        <v>13</v>
      </c>
      <c r="Z245" s="57">
        <v>43616.034000000007</v>
      </c>
      <c r="AA245" s="57">
        <v>50092.297999999995</v>
      </c>
      <c r="AB245" s="57">
        <v>49872.636000000006</v>
      </c>
      <c r="AC245" s="57">
        <v>54521.712</v>
      </c>
      <c r="AD245" s="57">
        <v>61525.62</v>
      </c>
      <c r="AE245" s="57">
        <v>69312.656000000003</v>
      </c>
      <c r="AF245" s="57">
        <v>73711.623999999996</v>
      </c>
      <c r="AH245" s="60" t="s">
        <v>13</v>
      </c>
      <c r="AI245" s="58">
        <v>0.39757270458411287</v>
      </c>
      <c r="AJ245" s="58">
        <v>0.41826742292805597</v>
      </c>
      <c r="AK245" s="58">
        <v>0.41745922249177858</v>
      </c>
      <c r="AL245" s="58">
        <v>0.38354192519056907</v>
      </c>
      <c r="AM245" s="58">
        <v>0.37746458114203624</v>
      </c>
      <c r="AN245" s="58">
        <v>0.37990198937143915</v>
      </c>
      <c r="AO245" s="58">
        <v>0.385133543668427</v>
      </c>
      <c r="AQ245" s="60" t="s">
        <v>13</v>
      </c>
      <c r="AR245" s="58">
        <f t="shared" si="32"/>
        <v>1.6698053592532743E-2</v>
      </c>
      <c r="AS245" s="58">
        <f t="shared" si="32"/>
        <v>1.9240301454690575E-2</v>
      </c>
      <c r="AT245" s="58">
        <f t="shared" si="32"/>
        <v>1.836820578963826E-2</v>
      </c>
      <c r="AU245" s="58">
        <f t="shared" si="32"/>
        <v>1.8410012409147313E-2</v>
      </c>
      <c r="AV245" s="58">
        <f t="shared" si="31"/>
        <v>1.9628158219385884E-2</v>
      </c>
      <c r="AW245" s="58">
        <f t="shared" si="31"/>
        <v>2.1274511404800588E-2</v>
      </c>
      <c r="AX245" s="58">
        <f t="shared" si="31"/>
        <v>2.1567478445431911E-2</v>
      </c>
    </row>
    <row r="246" spans="4:50" x14ac:dyDescent="0.25">
      <c r="D246" s="1" t="s">
        <v>1</v>
      </c>
      <c r="E246" s="2" t="s">
        <v>10</v>
      </c>
      <c r="F246" s="60" t="s">
        <v>14</v>
      </c>
      <c r="G246" s="57">
        <v>1018512</v>
      </c>
      <c r="H246" s="57">
        <v>949617</v>
      </c>
      <c r="I246" s="57">
        <v>1056779</v>
      </c>
      <c r="J246" s="57">
        <v>1222213</v>
      </c>
      <c r="K246" s="57">
        <v>1320452</v>
      </c>
      <c r="L246" s="57">
        <v>1433441</v>
      </c>
      <c r="M246" s="57">
        <v>1483435</v>
      </c>
      <c r="O246" s="60" t="s">
        <v>14</v>
      </c>
      <c r="P246" s="103">
        <v>2.1</v>
      </c>
      <c r="Q246" s="103">
        <v>2.6</v>
      </c>
      <c r="R246" s="103">
        <v>2.2000000000000002</v>
      </c>
      <c r="S246" s="103">
        <v>2.4</v>
      </c>
      <c r="T246" s="103">
        <v>2.6</v>
      </c>
      <c r="U246" s="103">
        <v>2.8</v>
      </c>
      <c r="V246" s="103">
        <v>2.8</v>
      </c>
      <c r="Y246" s="60" t="s">
        <v>14</v>
      </c>
      <c r="Z246" s="57">
        <v>42777.504000000001</v>
      </c>
      <c r="AA246" s="57">
        <v>49380.084000000003</v>
      </c>
      <c r="AB246" s="57">
        <v>46498.276000000005</v>
      </c>
      <c r="AC246" s="57">
        <v>58666.223999999995</v>
      </c>
      <c r="AD246" s="57">
        <v>68663.504000000001</v>
      </c>
      <c r="AE246" s="57">
        <v>80272.695999999996</v>
      </c>
      <c r="AF246" s="57">
        <v>83072.359999999986</v>
      </c>
      <c r="AH246" s="60" t="s">
        <v>14</v>
      </c>
      <c r="AI246" s="58">
        <v>0.38992926226712193</v>
      </c>
      <c r="AJ246" s="58">
        <v>0.36474504217193027</v>
      </c>
      <c r="AK246" s="58">
        <v>0.38921412026763791</v>
      </c>
      <c r="AL246" s="58">
        <v>0.41269717459754685</v>
      </c>
      <c r="AM246" s="58">
        <v>0.42125606823798817</v>
      </c>
      <c r="AN246" s="58">
        <v>0.43997386137690014</v>
      </c>
      <c r="AO246" s="58">
        <v>0.43404215850269812</v>
      </c>
      <c r="AQ246" s="60" t="s">
        <v>14</v>
      </c>
      <c r="AR246" s="58">
        <f t="shared" si="32"/>
        <v>1.6377029015219122E-2</v>
      </c>
      <c r="AS246" s="58">
        <f t="shared" si="32"/>
        <v>1.8966742192940374E-2</v>
      </c>
      <c r="AT246" s="58">
        <f t="shared" si="32"/>
        <v>1.7125421291776067E-2</v>
      </c>
      <c r="AU246" s="58">
        <f t="shared" si="32"/>
        <v>1.9809464380682248E-2</v>
      </c>
      <c r="AV246" s="58">
        <f t="shared" si="31"/>
        <v>2.1905315548375385E-2</v>
      </c>
      <c r="AW246" s="58">
        <f t="shared" si="31"/>
        <v>2.4638536237106407E-2</v>
      </c>
      <c r="AX246" s="58">
        <f t="shared" si="31"/>
        <v>2.4306360876151092E-2</v>
      </c>
    </row>
    <row r="247" spans="4:50" x14ac:dyDescent="0.25">
      <c r="D247" s="19" t="s">
        <v>60</v>
      </c>
      <c r="E247" s="96" t="s">
        <v>10</v>
      </c>
      <c r="F247" s="56" t="s">
        <v>59</v>
      </c>
      <c r="G247" s="100">
        <v>2666292</v>
      </c>
      <c r="H247" s="100">
        <v>2637487</v>
      </c>
      <c r="I247" s="100">
        <v>2804781</v>
      </c>
      <c r="J247" s="100">
        <v>3098061</v>
      </c>
      <c r="K247" s="100">
        <v>3282724</v>
      </c>
      <c r="L247" s="100">
        <v>3283367</v>
      </c>
      <c r="M247" s="100">
        <v>3628192</v>
      </c>
      <c r="O247" s="56" t="s">
        <v>59</v>
      </c>
      <c r="P247" s="101">
        <v>1.4</v>
      </c>
      <c r="Q247" s="101">
        <v>1.6</v>
      </c>
      <c r="R247" s="101">
        <v>1.5</v>
      </c>
      <c r="S247" s="101">
        <v>1.3</v>
      </c>
      <c r="T247" s="101">
        <v>1.4</v>
      </c>
      <c r="U247" s="101">
        <v>1.5</v>
      </c>
      <c r="V247" s="101">
        <v>1.6</v>
      </c>
      <c r="Y247" s="56" t="s">
        <v>59</v>
      </c>
      <c r="Z247" s="100">
        <v>74656.175999999992</v>
      </c>
      <c r="AA247" s="100">
        <v>84399.584000000003</v>
      </c>
      <c r="AB247" s="100">
        <v>84143.43</v>
      </c>
      <c r="AC247" s="100">
        <v>80549.58600000001</v>
      </c>
      <c r="AD247" s="100">
        <v>91916.271999999997</v>
      </c>
      <c r="AE247" s="100">
        <v>98501.01</v>
      </c>
      <c r="AF247" s="100">
        <v>116102.144</v>
      </c>
      <c r="AH247" s="56" t="s">
        <v>59</v>
      </c>
      <c r="AI247" s="102">
        <v>1</v>
      </c>
      <c r="AJ247" s="102">
        <v>1</v>
      </c>
      <c r="AK247" s="102">
        <v>1</v>
      </c>
      <c r="AL247" s="102">
        <v>1</v>
      </c>
      <c r="AM247" s="102">
        <v>1</v>
      </c>
      <c r="AN247" s="102">
        <v>1</v>
      </c>
      <c r="AO247" s="102">
        <v>1</v>
      </c>
      <c r="AQ247" s="56" t="s">
        <v>59</v>
      </c>
      <c r="AR247" s="102">
        <f t="shared" si="32"/>
        <v>2.7999999999999997E-2</v>
      </c>
      <c r="AS247" s="102">
        <f t="shared" si="32"/>
        <v>3.2000000000000001E-2</v>
      </c>
      <c r="AT247" s="102">
        <f t="shared" si="32"/>
        <v>0.03</v>
      </c>
      <c r="AU247" s="102">
        <f t="shared" si="32"/>
        <v>2.6000000000000002E-2</v>
      </c>
      <c r="AV247" s="102">
        <f t="shared" si="31"/>
        <v>2.7999999999999997E-2</v>
      </c>
      <c r="AW247" s="102">
        <f t="shared" si="31"/>
        <v>0.03</v>
      </c>
      <c r="AX247" s="102">
        <f t="shared" si="31"/>
        <v>3.2000000000000001E-2</v>
      </c>
    </row>
    <row r="248" spans="4:50" x14ac:dyDescent="0.25">
      <c r="D248" s="1" t="s">
        <v>60</v>
      </c>
      <c r="E248" s="2" t="s">
        <v>10</v>
      </c>
      <c r="F248" s="60" t="s">
        <v>12</v>
      </c>
      <c r="G248" s="57">
        <v>319636</v>
      </c>
      <c r="H248" s="57">
        <v>311665</v>
      </c>
      <c r="I248" s="57">
        <v>297457</v>
      </c>
      <c r="J248" s="57">
        <v>290056</v>
      </c>
      <c r="K248" s="57">
        <v>262421</v>
      </c>
      <c r="L248" s="57">
        <v>270421</v>
      </c>
      <c r="M248" s="57">
        <v>232980</v>
      </c>
      <c r="O248" s="60" t="s">
        <v>12</v>
      </c>
      <c r="P248" s="103">
        <v>3.9</v>
      </c>
      <c r="Q248" s="103">
        <v>4.2</v>
      </c>
      <c r="R248" s="103">
        <v>4.5</v>
      </c>
      <c r="S248" s="103">
        <v>4.8</v>
      </c>
      <c r="T248" s="103">
        <v>5.9</v>
      </c>
      <c r="U248" s="103">
        <v>5.7</v>
      </c>
      <c r="V248" s="103">
        <v>6.4</v>
      </c>
      <c r="Y248" s="60" t="s">
        <v>12</v>
      </c>
      <c r="Z248" s="57">
        <v>24931.607999999997</v>
      </c>
      <c r="AA248" s="57">
        <v>26180</v>
      </c>
      <c r="AB248" s="57">
        <v>26771.13</v>
      </c>
      <c r="AC248" s="57">
        <v>27845.376</v>
      </c>
      <c r="AD248" s="57">
        <v>30965.678000000004</v>
      </c>
      <c r="AE248" s="57">
        <v>30827.993999999999</v>
      </c>
      <c r="AF248" s="57">
        <v>29821.439999999999</v>
      </c>
      <c r="AH248" s="60" t="s">
        <v>12</v>
      </c>
      <c r="AI248" s="58">
        <v>0.11988034318821794</v>
      </c>
      <c r="AJ248" s="58">
        <v>0.11816740708105859</v>
      </c>
      <c r="AK248" s="58">
        <v>0.10605355640957351</v>
      </c>
      <c r="AL248" s="58">
        <v>9.3625012548171266E-2</v>
      </c>
      <c r="AM248" s="58">
        <v>7.9940013232912666E-2</v>
      </c>
      <c r="AN248" s="58">
        <v>8.2360881375734121E-2</v>
      </c>
      <c r="AO248" s="58">
        <v>6.4213801254178388E-2</v>
      </c>
      <c r="AQ248" s="60" t="s">
        <v>12</v>
      </c>
      <c r="AR248" s="58">
        <f t="shared" si="32"/>
        <v>9.3506667686809996E-3</v>
      </c>
      <c r="AS248" s="58">
        <f t="shared" si="32"/>
        <v>9.9260621948089219E-3</v>
      </c>
      <c r="AT248" s="58">
        <f t="shared" si="32"/>
        <v>9.544820076861615E-3</v>
      </c>
      <c r="AU248" s="58">
        <f t="shared" si="32"/>
        <v>8.9880012046244413E-3</v>
      </c>
      <c r="AV248" s="58">
        <f t="shared" si="31"/>
        <v>9.432921561483695E-3</v>
      </c>
      <c r="AW248" s="58">
        <f t="shared" si="31"/>
        <v>9.3891404768336913E-3</v>
      </c>
      <c r="AX248" s="58">
        <f t="shared" si="31"/>
        <v>8.2193665605348343E-3</v>
      </c>
    </row>
    <row r="249" spans="4:50" x14ac:dyDescent="0.25">
      <c r="D249" s="1" t="s">
        <v>60</v>
      </c>
      <c r="E249" s="2" t="s">
        <v>10</v>
      </c>
      <c r="F249" s="60" t="s">
        <v>13</v>
      </c>
      <c r="G249" s="57">
        <v>625914</v>
      </c>
      <c r="H249" s="57">
        <v>688680</v>
      </c>
      <c r="I249" s="57">
        <v>692663</v>
      </c>
      <c r="J249" s="57">
        <v>667852</v>
      </c>
      <c r="K249" s="57">
        <v>744926</v>
      </c>
      <c r="L249" s="57">
        <v>718722</v>
      </c>
      <c r="M249" s="57">
        <v>771982</v>
      </c>
      <c r="O249" s="60" t="s">
        <v>13</v>
      </c>
      <c r="P249" s="103">
        <v>3</v>
      </c>
      <c r="Q249" s="103">
        <v>3.3</v>
      </c>
      <c r="R249" s="103">
        <v>3.2</v>
      </c>
      <c r="S249" s="103">
        <v>3.4</v>
      </c>
      <c r="T249" s="103">
        <v>3.7</v>
      </c>
      <c r="U249" s="103">
        <v>4</v>
      </c>
      <c r="V249" s="103">
        <v>3.3</v>
      </c>
      <c r="Y249" s="60" t="s">
        <v>13</v>
      </c>
      <c r="Z249" s="57">
        <v>37554.839999999997</v>
      </c>
      <c r="AA249" s="57">
        <v>45452.88</v>
      </c>
      <c r="AB249" s="57">
        <v>44330.432000000001</v>
      </c>
      <c r="AC249" s="57">
        <v>45413.935999999994</v>
      </c>
      <c r="AD249" s="57">
        <v>55124.524000000005</v>
      </c>
      <c r="AE249" s="57">
        <v>57497.760000000002</v>
      </c>
      <c r="AF249" s="57">
        <v>50950.812000000005</v>
      </c>
      <c r="AH249" s="60" t="s">
        <v>13</v>
      </c>
      <c r="AI249" s="58">
        <v>0.23475073247791314</v>
      </c>
      <c r="AJ249" s="58">
        <v>0.26111218747239323</v>
      </c>
      <c r="AK249" s="58">
        <v>0.24695796213679427</v>
      </c>
      <c r="AL249" s="58">
        <v>0.21557096519403587</v>
      </c>
      <c r="AM249" s="58">
        <v>0.22692312847501039</v>
      </c>
      <c r="AN249" s="58">
        <v>0.21889785698644104</v>
      </c>
      <c r="AO249" s="58">
        <v>0.21277319392138014</v>
      </c>
      <c r="AQ249" s="60" t="s">
        <v>13</v>
      </c>
      <c r="AR249" s="58">
        <f t="shared" si="32"/>
        <v>1.408504394867479E-2</v>
      </c>
      <c r="AS249" s="58">
        <f t="shared" si="32"/>
        <v>1.7233404373177951E-2</v>
      </c>
      <c r="AT249" s="58">
        <f t="shared" si="32"/>
        <v>1.5805309576754835E-2</v>
      </c>
      <c r="AU249" s="58">
        <f t="shared" si="32"/>
        <v>1.4658825633194438E-2</v>
      </c>
      <c r="AV249" s="58">
        <f t="shared" si="31"/>
        <v>1.679231150715077E-2</v>
      </c>
      <c r="AW249" s="58">
        <f t="shared" si="31"/>
        <v>1.7511828558915282E-2</v>
      </c>
      <c r="AX249" s="58">
        <f t="shared" si="31"/>
        <v>1.404303079881109E-2</v>
      </c>
    </row>
    <row r="250" spans="4:50" x14ac:dyDescent="0.25">
      <c r="D250" s="1" t="s">
        <v>60</v>
      </c>
      <c r="E250" s="2" t="s">
        <v>10</v>
      </c>
      <c r="F250" s="60" t="s">
        <v>14</v>
      </c>
      <c r="G250" s="57">
        <v>1720742</v>
      </c>
      <c r="H250" s="57">
        <v>1637142</v>
      </c>
      <c r="I250" s="57">
        <v>1814661</v>
      </c>
      <c r="J250" s="57">
        <v>2140153</v>
      </c>
      <c r="K250" s="57">
        <v>2275377</v>
      </c>
      <c r="L250" s="57">
        <v>2294224</v>
      </c>
      <c r="M250" s="57">
        <v>2623230</v>
      </c>
      <c r="O250" s="60" t="s">
        <v>14</v>
      </c>
      <c r="P250" s="103">
        <v>1.7</v>
      </c>
      <c r="Q250" s="103">
        <v>1.8</v>
      </c>
      <c r="R250" s="103">
        <v>1.8</v>
      </c>
      <c r="S250" s="103">
        <v>1.6</v>
      </c>
      <c r="T250" s="103">
        <v>1.8</v>
      </c>
      <c r="U250" s="103">
        <v>1.9</v>
      </c>
      <c r="V250" s="103">
        <v>2</v>
      </c>
      <c r="Y250" s="60" t="s">
        <v>14</v>
      </c>
      <c r="Z250" s="57">
        <v>58505.227999999996</v>
      </c>
      <c r="AA250" s="57">
        <v>58937.112000000001</v>
      </c>
      <c r="AB250" s="57">
        <v>65327.796000000002</v>
      </c>
      <c r="AC250" s="57">
        <v>68484.896000000008</v>
      </c>
      <c r="AD250" s="57">
        <v>81913.572</v>
      </c>
      <c r="AE250" s="57">
        <v>87180.511999999988</v>
      </c>
      <c r="AF250" s="57">
        <v>104929.2</v>
      </c>
      <c r="AH250" s="60" t="s">
        <v>14</v>
      </c>
      <c r="AI250" s="58">
        <v>0.64536892433386894</v>
      </c>
      <c r="AJ250" s="58">
        <v>0.62072040544654816</v>
      </c>
      <c r="AK250" s="58">
        <v>0.64698848145363219</v>
      </c>
      <c r="AL250" s="58">
        <v>0.6908040222577928</v>
      </c>
      <c r="AM250" s="58">
        <v>0.69313685829207694</v>
      </c>
      <c r="AN250" s="58">
        <v>0.6987412616378248</v>
      </c>
      <c r="AO250" s="58">
        <v>0.72301300482444153</v>
      </c>
      <c r="AQ250" s="60" t="s">
        <v>14</v>
      </c>
      <c r="AR250" s="58">
        <f t="shared" si="32"/>
        <v>2.1942543427351545E-2</v>
      </c>
      <c r="AS250" s="58">
        <f t="shared" si="32"/>
        <v>2.2345934596075735E-2</v>
      </c>
      <c r="AT250" s="58">
        <f t="shared" si="32"/>
        <v>2.329158533233076E-2</v>
      </c>
      <c r="AU250" s="58">
        <f t="shared" si="32"/>
        <v>2.2105728712249372E-2</v>
      </c>
      <c r="AV250" s="58">
        <f t="shared" si="31"/>
        <v>2.495292689851477E-2</v>
      </c>
      <c r="AW250" s="58">
        <f t="shared" si="31"/>
        <v>2.6552167942237342E-2</v>
      </c>
      <c r="AX250" s="58">
        <f t="shared" si="31"/>
        <v>2.892052019297766E-2</v>
      </c>
    </row>
    <row r="251" spans="4:50" x14ac:dyDescent="0.25">
      <c r="AO251" s="104"/>
    </row>
    <row r="252" spans="4:50" x14ac:dyDescent="0.25">
      <c r="AO252" s="104"/>
    </row>
    <row r="253" spans="4:50" x14ac:dyDescent="0.25">
      <c r="AO253" s="104"/>
    </row>
    <row r="254" spans="4:50" x14ac:dyDescent="0.25">
      <c r="AO254" s="104"/>
    </row>
    <row r="255" spans="4:50" x14ac:dyDescent="0.25">
      <c r="AO255" s="104"/>
    </row>
    <row r="256" spans="4:50" x14ac:dyDescent="0.25">
      <c r="AO256" s="104"/>
    </row>
    <row r="257" spans="41:41" x14ac:dyDescent="0.25">
      <c r="AO257" s="104"/>
    </row>
    <row r="258" spans="41:41" x14ac:dyDescent="0.25">
      <c r="AO258" s="104"/>
    </row>
    <row r="259" spans="41:41" x14ac:dyDescent="0.25">
      <c r="AO259" s="104"/>
    </row>
    <row r="260" spans="41:41" x14ac:dyDescent="0.25">
      <c r="AO260" s="104"/>
    </row>
    <row r="261" spans="41:41" x14ac:dyDescent="0.25">
      <c r="AO261" s="104"/>
    </row>
    <row r="262" spans="41:41" x14ac:dyDescent="0.25">
      <c r="AO262" s="104"/>
    </row>
    <row r="263" spans="41:41" x14ac:dyDescent="0.25">
      <c r="AO263" s="104"/>
    </row>
    <row r="264" spans="41:41" x14ac:dyDescent="0.25">
      <c r="AO264" s="104"/>
    </row>
    <row r="265" spans="41:41" x14ac:dyDescent="0.25">
      <c r="AO265" s="104"/>
    </row>
    <row r="266" spans="41:41" x14ac:dyDescent="0.25">
      <c r="AO266" s="104"/>
    </row>
    <row r="267" spans="41:41" x14ac:dyDescent="0.25">
      <c r="AO267" s="104"/>
    </row>
    <row r="268" spans="41:41" x14ac:dyDescent="0.25">
      <c r="AO268" s="104"/>
    </row>
    <row r="269" spans="41:41" x14ac:dyDescent="0.25">
      <c r="AO269" s="104"/>
    </row>
    <row r="270" spans="41:41" x14ac:dyDescent="0.25">
      <c r="AO270" s="104"/>
    </row>
    <row r="271" spans="41:41" x14ac:dyDescent="0.25">
      <c r="AO271" s="104"/>
    </row>
    <row r="272" spans="41:41" x14ac:dyDescent="0.25">
      <c r="AO272" s="104"/>
    </row>
    <row r="273" spans="41:41" x14ac:dyDescent="0.25">
      <c r="AO273" s="104"/>
    </row>
    <row r="274" spans="41:41" x14ac:dyDescent="0.25">
      <c r="AO274" s="104"/>
    </row>
    <row r="275" spans="41:41" x14ac:dyDescent="0.25">
      <c r="AO275" s="104"/>
    </row>
    <row r="276" spans="41:41" x14ac:dyDescent="0.25">
      <c r="AO276" s="104"/>
    </row>
    <row r="277" spans="41:41" x14ac:dyDescent="0.25">
      <c r="AO277" s="104"/>
    </row>
    <row r="278" spans="41:41" x14ac:dyDescent="0.25">
      <c r="AO278" s="104"/>
    </row>
    <row r="279" spans="41:41" x14ac:dyDescent="0.25">
      <c r="AO279" s="104"/>
    </row>
    <row r="280" spans="41:41" x14ac:dyDescent="0.25">
      <c r="AO280" s="104"/>
    </row>
    <row r="281" spans="41:41" x14ac:dyDescent="0.25">
      <c r="AO281" s="104"/>
    </row>
    <row r="282" spans="41:41" x14ac:dyDescent="0.25">
      <c r="AO282" s="104"/>
    </row>
    <row r="283" spans="41:41" x14ac:dyDescent="0.25">
      <c r="AO283" s="104"/>
    </row>
    <row r="284" spans="41:41" x14ac:dyDescent="0.25">
      <c r="AO284" s="104"/>
    </row>
    <row r="285" spans="41:41" x14ac:dyDescent="0.25">
      <c r="AO285" s="104"/>
    </row>
    <row r="286" spans="41:41" x14ac:dyDescent="0.25">
      <c r="AO286" s="104"/>
    </row>
    <row r="287" spans="41:41" x14ac:dyDescent="0.25">
      <c r="AO287" s="104"/>
    </row>
    <row r="288" spans="41:41" x14ac:dyDescent="0.25">
      <c r="AO288" s="104"/>
    </row>
    <row r="289" spans="41:41" x14ac:dyDescent="0.25">
      <c r="AO289" s="104"/>
    </row>
    <row r="290" spans="41:41" x14ac:dyDescent="0.25">
      <c r="AO290" s="104"/>
    </row>
    <row r="291" spans="41:41" x14ac:dyDescent="0.25">
      <c r="AO291" s="104"/>
    </row>
    <row r="292" spans="41:41" x14ac:dyDescent="0.25">
      <c r="AO292" s="104"/>
    </row>
    <row r="293" spans="41:41" x14ac:dyDescent="0.25">
      <c r="AO293" s="104"/>
    </row>
  </sheetData>
  <conditionalFormatting sqref="S65">
    <cfRule type="cellIs" dxfId="168" priority="82" operator="greaterThan">
      <formula>0</formula>
    </cfRule>
  </conditionalFormatting>
  <conditionalFormatting sqref="S66">
    <cfRule type="cellIs" dxfId="167" priority="81" operator="greaterThan">
      <formula>0</formula>
    </cfRule>
  </conditionalFormatting>
  <conditionalFormatting sqref="AK84">
    <cfRule type="cellIs" dxfId="166" priority="80" operator="greaterThan">
      <formula>0</formula>
    </cfRule>
  </conditionalFormatting>
  <conditionalFormatting sqref="AK85">
    <cfRule type="cellIs" dxfId="165" priority="79" operator="greaterThan">
      <formula>0</formula>
    </cfRule>
  </conditionalFormatting>
  <conditionalFormatting sqref="AL71:AQ72">
    <cfRule type="cellIs" dxfId="164" priority="77" operator="greaterThan">
      <formula>33.4</formula>
    </cfRule>
    <cfRule type="cellIs" dxfId="163" priority="78" operator="greaterThan">
      <formula>16.6</formula>
    </cfRule>
  </conditionalFormatting>
  <conditionalFormatting sqref="V65:AA66">
    <cfRule type="cellIs" dxfId="162" priority="75" operator="greaterThan">
      <formula>33.4</formula>
    </cfRule>
    <cfRule type="cellIs" dxfId="161" priority="76" operator="greaterThan">
      <formula>16.6</formula>
    </cfRule>
  </conditionalFormatting>
  <conditionalFormatting sqref="AR71">
    <cfRule type="cellIs" dxfId="160" priority="74" operator="greaterThan">
      <formula>0</formula>
    </cfRule>
  </conditionalFormatting>
  <conditionalFormatting sqref="AR72">
    <cfRule type="cellIs" dxfId="159" priority="73" operator="greaterThan">
      <formula>0</formula>
    </cfRule>
  </conditionalFormatting>
  <conditionalFormatting sqref="AN84:AS85">
    <cfRule type="cellIs" dxfId="158" priority="71" operator="greaterThan">
      <formula>33.4</formula>
    </cfRule>
    <cfRule type="cellIs" dxfId="157" priority="72" operator="greaterThan">
      <formula>16.6</formula>
    </cfRule>
  </conditionalFormatting>
  <conditionalFormatting sqref="N39:N40">
    <cfRule type="containsText" dxfId="156" priority="69" operator="containsText" text="f">
      <formula>NOT(ISERROR(SEARCH("f",N39)))</formula>
    </cfRule>
    <cfRule type="containsText" dxfId="155" priority="70" operator="containsText" text="e">
      <formula>NOT(ISERROR(SEARCH("e",N39)))</formula>
    </cfRule>
  </conditionalFormatting>
  <conditionalFormatting sqref="N40">
    <cfRule type="containsText" dxfId="154" priority="63" operator="containsText" text="f">
      <formula>NOT(ISERROR(SEARCH("f",N40)))</formula>
    </cfRule>
    <cfRule type="containsText" dxfId="153" priority="64" operator="containsText" text="e">
      <formula>NOT(ISERROR(SEARCH("e",N40)))</formula>
    </cfRule>
  </conditionalFormatting>
  <conditionalFormatting sqref="N40">
    <cfRule type="containsText" dxfId="152" priority="61" operator="containsText" text="f">
      <formula>NOT(ISERROR(SEARCH("f",N40)))</formula>
    </cfRule>
    <cfRule type="containsText" dxfId="151" priority="62" operator="containsText" text="e">
      <formula>NOT(ISERROR(SEARCH("e",N40)))</formula>
    </cfRule>
  </conditionalFormatting>
  <conditionalFormatting sqref="N39:N40">
    <cfRule type="containsText" dxfId="150" priority="67" operator="containsText" text="f">
      <formula>NOT(ISERROR(SEARCH("f",N39)))</formula>
    </cfRule>
    <cfRule type="containsText" dxfId="149" priority="68" operator="containsText" text="e">
      <formula>NOT(ISERROR(SEARCH("e",N39)))</formula>
    </cfRule>
  </conditionalFormatting>
  <conditionalFormatting sqref="N40">
    <cfRule type="containsText" dxfId="148" priority="65" operator="containsText" text="f">
      <formula>NOT(ISERROR(SEARCH("f",N40)))</formula>
    </cfRule>
    <cfRule type="containsText" dxfId="147" priority="66" operator="containsText" text="e">
      <formula>NOT(ISERROR(SEARCH("e",N40)))</formula>
    </cfRule>
  </conditionalFormatting>
  <conditionalFormatting sqref="V74">
    <cfRule type="cellIs" dxfId="146" priority="59" operator="greaterThan">
      <formula>33.4</formula>
    </cfRule>
    <cfRule type="cellIs" dxfId="145" priority="60" operator="greaterThan">
      <formula>16.6</formula>
    </cfRule>
  </conditionalFormatting>
  <conditionalFormatting sqref="V75">
    <cfRule type="cellIs" dxfId="144" priority="57" operator="greaterThan">
      <formula>33.4</formula>
    </cfRule>
    <cfRule type="cellIs" dxfId="143" priority="58" operator="greaterThan">
      <formula>16.6</formula>
    </cfRule>
  </conditionalFormatting>
  <conditionalFormatting sqref="W74:AA74">
    <cfRule type="cellIs" dxfId="142" priority="55" operator="greaterThan">
      <formula>33.4</formula>
    </cfRule>
    <cfRule type="cellIs" dxfId="141" priority="56" operator="greaterThan">
      <formula>16.6</formula>
    </cfRule>
  </conditionalFormatting>
  <conditionalFormatting sqref="W75:AA75">
    <cfRule type="cellIs" dxfId="140" priority="53" operator="greaterThan">
      <formula>33.4</formula>
    </cfRule>
    <cfRule type="cellIs" dxfId="139" priority="54" operator="greaterThan">
      <formula>16.6</formula>
    </cfRule>
  </conditionalFormatting>
  <conditionalFormatting sqref="H39">
    <cfRule type="containsText" dxfId="138" priority="51" operator="containsText" text="f">
      <formula>NOT(ISERROR(SEARCH("f",H39)))</formula>
    </cfRule>
    <cfRule type="containsText" dxfId="137" priority="52" operator="containsText" text="e">
      <formula>NOT(ISERROR(SEARCH("e",H39)))</formula>
    </cfRule>
  </conditionalFormatting>
  <conditionalFormatting sqref="H39">
    <cfRule type="containsText" dxfId="136" priority="49" operator="containsText" text="f">
      <formula>NOT(ISERROR(SEARCH("f",H39)))</formula>
    </cfRule>
    <cfRule type="containsText" dxfId="135" priority="50" operator="containsText" text="e">
      <formula>NOT(ISERROR(SEARCH("e",H39)))</formula>
    </cfRule>
  </conditionalFormatting>
  <conditionalFormatting sqref="I39:M39">
    <cfRule type="containsText" dxfId="134" priority="47" operator="containsText" text="f">
      <formula>NOT(ISERROR(SEARCH("f",I39)))</formula>
    </cfRule>
    <cfRule type="containsText" dxfId="133" priority="48" operator="containsText" text="e">
      <formula>NOT(ISERROR(SEARCH("e",I39)))</formula>
    </cfRule>
  </conditionalFormatting>
  <conditionalFormatting sqref="I39:M39">
    <cfRule type="containsText" dxfId="132" priority="45" operator="containsText" text="f">
      <formula>NOT(ISERROR(SEARCH("f",I39)))</formula>
    </cfRule>
    <cfRule type="containsText" dxfId="131" priority="46" operator="containsText" text="e">
      <formula>NOT(ISERROR(SEARCH("e",I39)))</formula>
    </cfRule>
  </conditionalFormatting>
  <conditionalFormatting sqref="H40:M40">
    <cfRule type="containsText" dxfId="130" priority="43" operator="containsText" text="f">
      <formula>NOT(ISERROR(SEARCH("f",H40)))</formula>
    </cfRule>
    <cfRule type="containsText" dxfId="129" priority="44" operator="containsText" text="e">
      <formula>NOT(ISERROR(SEARCH("e",H40)))</formula>
    </cfRule>
  </conditionalFormatting>
  <conditionalFormatting sqref="H40:M40">
    <cfRule type="containsText" dxfId="128" priority="41" operator="containsText" text="f">
      <formula>NOT(ISERROR(SEARCH("f",H40)))</formula>
    </cfRule>
    <cfRule type="containsText" dxfId="127" priority="42" operator="containsText" text="e">
      <formula>NOT(ISERROR(SEARCH("e",H40)))</formula>
    </cfRule>
  </conditionalFormatting>
  <conditionalFormatting sqref="X39:X40">
    <cfRule type="containsText" dxfId="126" priority="39" operator="containsText" text="f">
      <formula>NOT(ISERROR(SEARCH("f",X39)))</formula>
    </cfRule>
    <cfRule type="containsText" dxfId="125" priority="40" operator="containsText" text="e">
      <formula>NOT(ISERROR(SEARCH("e",X39)))</formula>
    </cfRule>
  </conditionalFormatting>
  <conditionalFormatting sqref="X39:X40">
    <cfRule type="containsText" dxfId="124" priority="37" operator="containsText" text="f">
      <formula>NOT(ISERROR(SEARCH("f",X39)))</formula>
    </cfRule>
    <cfRule type="containsText" dxfId="123" priority="38" operator="containsText" text="e">
      <formula>NOT(ISERROR(SEARCH("e",X39)))</formula>
    </cfRule>
  </conditionalFormatting>
  <conditionalFormatting sqref="X40">
    <cfRule type="containsText" dxfId="122" priority="35" operator="containsText" text="f">
      <formula>NOT(ISERROR(SEARCH("f",X40)))</formula>
    </cfRule>
    <cfRule type="containsText" dxfId="121" priority="36" operator="containsText" text="e">
      <formula>NOT(ISERROR(SEARCH("e",X40)))</formula>
    </cfRule>
  </conditionalFormatting>
  <conditionalFormatting sqref="X40">
    <cfRule type="containsText" dxfId="120" priority="33" operator="containsText" text="f">
      <formula>NOT(ISERROR(SEARCH("f",X40)))</formula>
    </cfRule>
    <cfRule type="containsText" dxfId="119" priority="34" operator="containsText" text="e">
      <formula>NOT(ISERROR(SEARCH("e",X40)))</formula>
    </cfRule>
  </conditionalFormatting>
  <conditionalFormatting sqref="X40">
    <cfRule type="containsText" dxfId="118" priority="31" operator="containsText" text="f">
      <formula>NOT(ISERROR(SEARCH("f",X40)))</formula>
    </cfRule>
    <cfRule type="containsText" dxfId="117" priority="32" operator="containsText" text="e">
      <formula>NOT(ISERROR(SEARCH("e",X40)))</formula>
    </cfRule>
  </conditionalFormatting>
  <conditionalFormatting sqref="R39">
    <cfRule type="containsText" dxfId="116" priority="29" operator="containsText" text="f">
      <formula>NOT(ISERROR(SEARCH("f",R39)))</formula>
    </cfRule>
    <cfRule type="containsText" dxfId="115" priority="30" operator="containsText" text="e">
      <formula>NOT(ISERROR(SEARCH("e",R39)))</formula>
    </cfRule>
  </conditionalFormatting>
  <conditionalFormatting sqref="R39">
    <cfRule type="containsText" dxfId="114" priority="27" operator="containsText" text="f">
      <formula>NOT(ISERROR(SEARCH("f",R39)))</formula>
    </cfRule>
    <cfRule type="containsText" dxfId="113" priority="28" operator="containsText" text="e">
      <formula>NOT(ISERROR(SEARCH("e",R39)))</formula>
    </cfRule>
  </conditionalFormatting>
  <conditionalFormatting sqref="S39:W39">
    <cfRule type="containsText" dxfId="112" priority="25" operator="containsText" text="f">
      <formula>NOT(ISERROR(SEARCH("f",S39)))</formula>
    </cfRule>
    <cfRule type="containsText" dxfId="111" priority="26" operator="containsText" text="e">
      <formula>NOT(ISERROR(SEARCH("e",S39)))</formula>
    </cfRule>
  </conditionalFormatting>
  <conditionalFormatting sqref="S39:W39">
    <cfRule type="containsText" dxfId="110" priority="23" operator="containsText" text="f">
      <formula>NOT(ISERROR(SEARCH("f",S39)))</formula>
    </cfRule>
    <cfRule type="containsText" dxfId="109" priority="24" operator="containsText" text="e">
      <formula>NOT(ISERROR(SEARCH("e",S39)))</formula>
    </cfRule>
  </conditionalFormatting>
  <conditionalFormatting sqref="R40:W40">
    <cfRule type="containsText" dxfId="108" priority="21" operator="containsText" text="f">
      <formula>NOT(ISERROR(SEARCH("f",R40)))</formula>
    </cfRule>
    <cfRule type="containsText" dxfId="107" priority="22" operator="containsText" text="e">
      <formula>NOT(ISERROR(SEARCH("e",R40)))</formula>
    </cfRule>
  </conditionalFormatting>
  <conditionalFormatting sqref="R40:W40">
    <cfRule type="containsText" dxfId="106" priority="19" operator="containsText" text="f">
      <formula>NOT(ISERROR(SEARCH("f",R40)))</formula>
    </cfRule>
    <cfRule type="containsText" dxfId="105" priority="20" operator="containsText" text="e">
      <formula>NOT(ISERROR(SEARCH("e",R40)))</formula>
    </cfRule>
  </conditionalFormatting>
  <conditionalFormatting sqref="N38">
    <cfRule type="containsText" dxfId="104" priority="17" operator="containsText" text="f">
      <formula>NOT(ISERROR(SEARCH("f",N38)))</formula>
    </cfRule>
    <cfRule type="containsText" dxfId="103" priority="18" operator="containsText" text="e">
      <formula>NOT(ISERROR(SEARCH("e",N38)))</formula>
    </cfRule>
  </conditionalFormatting>
  <conditionalFormatting sqref="N38">
    <cfRule type="containsText" dxfId="102" priority="15" operator="containsText" text="f">
      <formula>NOT(ISERROR(SEARCH("f",N38)))</formula>
    </cfRule>
    <cfRule type="containsText" dxfId="101" priority="16" operator="containsText" text="e">
      <formula>NOT(ISERROR(SEARCH("e",N38)))</formula>
    </cfRule>
  </conditionalFormatting>
  <conditionalFormatting sqref="H38">
    <cfRule type="containsText" dxfId="100" priority="13" operator="containsText" text="f">
      <formula>NOT(ISERROR(SEARCH("f",H38)))</formula>
    </cfRule>
    <cfRule type="containsText" dxfId="99" priority="14" operator="containsText" text="e">
      <formula>NOT(ISERROR(SEARCH("e",H38)))</formula>
    </cfRule>
  </conditionalFormatting>
  <conditionalFormatting sqref="H38">
    <cfRule type="containsText" dxfId="98" priority="11" operator="containsText" text="f">
      <formula>NOT(ISERROR(SEARCH("f",H38)))</formula>
    </cfRule>
    <cfRule type="containsText" dxfId="97" priority="12" operator="containsText" text="e">
      <formula>NOT(ISERROR(SEARCH("e",H38)))</formula>
    </cfRule>
  </conditionalFormatting>
  <conditionalFormatting sqref="I38:M38">
    <cfRule type="containsText" dxfId="96" priority="9" operator="containsText" text="f">
      <formula>NOT(ISERROR(SEARCH("f",I38)))</formula>
    </cfRule>
    <cfRule type="containsText" dxfId="95" priority="10" operator="containsText" text="e">
      <formula>NOT(ISERROR(SEARCH("e",I38)))</formula>
    </cfRule>
  </conditionalFormatting>
  <conditionalFormatting sqref="I38:M38">
    <cfRule type="containsText" dxfId="94" priority="7" operator="containsText" text="f">
      <formula>NOT(ISERROR(SEARCH("f",I38)))</formula>
    </cfRule>
    <cfRule type="containsText" dxfId="93" priority="8" operator="containsText" text="e">
      <formula>NOT(ISERROR(SEARCH("e",I38)))</formula>
    </cfRule>
  </conditionalFormatting>
  <conditionalFormatting sqref="AB65:AB66">
    <cfRule type="cellIs" dxfId="92" priority="5" operator="greaterThan">
      <formula>33.4</formula>
    </cfRule>
    <cfRule type="cellIs" dxfId="91" priority="6" operator="greaterThan">
      <formula>16.6</formula>
    </cfRule>
  </conditionalFormatting>
  <conditionalFormatting sqref="AB74">
    <cfRule type="cellIs" dxfId="90" priority="3" operator="greaterThan">
      <formula>33.4</formula>
    </cfRule>
    <cfRule type="cellIs" dxfId="89" priority="4" operator="greaterThan">
      <formula>16.6</formula>
    </cfRule>
  </conditionalFormatting>
  <conditionalFormatting sqref="AB75">
    <cfRule type="cellIs" dxfId="88" priority="1" operator="greaterThan">
      <formula>33.4</formula>
    </cfRule>
    <cfRule type="cellIs" dxfId="87" priority="2" operator="greaterThan">
      <formula>16.6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5</xdr:col>
                    <xdr:colOff>590550</xdr:colOff>
                    <xdr:row>4</xdr:row>
                    <xdr:rowOff>180975</xdr:rowOff>
                  </from>
                  <to>
                    <xdr:col>9</xdr:col>
                    <xdr:colOff>314325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5</xdr:col>
                    <xdr:colOff>590550</xdr:colOff>
                    <xdr:row>6</xdr:row>
                    <xdr:rowOff>95250</xdr:rowOff>
                  </from>
                  <to>
                    <xdr:col>9</xdr:col>
                    <xdr:colOff>314325</xdr:colOff>
                    <xdr:row>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Z295"/>
  <sheetViews>
    <sheetView showZeros="0" zoomScale="70" zoomScaleNormal="70" workbookViewId="0">
      <selection activeCell="S26" sqref="S26"/>
    </sheetView>
  </sheetViews>
  <sheetFormatPr defaultRowHeight="15" x14ac:dyDescent="0.25"/>
  <cols>
    <col min="1" max="1" width="4.85546875" customWidth="1"/>
    <col min="2" max="2" width="4.85546875" hidden="1" customWidth="1"/>
    <col min="3" max="3" width="4.85546875" customWidth="1"/>
  </cols>
  <sheetData>
    <row r="1" spans="2:18" x14ac:dyDescent="0.25">
      <c r="B1" s="106"/>
    </row>
    <row r="2" spans="2:18" s="3" customFormat="1" ht="15.75" thickBot="1" x14ac:dyDescent="0.3">
      <c r="B2" s="4"/>
      <c r="C2" s="1"/>
      <c r="D2" s="2"/>
      <c r="F2" s="1"/>
    </row>
    <row r="3" spans="2:18" s="3" customFormat="1" x14ac:dyDescent="0.25">
      <c r="B3" s="4" t="s">
        <v>65</v>
      </c>
      <c r="C3" s="1"/>
      <c r="D3" s="2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2:18" s="3" customFormat="1" x14ac:dyDescent="0.25">
      <c r="B4" s="4" t="s">
        <v>0</v>
      </c>
      <c r="C4" s="1"/>
      <c r="D4" s="2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5" spans="2:18" s="3" customFormat="1" ht="28.5" x14ac:dyDescent="0.25">
      <c r="B5" s="4" t="s">
        <v>1</v>
      </c>
      <c r="C5" s="1"/>
      <c r="D5" s="2"/>
      <c r="E5" s="8"/>
      <c r="F5" s="11" t="s">
        <v>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</row>
    <row r="6" spans="2:18" s="3" customFormat="1" x14ac:dyDescent="0.25">
      <c r="B6" s="4" t="s">
        <v>3</v>
      </c>
      <c r="C6" s="1"/>
      <c r="D6" s="2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2:18" s="3" customFormat="1" ht="18.75" x14ac:dyDescent="0.25">
      <c r="B7" s="4">
        <v>1</v>
      </c>
      <c r="C7" s="1"/>
      <c r="D7" s="2"/>
      <c r="E7" s="8"/>
      <c r="F7" s="127" t="s">
        <v>80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</row>
    <row r="8" spans="2:18" s="3" customFormat="1" x14ac:dyDescent="0.25">
      <c r="B8" s="4" t="s">
        <v>4</v>
      </c>
      <c r="C8" s="1"/>
      <c r="D8" s="2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</row>
    <row r="9" spans="2:18" s="3" customFormat="1" x14ac:dyDescent="0.25">
      <c r="B9" s="4" t="s">
        <v>6</v>
      </c>
      <c r="C9" s="1"/>
      <c r="D9" s="2"/>
      <c r="E9" s="8"/>
      <c r="F9" s="9" t="s">
        <v>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2:18" s="3" customFormat="1" x14ac:dyDescent="0.25">
      <c r="B10" s="4" t="s">
        <v>7</v>
      </c>
      <c r="C10" s="1"/>
      <c r="D10" s="2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</row>
    <row r="11" spans="2:18" s="3" customFormat="1" x14ac:dyDescent="0.25">
      <c r="B11" s="4" t="s">
        <v>8</v>
      </c>
      <c r="C11" s="1"/>
      <c r="D11" s="2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2:18" s="3" customFormat="1" x14ac:dyDescent="0.25">
      <c r="B12" s="4" t="s">
        <v>9</v>
      </c>
      <c r="C12" s="1"/>
      <c r="D12" s="2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2:18" s="3" customFormat="1" x14ac:dyDescent="0.25">
      <c r="B13" s="4" t="s">
        <v>10</v>
      </c>
      <c r="C13" s="1"/>
      <c r="D13" s="2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</row>
    <row r="14" spans="2:18" s="3" customFormat="1" x14ac:dyDescent="0.25">
      <c r="B14" s="4">
        <v>6</v>
      </c>
      <c r="C14" s="1"/>
      <c r="D14" s="2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</row>
    <row r="15" spans="2:18" s="3" customFormat="1" x14ac:dyDescent="0.25">
      <c r="B15" s="4"/>
      <c r="C15" s="1"/>
      <c r="D15" s="2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</row>
    <row r="16" spans="2:18" s="3" customFormat="1" x14ac:dyDescent="0.25">
      <c r="B16" s="12" t="s">
        <v>59</v>
      </c>
      <c r="C16" s="1"/>
      <c r="D16" s="2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</row>
    <row r="17" spans="2:18" s="3" customFormat="1" x14ac:dyDescent="0.25">
      <c r="B17" s="13" t="s">
        <v>12</v>
      </c>
      <c r="C17" s="1"/>
      <c r="D17" s="2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</row>
    <row r="18" spans="2:18" s="3" customFormat="1" x14ac:dyDescent="0.25">
      <c r="B18" s="13" t="s">
        <v>13</v>
      </c>
      <c r="C18" s="1"/>
      <c r="D18" s="2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  <row r="19" spans="2:18" s="3" customFormat="1" x14ac:dyDescent="0.25">
      <c r="B19" s="13" t="s">
        <v>14</v>
      </c>
      <c r="C19" s="1"/>
      <c r="D19" s="2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s="3" customFormat="1" x14ac:dyDescent="0.25">
      <c r="C20" s="1"/>
      <c r="D20" s="2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</row>
    <row r="21" spans="2:18" s="3" customFormat="1" x14ac:dyDescent="0.25">
      <c r="B21" s="4">
        <v>1</v>
      </c>
      <c r="C21" s="1"/>
      <c r="D21" s="2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2:18" s="3" customFormat="1" x14ac:dyDescent="0.2">
      <c r="B22" s="15" t="s">
        <v>15</v>
      </c>
      <c r="C22" s="1"/>
      <c r="D22" s="2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</row>
    <row r="23" spans="2:18" s="3" customFormat="1" x14ac:dyDescent="0.2">
      <c r="B23" s="14">
        <f>IF(B7=1,0,(IF(B7=2,4,8)))</f>
        <v>0</v>
      </c>
      <c r="C23" s="1"/>
      <c r="D23" s="2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</row>
    <row r="24" spans="2:18" s="3" customFormat="1" x14ac:dyDescent="0.25">
      <c r="C24" s="1"/>
      <c r="D24" s="2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</row>
    <row r="25" spans="2:18" s="3" customFormat="1" x14ac:dyDescent="0.2">
      <c r="B25" s="15" t="s">
        <v>16</v>
      </c>
      <c r="C25" s="1"/>
      <c r="D25" s="2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</row>
    <row r="26" spans="2:18" s="3" customFormat="1" x14ac:dyDescent="0.2">
      <c r="B26" s="14">
        <f>IF(B14=1,1,(IF(B14=2,13,(IF(B14=3,25,(IF(B14=4,37,IF(B14=5,49,IF(B14=6,61)))))))))</f>
        <v>61</v>
      </c>
      <c r="C26" s="1"/>
      <c r="D26" s="2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</row>
    <row r="27" spans="2:18" s="3" customFormat="1" x14ac:dyDescent="0.25">
      <c r="C27" s="1"/>
      <c r="D27" s="2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s="3" customFormat="1" x14ac:dyDescent="0.25">
      <c r="B28" s="4"/>
      <c r="C28" s="1"/>
      <c r="D28" s="2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</row>
    <row r="29" spans="2:18" s="3" customFormat="1" x14ac:dyDescent="0.25">
      <c r="B29" s="4"/>
      <c r="C29" s="1"/>
      <c r="D29" s="2"/>
      <c r="E29" s="8"/>
      <c r="F29" s="9"/>
      <c r="G29" s="9"/>
      <c r="H29" s="16"/>
      <c r="I29" s="128" t="s">
        <v>80</v>
      </c>
      <c r="J29" s="18" t="s">
        <v>19</v>
      </c>
      <c r="K29" s="18" t="s">
        <v>20</v>
      </c>
      <c r="L29" s="18" t="s">
        <v>21</v>
      </c>
      <c r="M29" s="18" t="s">
        <v>22</v>
      </c>
      <c r="N29" s="18" t="s">
        <v>23</v>
      </c>
      <c r="O29" s="18" t="s">
        <v>24</v>
      </c>
      <c r="P29" s="18" t="s">
        <v>25</v>
      </c>
      <c r="Q29" s="9"/>
      <c r="R29" s="10"/>
    </row>
    <row r="30" spans="2:18" s="3" customFormat="1" x14ac:dyDescent="0.25">
      <c r="B30" s="4"/>
      <c r="C30" s="1"/>
      <c r="D30" s="2"/>
      <c r="E30" s="8"/>
      <c r="F30" s="9"/>
      <c r="G30" s="9"/>
      <c r="I30" s="19" t="s">
        <v>27</v>
      </c>
      <c r="J30" s="129">
        <f>T52</f>
        <v>1.3442628961461871</v>
      </c>
      <c r="K30" s="129">
        <f t="shared" ref="K30:P30" si="0">U52</f>
        <v>1.6585391750213894</v>
      </c>
      <c r="L30" s="129">
        <f t="shared" si="0"/>
        <v>1.6975424492661726</v>
      </c>
      <c r="M30" s="129">
        <f t="shared" si="0"/>
        <v>1.6550042538099992</v>
      </c>
      <c r="N30" s="129">
        <f t="shared" si="0"/>
        <v>1.7484488764632888</v>
      </c>
      <c r="O30" s="129">
        <f t="shared" si="0"/>
        <v>1.7722012329808545</v>
      </c>
      <c r="P30" s="129">
        <f t="shared" si="0"/>
        <v>1.9242532795367799</v>
      </c>
      <c r="Q30" s="9"/>
      <c r="R30" s="10"/>
    </row>
    <row r="31" spans="2:18" s="3" customFormat="1" x14ac:dyDescent="0.25">
      <c r="B31" s="4"/>
      <c r="C31" s="1"/>
      <c r="D31" s="2"/>
      <c r="E31" s="8"/>
      <c r="F31" s="9"/>
      <c r="G31" s="9"/>
      <c r="I31" s="19" t="s">
        <v>28</v>
      </c>
      <c r="J31" s="129">
        <f t="shared" ref="J31:P31" si="1">IFERROR(T53, "F")</f>
        <v>1.9028352902171055</v>
      </c>
      <c r="K31" s="129">
        <f t="shared" si="1"/>
        <v>2.0278977496994046</v>
      </c>
      <c r="L31" s="129">
        <f t="shared" si="1"/>
        <v>2.2205722485012829</v>
      </c>
      <c r="M31" s="129">
        <f t="shared" si="1"/>
        <v>2.0187163052225015</v>
      </c>
      <c r="N31" s="129">
        <f t="shared" si="1"/>
        <v>2.1583098541097878</v>
      </c>
      <c r="O31" s="129">
        <f t="shared" si="1"/>
        <v>2.2821894670044842</v>
      </c>
      <c r="P31" s="129">
        <f t="shared" si="1"/>
        <v>2.4539282033685592</v>
      </c>
      <c r="Q31" s="9"/>
      <c r="R31" s="10"/>
    </row>
    <row r="32" spans="2:18" s="3" customFormat="1" x14ac:dyDescent="0.25">
      <c r="B32" s="4"/>
      <c r="C32" s="1"/>
      <c r="D32" s="2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</row>
    <row r="33" spans="2:25" s="3" customFormat="1" x14ac:dyDescent="0.25">
      <c r="B33" s="4"/>
      <c r="C33" s="1"/>
      <c r="D33" s="2"/>
      <c r="E33" s="8"/>
      <c r="F33" s="9"/>
      <c r="G33" s="9"/>
      <c r="H33" s="16"/>
      <c r="I33" s="17" t="s">
        <v>29</v>
      </c>
      <c r="J33" s="18" t="s">
        <v>19</v>
      </c>
      <c r="K33" s="18" t="s">
        <v>20</v>
      </c>
      <c r="L33" s="18" t="s">
        <v>21</v>
      </c>
      <c r="M33" s="18" t="s">
        <v>22</v>
      </c>
      <c r="N33" s="18" t="s">
        <v>23</v>
      </c>
      <c r="O33" s="18" t="s">
        <v>24</v>
      </c>
      <c r="P33" s="18" t="s">
        <v>25</v>
      </c>
      <c r="Q33" s="9"/>
      <c r="R33" s="10"/>
    </row>
    <row r="34" spans="2:25" s="3" customFormat="1" x14ac:dyDescent="0.25">
      <c r="B34" s="4"/>
      <c r="C34" s="1"/>
      <c r="D34" s="2"/>
      <c r="E34" s="8"/>
      <c r="F34" s="9"/>
      <c r="G34" s="9"/>
      <c r="H34" s="1"/>
      <c r="I34" s="19" t="s">
        <v>27</v>
      </c>
      <c r="J34" s="129">
        <f t="shared" ref="J34:P34" si="2">T60</f>
        <v>3.065391038116955E-2</v>
      </c>
      <c r="K34" s="129">
        <f t="shared" si="2"/>
        <v>3.587968822743217E-2</v>
      </c>
      <c r="L34" s="129">
        <f t="shared" si="2"/>
        <v>4.1442292634072689E-2</v>
      </c>
      <c r="M34" s="129">
        <f t="shared" si="2"/>
        <v>4.0403802936815225E-2</v>
      </c>
      <c r="N34" s="129">
        <f t="shared" si="2"/>
        <v>5.0432976612926318E-2</v>
      </c>
      <c r="O34" s="129">
        <f t="shared" si="2"/>
        <v>5.6041923683782136E-2</v>
      </c>
      <c r="P34" s="129">
        <f t="shared" si="2"/>
        <v>6.4051914551083652E-2</v>
      </c>
      <c r="Q34" s="9"/>
      <c r="R34" s="10"/>
    </row>
    <row r="35" spans="2:25" s="3" customFormat="1" x14ac:dyDescent="0.25">
      <c r="B35" s="4"/>
      <c r="C35" s="1"/>
      <c r="D35" s="2"/>
      <c r="E35" s="8"/>
      <c r="F35" s="9"/>
      <c r="G35" s="9"/>
      <c r="H35" s="1"/>
      <c r="I35" s="19" t="s">
        <v>28</v>
      </c>
      <c r="J35" s="129">
        <f t="shared" ref="J35:P35" si="3">IFERROR(T61, "F")</f>
        <v>0.11192812966482926</v>
      </c>
      <c r="K35" s="129">
        <f t="shared" si="3"/>
        <v>0.12825551501960311</v>
      </c>
      <c r="L35" s="129">
        <f t="shared" si="3"/>
        <v>0.14044132028450948</v>
      </c>
      <c r="M35" s="129">
        <f t="shared" si="3"/>
        <v>0.15725268767576966</v>
      </c>
      <c r="N35" s="129">
        <f t="shared" si="3"/>
        <v>0.15807317562106332</v>
      </c>
      <c r="O35" s="129">
        <f t="shared" si="3"/>
        <v>0.1772484161290675</v>
      </c>
      <c r="P35" s="129">
        <f t="shared" si="3"/>
        <v>0.18938221712749381</v>
      </c>
      <c r="Q35" s="9"/>
      <c r="R35" s="10"/>
    </row>
    <row r="36" spans="2:25" s="3" customFormat="1" x14ac:dyDescent="0.25">
      <c r="B36" s="4"/>
      <c r="C36" s="1"/>
      <c r="D36" s="2"/>
      <c r="E36" s="8"/>
      <c r="F36" s="9"/>
      <c r="G36" s="9"/>
      <c r="H36" s="9"/>
      <c r="I36" s="82"/>
      <c r="J36" s="130"/>
      <c r="K36" s="9"/>
      <c r="L36" s="82"/>
      <c r="M36" s="131"/>
      <c r="N36" s="9"/>
      <c r="O36" s="9"/>
      <c r="P36" s="9"/>
      <c r="Q36" s="9"/>
      <c r="R36" s="10"/>
    </row>
    <row r="37" spans="2:25" s="3" customFormat="1" x14ac:dyDescent="0.25">
      <c r="B37" s="4"/>
      <c r="C37" s="1"/>
      <c r="D37" s="2"/>
      <c r="E37" s="8"/>
      <c r="F37" s="9"/>
      <c r="G37" s="9"/>
      <c r="H37" s="109" t="s">
        <v>30</v>
      </c>
      <c r="I37" s="113"/>
      <c r="J37" s="113"/>
      <c r="K37" s="113"/>
      <c r="L37" s="113"/>
      <c r="M37" s="113"/>
      <c r="N37" s="113"/>
      <c r="O37" s="113"/>
      <c r="P37" s="114"/>
      <c r="Q37" s="9"/>
      <c r="R37" s="10"/>
    </row>
    <row r="38" spans="2:25" s="3" customFormat="1" x14ac:dyDescent="0.25">
      <c r="B38" s="4"/>
      <c r="C38" s="1"/>
      <c r="D38" s="2"/>
      <c r="E38" s="8"/>
      <c r="F38" s="9"/>
      <c r="G38" s="9"/>
      <c r="H38" s="132"/>
      <c r="I38" s="28" t="s">
        <v>27</v>
      </c>
      <c r="J38" s="29">
        <f t="shared" ref="J38:O39" si="4">IF(T56&lt;16.6,0,IF(T56&lt;33.4,"E", "F"))</f>
        <v>0</v>
      </c>
      <c r="K38" s="29">
        <f t="shared" si="4"/>
        <v>0</v>
      </c>
      <c r="L38" s="29">
        <f t="shared" si="4"/>
        <v>0</v>
      </c>
      <c r="M38" s="29">
        <f t="shared" si="4"/>
        <v>0</v>
      </c>
      <c r="N38" s="29">
        <f t="shared" si="4"/>
        <v>0</v>
      </c>
      <c r="O38" s="29">
        <f t="shared" si="4"/>
        <v>0</v>
      </c>
      <c r="P38" s="116"/>
      <c r="Q38" s="9"/>
      <c r="R38" s="10"/>
    </row>
    <row r="39" spans="2:25" s="3" customFormat="1" x14ac:dyDescent="0.25">
      <c r="B39" s="4"/>
      <c r="C39" s="1"/>
      <c r="D39" s="2"/>
      <c r="E39" s="8"/>
      <c r="F39" s="9"/>
      <c r="G39" s="9"/>
      <c r="H39" s="133"/>
      <c r="I39" s="118" t="s">
        <v>28</v>
      </c>
      <c r="J39" s="119">
        <f t="shared" si="4"/>
        <v>0</v>
      </c>
      <c r="K39" s="119">
        <f t="shared" si="4"/>
        <v>0</v>
      </c>
      <c r="L39" s="119">
        <f t="shared" si="4"/>
        <v>0</v>
      </c>
      <c r="M39" s="119">
        <f t="shared" si="4"/>
        <v>0</v>
      </c>
      <c r="N39" s="119">
        <f t="shared" si="4"/>
        <v>0</v>
      </c>
      <c r="O39" s="119">
        <f t="shared" si="4"/>
        <v>0</v>
      </c>
      <c r="P39" s="120"/>
      <c r="Q39" s="9"/>
      <c r="R39" s="10"/>
    </row>
    <row r="40" spans="2:25" s="3" customFormat="1" x14ac:dyDescent="0.25">
      <c r="B40" s="4"/>
      <c r="C40" s="1"/>
      <c r="D40" s="2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</row>
    <row r="41" spans="2:25" s="3" customFormat="1" ht="15.75" thickBot="1" x14ac:dyDescent="0.3">
      <c r="B41" s="4"/>
      <c r="C41" s="1"/>
      <c r="D41" s="2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25" s="1" customFormat="1" ht="11.25" x14ac:dyDescent="0.25">
      <c r="B42" s="38"/>
    </row>
    <row r="43" spans="2:25" s="1" customFormat="1" ht="11.25" x14ac:dyDescent="0.25">
      <c r="B43" s="38"/>
    </row>
    <row r="44" spans="2:25" s="42" customFormat="1" ht="26.25" x14ac:dyDescent="0.25">
      <c r="B44" s="39"/>
      <c r="C44" s="40"/>
      <c r="D44" s="41" t="s">
        <v>31</v>
      </c>
      <c r="F44" s="43"/>
    </row>
    <row r="45" spans="2:25" s="1" customFormat="1" ht="11.25" x14ac:dyDescent="0.25">
      <c r="B45" s="38"/>
    </row>
    <row r="46" spans="2:25" s="45" customFormat="1" hidden="1" x14ac:dyDescent="0.25">
      <c r="B46" s="44"/>
      <c r="Y46" s="134" t="s">
        <v>81</v>
      </c>
    </row>
    <row r="47" spans="2:25" s="45" customFormat="1" ht="12.75" hidden="1" x14ac:dyDescent="0.25">
      <c r="B47" s="44"/>
      <c r="F47" s="46" t="s">
        <v>15</v>
      </c>
      <c r="G47" s="47" t="str">
        <f>INDEX(sex,sexvalue)</f>
        <v>Both men and women</v>
      </c>
      <c r="H47" s="45" t="s">
        <v>32</v>
      </c>
      <c r="S47" s="47" t="str">
        <f>INDEX(sex,sexvalue)</f>
        <v>Both men and women</v>
      </c>
      <c r="T47" s="45" t="s">
        <v>32</v>
      </c>
    </row>
    <row r="48" spans="2:25" s="45" customFormat="1" ht="12.75" hidden="1" x14ac:dyDescent="0.25">
      <c r="B48" s="44"/>
      <c r="F48" s="46" t="s">
        <v>33</v>
      </c>
      <c r="G48" s="47" t="str">
        <f>INDEX(age,agevalue)</f>
        <v>all ages</v>
      </c>
      <c r="H48" s="45" t="s">
        <v>32</v>
      </c>
      <c r="S48" s="47" t="str">
        <f>INDEX(age,agevalue)</f>
        <v>all ages</v>
      </c>
      <c r="T48" s="45" t="s">
        <v>32</v>
      </c>
    </row>
    <row r="49" spans="2:44" s="45" customFormat="1" hidden="1" x14ac:dyDescent="0.25">
      <c r="B49" s="44"/>
      <c r="F49" s="46"/>
      <c r="G49" s="48" t="s">
        <v>82</v>
      </c>
      <c r="S49" s="48"/>
    </row>
    <row r="50" spans="2:44" s="1" customFormat="1" ht="12.75" hidden="1" x14ac:dyDescent="0.25">
      <c r="B50" s="38"/>
      <c r="F50" s="19"/>
      <c r="S50" s="49" t="str">
        <f>CONCATENATE(S51,H48,G47, H47, G48, H47, G49)</f>
        <v xml:space="preserve">Quit Ratio, Both men and women, all ages, Share of population </v>
      </c>
    </row>
    <row r="51" spans="2:44" s="1" customFormat="1" hidden="1" x14ac:dyDescent="0.25">
      <c r="B51" s="38"/>
      <c r="E51" s="51"/>
      <c r="F51" s="52" t="s">
        <v>18</v>
      </c>
      <c r="G51" s="53" t="s">
        <v>19</v>
      </c>
      <c r="H51" s="53" t="s">
        <v>20</v>
      </c>
      <c r="I51" s="53" t="s">
        <v>21</v>
      </c>
      <c r="J51" s="53" t="s">
        <v>22</v>
      </c>
      <c r="K51" s="53" t="s">
        <v>23</v>
      </c>
      <c r="L51" s="53" t="s">
        <v>24</v>
      </c>
      <c r="M51" s="53" t="s">
        <v>25</v>
      </c>
      <c r="N51" s="53"/>
      <c r="O51" s="53"/>
      <c r="P51" s="53"/>
      <c r="S51" s="52" t="s">
        <v>80</v>
      </c>
      <c r="T51" s="53" t="s">
        <v>19</v>
      </c>
      <c r="U51" s="53" t="s">
        <v>20</v>
      </c>
      <c r="V51" s="53" t="s">
        <v>21</v>
      </c>
      <c r="W51" s="53" t="s">
        <v>22</v>
      </c>
      <c r="X51" s="53" t="s">
        <v>23</v>
      </c>
      <c r="Y51" s="53" t="s">
        <v>24</v>
      </c>
      <c r="Z51" s="53" t="s">
        <v>25</v>
      </c>
    </row>
    <row r="52" spans="2:44" s="50" customFormat="1" hidden="1" x14ac:dyDescent="0.25">
      <c r="B52" s="55"/>
      <c r="E52" s="59" t="s">
        <v>37</v>
      </c>
      <c r="F52" s="56" t="s">
        <v>59</v>
      </c>
      <c r="G52" s="57">
        <f t="shared" ref="G52:M52" si="5">INDEX(nonimmigrantrange,sexvalue2+agevalue2,G$98)</f>
        <v>20252890</v>
      </c>
      <c r="H52" s="57">
        <f t="shared" si="5"/>
        <v>20356055</v>
      </c>
      <c r="I52" s="57">
        <f t="shared" si="5"/>
        <v>20864764</v>
      </c>
      <c r="J52" s="57">
        <f t="shared" si="5"/>
        <v>21157935</v>
      </c>
      <c r="K52" s="57">
        <f t="shared" si="5"/>
        <v>21534016</v>
      </c>
      <c r="L52" s="57">
        <f t="shared" si="5"/>
        <v>21735229</v>
      </c>
      <c r="M52" s="57">
        <f t="shared" si="5"/>
        <v>21818625</v>
      </c>
      <c r="S52" s="1" t="s">
        <v>37</v>
      </c>
      <c r="T52" s="135">
        <f>G54/G53</f>
        <v>1.3442628961461871</v>
      </c>
      <c r="U52" s="135">
        <f t="shared" ref="U52:Y52" si="6">H54/H53</f>
        <v>1.6585391750213894</v>
      </c>
      <c r="V52" s="135">
        <f t="shared" si="6"/>
        <v>1.6975424492661726</v>
      </c>
      <c r="W52" s="135">
        <f t="shared" si="6"/>
        <v>1.6550042538099992</v>
      </c>
      <c r="X52" s="135">
        <f t="shared" si="6"/>
        <v>1.7484488764632888</v>
      </c>
      <c r="Y52" s="135">
        <f t="shared" si="6"/>
        <v>1.7722012329808545</v>
      </c>
      <c r="Z52" s="135">
        <f>M54/M53</f>
        <v>1.9242532795367799</v>
      </c>
      <c r="AR52" s="61"/>
    </row>
    <row r="53" spans="2:44" s="50" customFormat="1" hidden="1" x14ac:dyDescent="0.25">
      <c r="B53" s="55"/>
      <c r="E53" s="59"/>
      <c r="F53" s="60" t="s">
        <v>12</v>
      </c>
      <c r="G53" s="57">
        <f t="shared" ref="G53:M53" si="7">INDEX(nonimmigrantrange,sexvalue2+agevalue2+1,G$98)</f>
        <v>5754820</v>
      </c>
      <c r="H53" s="57">
        <f t="shared" si="7"/>
        <v>5029391</v>
      </c>
      <c r="I53" s="57">
        <f t="shared" si="7"/>
        <v>4939308</v>
      </c>
      <c r="J53" s="57">
        <f t="shared" si="7"/>
        <v>5019030</v>
      </c>
      <c r="K53" s="57">
        <f t="shared" si="7"/>
        <v>4815864</v>
      </c>
      <c r="L53" s="57">
        <f t="shared" si="7"/>
        <v>4843222</v>
      </c>
      <c r="M53" s="57">
        <f t="shared" si="7"/>
        <v>4534863</v>
      </c>
      <c r="S53" s="1" t="s">
        <v>28</v>
      </c>
      <c r="T53" s="135">
        <f t="shared" ref="T53:Z53" si="8">IFERROR(G61/G60, "F")</f>
        <v>1.9028352902171055</v>
      </c>
      <c r="U53" s="135">
        <f t="shared" si="8"/>
        <v>2.0278977496994046</v>
      </c>
      <c r="V53" s="135">
        <f t="shared" si="8"/>
        <v>2.2205722485012829</v>
      </c>
      <c r="W53" s="135">
        <f t="shared" si="8"/>
        <v>2.0187163052225015</v>
      </c>
      <c r="X53" s="135">
        <f t="shared" si="8"/>
        <v>2.1583098541097878</v>
      </c>
      <c r="Y53" s="135">
        <f t="shared" si="8"/>
        <v>2.2821894670044842</v>
      </c>
      <c r="Z53" s="135">
        <f t="shared" si="8"/>
        <v>2.4539282033685592</v>
      </c>
      <c r="AR53" s="61"/>
    </row>
    <row r="54" spans="2:44" s="50" customFormat="1" hidden="1" x14ac:dyDescent="0.25">
      <c r="B54" s="55"/>
      <c r="E54" s="59"/>
      <c r="F54" s="60" t="s">
        <v>13</v>
      </c>
      <c r="G54" s="57">
        <f t="shared" ref="G54:M54" si="9">INDEX(nonimmigrantrange,sexvalue2+agevalue2+2,G$98)</f>
        <v>7735991</v>
      </c>
      <c r="H54" s="57">
        <f t="shared" si="9"/>
        <v>8341442</v>
      </c>
      <c r="I54" s="57">
        <f t="shared" si="9"/>
        <v>8384685</v>
      </c>
      <c r="J54" s="57">
        <f t="shared" si="9"/>
        <v>8306516</v>
      </c>
      <c r="K54" s="57">
        <f t="shared" si="9"/>
        <v>8420292</v>
      </c>
      <c r="L54" s="57">
        <f t="shared" si="9"/>
        <v>8583164</v>
      </c>
      <c r="M54" s="57">
        <f t="shared" si="9"/>
        <v>8726225</v>
      </c>
      <c r="P54" s="1"/>
      <c r="AR54" s="61"/>
    </row>
    <row r="55" spans="2:44" s="50" customFormat="1" hidden="1" x14ac:dyDescent="0.25">
      <c r="B55" s="55"/>
      <c r="E55" s="59"/>
      <c r="F55" s="60" t="s">
        <v>14</v>
      </c>
      <c r="G55" s="57">
        <f t="shared" ref="G55:M55" si="10">INDEX(nonimmigrantrange,sexvalue2+agevalue2+3,G$98)</f>
        <v>6762079</v>
      </c>
      <c r="H55" s="57">
        <f t="shared" si="10"/>
        <v>6985222</v>
      </c>
      <c r="I55" s="57">
        <f t="shared" si="10"/>
        <v>7540771</v>
      </c>
      <c r="J55" s="57">
        <f t="shared" si="10"/>
        <v>7832389</v>
      </c>
      <c r="K55" s="57">
        <f t="shared" si="10"/>
        <v>8297860</v>
      </c>
      <c r="L55" s="57">
        <f t="shared" si="10"/>
        <v>8308843</v>
      </c>
      <c r="M55" s="57">
        <f t="shared" si="10"/>
        <v>8557537</v>
      </c>
      <c r="P55" s="1"/>
      <c r="S55" s="59" t="s">
        <v>83</v>
      </c>
      <c r="T55" s="136" t="s">
        <v>84</v>
      </c>
      <c r="U55" s="61"/>
      <c r="V55" s="61"/>
      <c r="W55" s="61"/>
      <c r="X55" s="61"/>
      <c r="Y55" s="61"/>
      <c r="AR55" s="61"/>
    </row>
    <row r="56" spans="2:44" s="50" customFormat="1" hidden="1" x14ac:dyDescent="0.25">
      <c r="B56" s="55"/>
      <c r="E56" s="59"/>
      <c r="M56" s="61"/>
      <c r="S56" s="1" t="s">
        <v>37</v>
      </c>
      <c r="T56" s="63">
        <f>SQRT((POWER(G74,2)+POWER(G91,2)))</f>
        <v>1.1401754250991381</v>
      </c>
      <c r="U56" s="63">
        <f t="shared" ref="U56:Z56" si="11">SQRT((POWER(H74,2)+POWER(H91,2)))</f>
        <v>1.0816653826391966</v>
      </c>
      <c r="V56" s="63">
        <f t="shared" si="11"/>
        <v>1.2206555615733703</v>
      </c>
      <c r="W56" s="63">
        <f t="shared" si="11"/>
        <v>1.2206555615733703</v>
      </c>
      <c r="X56" s="63">
        <f t="shared" si="11"/>
        <v>1.4422205101855958</v>
      </c>
      <c r="Y56" s="63">
        <f t="shared" si="11"/>
        <v>1.5811388300841898</v>
      </c>
      <c r="Z56" s="63">
        <f t="shared" si="11"/>
        <v>1.6643316977093237</v>
      </c>
      <c r="AR56" s="61"/>
    </row>
    <row r="57" spans="2:44" s="50" customFormat="1" hidden="1" x14ac:dyDescent="0.25">
      <c r="B57" s="55"/>
      <c r="E57" s="59"/>
      <c r="F57" s="59"/>
      <c r="G57" s="61"/>
      <c r="H57" s="61"/>
      <c r="I57" s="61"/>
      <c r="J57" s="61"/>
      <c r="K57" s="61"/>
      <c r="L57" s="61"/>
      <c r="M57" s="61"/>
      <c r="P57" s="59"/>
      <c r="S57" s="1" t="s">
        <v>28</v>
      </c>
      <c r="T57" s="63">
        <f t="shared" ref="T57:Z57" si="12">IFERROR(SQRT((POWER(G75,2)+POWER(G92,2))),"F")</f>
        <v>2.9410882339705484</v>
      </c>
      <c r="U57" s="63">
        <f t="shared" si="12"/>
        <v>3.1622776601683795</v>
      </c>
      <c r="V57" s="63">
        <f t="shared" si="12"/>
        <v>3.1622776601683795</v>
      </c>
      <c r="W57" s="63">
        <f t="shared" si="12"/>
        <v>3.8948684188300891</v>
      </c>
      <c r="X57" s="63">
        <f t="shared" si="12"/>
        <v>3.6619666847201109</v>
      </c>
      <c r="Y57" s="63">
        <f t="shared" si="12"/>
        <v>3.8832975677895201</v>
      </c>
      <c r="Z57" s="63">
        <f t="shared" si="12"/>
        <v>3.8587562763149474</v>
      </c>
      <c r="AA57" s="53"/>
      <c r="AB57" s="53"/>
      <c r="AR57" s="61"/>
    </row>
    <row r="58" spans="2:44" s="50" customFormat="1" hidden="1" x14ac:dyDescent="0.25">
      <c r="B58" s="55"/>
      <c r="E58" s="59"/>
      <c r="F58" s="59"/>
      <c r="G58" s="61"/>
      <c r="H58" s="61"/>
      <c r="I58" s="61"/>
      <c r="J58" s="61"/>
      <c r="K58" s="61"/>
      <c r="L58" s="61"/>
      <c r="M58" s="61"/>
      <c r="P58" s="59"/>
      <c r="S58" s="1"/>
      <c r="T58" s="1"/>
      <c r="U58" s="1"/>
      <c r="V58" s="1"/>
      <c r="W58" s="1"/>
      <c r="X58" s="1"/>
      <c r="Y58" s="1"/>
      <c r="Z58" s="1"/>
      <c r="AA58" s="58"/>
      <c r="AR58" s="61"/>
    </row>
    <row r="59" spans="2:44" s="50" customFormat="1" hidden="1" x14ac:dyDescent="0.25">
      <c r="B59" s="55"/>
      <c r="E59" s="59" t="s">
        <v>28</v>
      </c>
      <c r="F59" s="56" t="s">
        <v>59</v>
      </c>
      <c r="G59" s="57">
        <f t="shared" ref="G59:M59" si="13">INDEX(immigrantrange,sexvalue2+agevalue2,G$98)</f>
        <v>5278335</v>
      </c>
      <c r="H59" s="57">
        <f t="shared" si="13"/>
        <v>5240996</v>
      </c>
      <c r="I59" s="57">
        <f t="shared" si="13"/>
        <v>5519942</v>
      </c>
      <c r="J59" s="57">
        <f t="shared" si="13"/>
        <v>6059586</v>
      </c>
      <c r="K59" s="57">
        <f t="shared" si="13"/>
        <v>6417283</v>
      </c>
      <c r="L59" s="57">
        <f t="shared" si="13"/>
        <v>6541381</v>
      </c>
      <c r="M59" s="57">
        <f t="shared" si="13"/>
        <v>7045913</v>
      </c>
      <c r="S59" s="59" t="s">
        <v>85</v>
      </c>
      <c r="T59" s="61"/>
      <c r="U59" s="61"/>
      <c r="V59" s="61"/>
      <c r="W59" s="61"/>
      <c r="X59" s="61"/>
      <c r="Y59" s="61"/>
      <c r="Z59" s="1"/>
      <c r="AA59" s="58"/>
      <c r="AR59" s="61"/>
    </row>
    <row r="60" spans="2:44" s="50" customFormat="1" hidden="1" x14ac:dyDescent="0.25">
      <c r="B60" s="55"/>
      <c r="E60" s="59"/>
      <c r="F60" s="60" t="s">
        <v>12</v>
      </c>
      <c r="G60" s="57">
        <f t="shared" ref="G60:M60" si="14">INDEX(immigrantrange,sexvalue2+agevalue2+1,G$98)</f>
        <v>874690</v>
      </c>
      <c r="H60" s="57">
        <f t="shared" si="14"/>
        <v>876594</v>
      </c>
      <c r="I60" s="57">
        <f t="shared" si="14"/>
        <v>822370</v>
      </c>
      <c r="J60" s="57">
        <f t="shared" si="14"/>
        <v>893499</v>
      </c>
      <c r="K60" s="57">
        <f t="shared" si="14"/>
        <v>893343</v>
      </c>
      <c r="L60" s="57">
        <f t="shared" si="14"/>
        <v>857268</v>
      </c>
      <c r="M60" s="57">
        <f t="shared" si="14"/>
        <v>850987</v>
      </c>
      <c r="P60" s="59"/>
      <c r="S60" s="1" t="s">
        <v>37</v>
      </c>
      <c r="T60" s="135">
        <f>2*T52*T56/100</f>
        <v>3.065391038116955E-2</v>
      </c>
      <c r="U60" s="135">
        <f t="shared" ref="U60:Y60" si="15">2*U52*U56/100</f>
        <v>3.587968822743217E-2</v>
      </c>
      <c r="V60" s="135">
        <f t="shared" si="15"/>
        <v>4.1442292634072689E-2</v>
      </c>
      <c r="W60" s="135">
        <f t="shared" si="15"/>
        <v>4.0403802936815225E-2</v>
      </c>
      <c r="X60" s="135">
        <f t="shared" si="15"/>
        <v>5.0432976612926318E-2</v>
      </c>
      <c r="Y60" s="135">
        <f t="shared" si="15"/>
        <v>5.6041923683782136E-2</v>
      </c>
      <c r="Z60" s="135">
        <f>2*Z52*Z56/100</f>
        <v>6.4051914551083652E-2</v>
      </c>
      <c r="AR60" s="61"/>
    </row>
    <row r="61" spans="2:44" s="50" customFormat="1" hidden="1" x14ac:dyDescent="0.25">
      <c r="B61" s="55"/>
      <c r="E61" s="59"/>
      <c r="F61" s="60" t="s">
        <v>13</v>
      </c>
      <c r="G61" s="57">
        <f t="shared" ref="G61:M61" si="16">INDEX(immigrantrange,sexvalue2+agevalue2+2,G$98)</f>
        <v>1664391</v>
      </c>
      <c r="H61" s="57">
        <f t="shared" si="16"/>
        <v>1777643</v>
      </c>
      <c r="I61" s="57">
        <f t="shared" si="16"/>
        <v>1826132</v>
      </c>
      <c r="J61" s="57">
        <f t="shared" si="16"/>
        <v>1803721</v>
      </c>
      <c r="K61" s="57">
        <f t="shared" si="16"/>
        <v>1928111</v>
      </c>
      <c r="L61" s="57">
        <f t="shared" si="16"/>
        <v>1956448</v>
      </c>
      <c r="M61" s="57">
        <f t="shared" si="16"/>
        <v>2088261</v>
      </c>
      <c r="P61" s="59"/>
      <c r="S61" s="1" t="s">
        <v>28</v>
      </c>
      <c r="T61" s="135">
        <f t="shared" ref="T61:Z61" si="17">IFERROR(2*T53*T57/100,"F")</f>
        <v>0.11192812966482926</v>
      </c>
      <c r="U61" s="135">
        <f t="shared" si="17"/>
        <v>0.12825551501960311</v>
      </c>
      <c r="V61" s="135">
        <f t="shared" si="17"/>
        <v>0.14044132028450948</v>
      </c>
      <c r="W61" s="135">
        <f t="shared" si="17"/>
        <v>0.15725268767576966</v>
      </c>
      <c r="X61" s="135">
        <f t="shared" si="17"/>
        <v>0.15807317562106332</v>
      </c>
      <c r="Y61" s="135">
        <f t="shared" si="17"/>
        <v>0.1772484161290675</v>
      </c>
      <c r="Z61" s="135">
        <f t="shared" si="17"/>
        <v>0.18938221712749381</v>
      </c>
      <c r="AR61" s="61"/>
    </row>
    <row r="62" spans="2:44" s="50" customFormat="1" hidden="1" x14ac:dyDescent="0.25">
      <c r="B62" s="55"/>
      <c r="E62" s="59"/>
      <c r="F62" s="60" t="s">
        <v>14</v>
      </c>
      <c r="G62" s="57">
        <f t="shared" ref="G62:M62" si="18">INDEX(immigrantrange,sexvalue2+agevalue2+3,G$98)</f>
        <v>2739254</v>
      </c>
      <c r="H62" s="57">
        <f t="shared" si="18"/>
        <v>2586759</v>
      </c>
      <c r="I62" s="57">
        <f t="shared" si="18"/>
        <v>2871440</v>
      </c>
      <c r="J62" s="57">
        <f t="shared" si="18"/>
        <v>3362366</v>
      </c>
      <c r="K62" s="57">
        <f t="shared" si="18"/>
        <v>3595829</v>
      </c>
      <c r="L62" s="57">
        <f t="shared" si="18"/>
        <v>3727665</v>
      </c>
      <c r="M62" s="57">
        <f t="shared" si="18"/>
        <v>4106665</v>
      </c>
      <c r="P62" s="59"/>
      <c r="AR62" s="61"/>
    </row>
    <row r="63" spans="2:44" s="50" customFormat="1" hidden="1" x14ac:dyDescent="0.25">
      <c r="B63" s="55"/>
      <c r="E63" s="59"/>
      <c r="M63" s="61"/>
      <c r="P63" s="59"/>
      <c r="S63" s="59"/>
      <c r="T63" s="61"/>
      <c r="U63" s="61"/>
      <c r="V63" s="61"/>
      <c r="W63" s="61"/>
      <c r="X63" s="61"/>
      <c r="Y63" s="61"/>
      <c r="AR63" s="61"/>
    </row>
    <row r="64" spans="2:44" s="50" customFormat="1" hidden="1" x14ac:dyDescent="0.25">
      <c r="B64" s="55"/>
      <c r="E64" s="59"/>
      <c r="F64" s="59"/>
      <c r="M64" s="61"/>
      <c r="P64" s="59"/>
      <c r="S64" s="60"/>
      <c r="T64" s="57"/>
      <c r="U64" s="57"/>
      <c r="V64" s="57"/>
      <c r="W64" s="57"/>
      <c r="X64" s="57"/>
      <c r="Y64" s="57"/>
      <c r="AR64" s="61"/>
    </row>
    <row r="65" spans="2:44" s="50" customFormat="1" hidden="1" x14ac:dyDescent="0.25">
      <c r="B65" s="55"/>
      <c r="E65" s="59" t="s">
        <v>76</v>
      </c>
      <c r="F65" s="56" t="s">
        <v>59</v>
      </c>
      <c r="G65" s="57">
        <f>G52+G59</f>
        <v>25531225</v>
      </c>
      <c r="H65" s="57">
        <f t="shared" ref="H65:M68" si="19">H52+H59</f>
        <v>25597051</v>
      </c>
      <c r="I65" s="57">
        <f t="shared" si="19"/>
        <v>26384706</v>
      </c>
      <c r="J65" s="57">
        <f t="shared" si="19"/>
        <v>27217521</v>
      </c>
      <c r="K65" s="57">
        <f t="shared" si="19"/>
        <v>27951299</v>
      </c>
      <c r="L65" s="57">
        <f t="shared" si="19"/>
        <v>28276610</v>
      </c>
      <c r="M65" s="57">
        <f t="shared" si="19"/>
        <v>28864538</v>
      </c>
      <c r="P65" s="59"/>
      <c r="S65" s="60"/>
      <c r="T65" s="57"/>
      <c r="U65" s="57"/>
      <c r="V65" s="57"/>
      <c r="W65" s="57"/>
      <c r="X65" s="57"/>
      <c r="Y65" s="57"/>
      <c r="AR65" s="61"/>
    </row>
    <row r="66" spans="2:44" s="50" customFormat="1" hidden="1" x14ac:dyDescent="0.25">
      <c r="B66" s="55"/>
      <c r="E66" s="59"/>
      <c r="F66" s="60" t="s">
        <v>12</v>
      </c>
      <c r="G66" s="57">
        <f>G53+G60</f>
        <v>6629510</v>
      </c>
      <c r="H66" s="57">
        <f t="shared" si="19"/>
        <v>5905985</v>
      </c>
      <c r="I66" s="57">
        <f t="shared" si="19"/>
        <v>5761678</v>
      </c>
      <c r="J66" s="57">
        <f t="shared" si="19"/>
        <v>5912529</v>
      </c>
      <c r="K66" s="57">
        <f t="shared" si="19"/>
        <v>5709207</v>
      </c>
      <c r="L66" s="57">
        <f t="shared" si="19"/>
        <v>5700490</v>
      </c>
      <c r="M66" s="57">
        <f t="shared" si="19"/>
        <v>5385850</v>
      </c>
      <c r="P66" s="59"/>
      <c r="AR66" s="61"/>
    </row>
    <row r="67" spans="2:44" s="50" customFormat="1" hidden="1" x14ac:dyDescent="0.25">
      <c r="B67" s="55"/>
      <c r="E67" s="59"/>
      <c r="F67" s="60" t="s">
        <v>13</v>
      </c>
      <c r="G67" s="57">
        <f>G54+G61</f>
        <v>9400382</v>
      </c>
      <c r="H67" s="57">
        <f t="shared" si="19"/>
        <v>10119085</v>
      </c>
      <c r="I67" s="57">
        <f t="shared" si="19"/>
        <v>10210817</v>
      </c>
      <c r="J67" s="57">
        <f t="shared" si="19"/>
        <v>10110237</v>
      </c>
      <c r="K67" s="57">
        <f t="shared" si="19"/>
        <v>10348403</v>
      </c>
      <c r="L67" s="57">
        <f t="shared" si="19"/>
        <v>10539612</v>
      </c>
      <c r="M67" s="57">
        <f t="shared" si="19"/>
        <v>10814486</v>
      </c>
      <c r="P67" s="59"/>
      <c r="AR67" s="61"/>
    </row>
    <row r="68" spans="2:44" s="50" customFormat="1" hidden="1" x14ac:dyDescent="0.25">
      <c r="B68" s="55"/>
      <c r="E68" s="59"/>
      <c r="F68" s="60" t="s">
        <v>14</v>
      </c>
      <c r="G68" s="57">
        <f>G55+G62</f>
        <v>9501333</v>
      </c>
      <c r="H68" s="57">
        <f t="shared" si="19"/>
        <v>9571981</v>
      </c>
      <c r="I68" s="57">
        <f t="shared" si="19"/>
        <v>10412211</v>
      </c>
      <c r="J68" s="57">
        <f t="shared" si="19"/>
        <v>11194755</v>
      </c>
      <c r="K68" s="57">
        <f t="shared" si="19"/>
        <v>11893689</v>
      </c>
      <c r="L68" s="57">
        <f t="shared" si="19"/>
        <v>12036508</v>
      </c>
      <c r="M68" s="57">
        <f t="shared" si="19"/>
        <v>12664202</v>
      </c>
      <c r="P68" s="59"/>
      <c r="S68" s="125"/>
      <c r="T68" s="61"/>
      <c r="U68" s="61"/>
      <c r="V68" s="61"/>
      <c r="W68" s="61"/>
      <c r="X68" s="61"/>
      <c r="Y68" s="61"/>
      <c r="AD68" s="126" t="s">
        <v>79</v>
      </c>
      <c r="AK68" s="59"/>
      <c r="AL68" s="61"/>
      <c r="AM68" s="61"/>
      <c r="AN68" s="61"/>
      <c r="AO68" s="61"/>
      <c r="AP68" s="61"/>
      <c r="AQ68" s="61"/>
      <c r="AR68" s="61"/>
    </row>
    <row r="69" spans="2:44" s="50" customFormat="1" hidden="1" x14ac:dyDescent="0.25">
      <c r="B69" s="55"/>
      <c r="E69" s="59"/>
      <c r="M69" s="61"/>
      <c r="P69" s="59"/>
      <c r="S69" s="60"/>
      <c r="T69" s="63"/>
      <c r="U69" s="63"/>
      <c r="V69" s="63"/>
      <c r="W69" s="63"/>
      <c r="X69" s="63"/>
      <c r="Y69" s="63"/>
      <c r="AR69" s="137" t="s">
        <v>73</v>
      </c>
    </row>
    <row r="70" spans="2:44" s="50" customFormat="1" hidden="1" x14ac:dyDescent="0.2">
      <c r="B70" s="55"/>
      <c r="E70" s="59"/>
      <c r="F70" s="59"/>
      <c r="G70" s="61"/>
      <c r="H70" s="61"/>
      <c r="I70" s="61"/>
      <c r="J70" s="61"/>
      <c r="K70" s="61"/>
      <c r="L70" s="61"/>
      <c r="M70" s="61"/>
      <c r="P70" s="59"/>
      <c r="S70" s="60"/>
      <c r="T70" s="63"/>
      <c r="U70" s="63"/>
      <c r="V70" s="63"/>
      <c r="W70" s="63"/>
      <c r="X70" s="63"/>
      <c r="Y70" s="63"/>
      <c r="AR70" s="138" t="s">
        <v>75</v>
      </c>
    </row>
    <row r="71" spans="2:44" s="50" customFormat="1" hidden="1" x14ac:dyDescent="0.2">
      <c r="B71" s="55"/>
      <c r="M71" s="61"/>
      <c r="P71" s="59"/>
      <c r="AR71" s="138" t="s">
        <v>77</v>
      </c>
    </row>
    <row r="72" spans="2:44" s="50" customFormat="1" hidden="1" x14ac:dyDescent="0.25">
      <c r="B72" s="55"/>
      <c r="D72" s="122" t="s">
        <v>73</v>
      </c>
      <c r="E72" s="1"/>
      <c r="F72" s="19" t="s">
        <v>38</v>
      </c>
      <c r="G72" s="123" t="s">
        <v>74</v>
      </c>
      <c r="H72" s="1"/>
      <c r="I72" s="1"/>
      <c r="J72" s="1"/>
      <c r="K72" s="1"/>
      <c r="L72" s="1"/>
      <c r="M72" s="1"/>
      <c r="AK72" s="59"/>
      <c r="AL72" s="61"/>
      <c r="AM72" s="61"/>
      <c r="AN72" s="61"/>
      <c r="AO72" s="61"/>
      <c r="AP72" s="61"/>
      <c r="AQ72" s="61"/>
      <c r="AR72" s="61"/>
    </row>
    <row r="73" spans="2:44" s="50" customFormat="1" hidden="1" x14ac:dyDescent="0.25">
      <c r="B73" s="55"/>
      <c r="G73" s="53" t="s">
        <v>19</v>
      </c>
      <c r="H73" s="53" t="s">
        <v>20</v>
      </c>
      <c r="I73" s="53" t="s">
        <v>21</v>
      </c>
      <c r="J73" s="53" t="s">
        <v>22</v>
      </c>
      <c r="K73" s="53" t="s">
        <v>23</v>
      </c>
      <c r="L73" s="53" t="s">
        <v>24</v>
      </c>
      <c r="M73" s="53" t="s">
        <v>25</v>
      </c>
      <c r="AR73" s="61"/>
    </row>
    <row r="74" spans="2:44" s="50" customFormat="1" hidden="1" x14ac:dyDescent="0.2">
      <c r="B74" s="55"/>
      <c r="D74" s="124" t="s">
        <v>75</v>
      </c>
      <c r="E74" s="1"/>
      <c r="F74" s="1" t="s">
        <v>37</v>
      </c>
      <c r="G74" s="63">
        <f t="shared" ref="G74:M74" si="20">INDEX(nonimmigrantrange,sexvalue2+agevalue2+1,P$98)</f>
        <v>0.9</v>
      </c>
      <c r="H74" s="63">
        <f t="shared" si="20"/>
        <v>0.9</v>
      </c>
      <c r="I74" s="63">
        <f t="shared" si="20"/>
        <v>1</v>
      </c>
      <c r="J74" s="63">
        <f t="shared" si="20"/>
        <v>1</v>
      </c>
      <c r="K74" s="63">
        <f t="shared" si="20"/>
        <v>1.2</v>
      </c>
      <c r="L74" s="63">
        <f t="shared" si="20"/>
        <v>1.3</v>
      </c>
      <c r="M74" s="63">
        <f t="shared" si="20"/>
        <v>1.4</v>
      </c>
      <c r="AR74" s="61"/>
    </row>
    <row r="75" spans="2:44" s="1" customFormat="1" ht="11.25" hidden="1" x14ac:dyDescent="0.2">
      <c r="B75" s="38"/>
      <c r="D75" s="124" t="s">
        <v>77</v>
      </c>
      <c r="F75" s="1" t="s">
        <v>28</v>
      </c>
      <c r="G75" s="63">
        <f t="shared" ref="G75:M75" si="21">INDEX(immigrantrange,sexvalue2+agevalue2+1,P$98)</f>
        <v>2.4</v>
      </c>
      <c r="H75" s="63">
        <f t="shared" si="21"/>
        <v>2.6</v>
      </c>
      <c r="I75" s="63">
        <f t="shared" si="21"/>
        <v>2.6</v>
      </c>
      <c r="J75" s="63">
        <f t="shared" si="21"/>
        <v>3.4</v>
      </c>
      <c r="K75" s="63">
        <f t="shared" si="21"/>
        <v>3</v>
      </c>
      <c r="L75" s="63">
        <f t="shared" si="21"/>
        <v>3.2</v>
      </c>
      <c r="M75" s="63">
        <f t="shared" si="21"/>
        <v>3.3</v>
      </c>
      <c r="AR75" s="58"/>
    </row>
    <row r="76" spans="2:44" s="1" customFormat="1" ht="11.25" hidden="1" x14ac:dyDescent="0.25">
      <c r="B76" s="38"/>
      <c r="R76" s="58"/>
    </row>
    <row r="77" spans="2:44" s="1" customFormat="1" ht="11.25" hidden="1" x14ac:dyDescent="0.25">
      <c r="B77" s="38"/>
      <c r="F77" s="19" t="s">
        <v>39</v>
      </c>
      <c r="G77" s="123" t="s">
        <v>74</v>
      </c>
      <c r="R77" s="58"/>
    </row>
    <row r="78" spans="2:44" s="1" customFormat="1" ht="11.25" hidden="1" x14ac:dyDescent="0.25">
      <c r="B78" s="38"/>
      <c r="F78" s="1" t="s">
        <v>37</v>
      </c>
      <c r="G78" s="57">
        <f t="shared" ref="G78:M78" si="22">INDEX(nonimmigrantrange,sexvalue2+agevalue2+1,Z$98)</f>
        <v>103586.76</v>
      </c>
      <c r="H78" s="57">
        <f t="shared" si="22"/>
        <v>90529.038</v>
      </c>
      <c r="I78" s="57">
        <f t="shared" si="22"/>
        <v>98786.16</v>
      </c>
      <c r="J78" s="57">
        <f t="shared" si="22"/>
        <v>100380.6</v>
      </c>
      <c r="K78" s="57">
        <f t="shared" si="22"/>
        <v>115580.73599999999</v>
      </c>
      <c r="L78" s="57">
        <f t="shared" si="22"/>
        <v>125923.77200000001</v>
      </c>
      <c r="M78" s="57">
        <f t="shared" si="22"/>
        <v>126976.16399999999</v>
      </c>
      <c r="R78" s="58"/>
    </row>
    <row r="79" spans="2:44" s="1" customFormat="1" ht="11.25" hidden="1" x14ac:dyDescent="0.25">
      <c r="B79" s="38"/>
      <c r="F79" s="1" t="s">
        <v>28</v>
      </c>
      <c r="G79" s="57">
        <f t="shared" ref="G79:M79" si="23">INDEX(immigrantrange,sexvalue2+agevalue2+1,Z$98)</f>
        <v>41985.120000000003</v>
      </c>
      <c r="H79" s="57">
        <f t="shared" si="23"/>
        <v>45582.887999999999</v>
      </c>
      <c r="I79" s="57">
        <f t="shared" si="23"/>
        <v>42763.24</v>
      </c>
      <c r="J79" s="57">
        <f t="shared" si="23"/>
        <v>60757.932000000001</v>
      </c>
      <c r="K79" s="57">
        <f t="shared" si="23"/>
        <v>53600.58</v>
      </c>
      <c r="L79" s="57">
        <f t="shared" si="23"/>
        <v>54865.152000000002</v>
      </c>
      <c r="M79" s="57">
        <f t="shared" si="23"/>
        <v>56165.141999999993</v>
      </c>
      <c r="R79" s="58"/>
      <c r="S79" s="58"/>
      <c r="T79" s="58"/>
      <c r="U79" s="58"/>
      <c r="V79" s="58"/>
      <c r="W79" s="58"/>
      <c r="X79" s="58"/>
    </row>
    <row r="80" spans="2:44" s="1" customFormat="1" ht="11.25" hidden="1" x14ac:dyDescent="0.25">
      <c r="B80" s="38"/>
      <c r="D80" s="50"/>
      <c r="E80" s="50"/>
      <c r="F80" s="50"/>
      <c r="G80" s="50"/>
      <c r="H80" s="50"/>
      <c r="I80" s="50"/>
      <c r="J80" s="50"/>
      <c r="K80" s="50"/>
      <c r="L80" s="50"/>
      <c r="M80" s="50"/>
      <c r="R80" s="58"/>
      <c r="S80" s="58"/>
      <c r="T80" s="58"/>
      <c r="U80" s="58"/>
      <c r="V80" s="58"/>
      <c r="W80" s="58"/>
      <c r="X80" s="58"/>
    </row>
    <row r="81" spans="2:24" s="1" customFormat="1" ht="11.25" hidden="1" x14ac:dyDescent="0.25">
      <c r="B81" s="38"/>
      <c r="D81" s="50"/>
      <c r="E81" s="50"/>
      <c r="F81" s="19" t="s">
        <v>38</v>
      </c>
      <c r="G81" s="50" t="s">
        <v>78</v>
      </c>
      <c r="H81" s="50"/>
      <c r="I81" s="50"/>
      <c r="J81" s="50"/>
      <c r="K81" s="50"/>
      <c r="L81" s="50"/>
      <c r="M81" s="50"/>
      <c r="R81" s="58"/>
      <c r="T81" s="58"/>
      <c r="U81" s="58"/>
      <c r="V81" s="58"/>
      <c r="W81" s="58"/>
      <c r="X81" s="58"/>
    </row>
    <row r="82" spans="2:24" s="1" customFormat="1" ht="12.75" hidden="1" x14ac:dyDescent="0.25">
      <c r="B82" s="38"/>
      <c r="D82" s="50"/>
      <c r="E82" s="50"/>
      <c r="F82" s="50"/>
      <c r="G82" s="53" t="s">
        <v>19</v>
      </c>
      <c r="H82" s="53" t="s">
        <v>20</v>
      </c>
      <c r="I82" s="53" t="s">
        <v>21</v>
      </c>
      <c r="J82" s="53" t="s">
        <v>22</v>
      </c>
      <c r="K82" s="53" t="s">
        <v>23</v>
      </c>
      <c r="L82" s="53" t="s">
        <v>24</v>
      </c>
      <c r="M82" s="53" t="s">
        <v>25</v>
      </c>
    </row>
    <row r="83" spans="2:24" s="1" customFormat="1" ht="11.25" hidden="1" x14ac:dyDescent="0.25">
      <c r="B83" s="38"/>
      <c r="D83" s="50"/>
      <c r="E83" s="50"/>
      <c r="F83" s="1" t="s">
        <v>37</v>
      </c>
      <c r="G83" s="63">
        <f t="shared" ref="G83:M83" si="24">INDEX(nonimmigrantrange,sexvalue2+agevalue2,P$98)</f>
        <v>0.2</v>
      </c>
      <c r="H83" s="63">
        <f t="shared" si="24"/>
        <v>0.2</v>
      </c>
      <c r="I83" s="63">
        <f t="shared" si="24"/>
        <v>0.3</v>
      </c>
      <c r="J83" s="63">
        <f t="shared" si="24"/>
        <v>0.3</v>
      </c>
      <c r="K83" s="63">
        <f t="shared" si="24"/>
        <v>0.4</v>
      </c>
      <c r="L83" s="63">
        <f t="shared" si="24"/>
        <v>0.4</v>
      </c>
      <c r="M83" s="63">
        <f t="shared" si="24"/>
        <v>0.8</v>
      </c>
    </row>
    <row r="84" spans="2:24" s="1" customFormat="1" ht="11.25" hidden="1" x14ac:dyDescent="0.25">
      <c r="B84" s="38"/>
      <c r="D84" s="50"/>
      <c r="E84" s="50"/>
      <c r="F84" s="1" t="s">
        <v>28</v>
      </c>
      <c r="G84" s="63">
        <f t="shared" ref="G84:M84" si="25">INDEX(immigrantrange,sexvalue2+agevalue2,P$98)</f>
        <v>0.9</v>
      </c>
      <c r="H84" s="63">
        <f t="shared" si="25"/>
        <v>0.9</v>
      </c>
      <c r="I84" s="63">
        <f t="shared" si="25"/>
        <v>0.9</v>
      </c>
      <c r="J84" s="63">
        <f t="shared" si="25"/>
        <v>0.9</v>
      </c>
      <c r="K84" s="63">
        <f t="shared" si="25"/>
        <v>0.9</v>
      </c>
      <c r="L84" s="63">
        <f t="shared" si="25"/>
        <v>1</v>
      </c>
      <c r="M84" s="63">
        <f t="shared" si="25"/>
        <v>1</v>
      </c>
    </row>
    <row r="85" spans="2:24" s="1" customFormat="1" ht="11.25" hidden="1" x14ac:dyDescent="0.25">
      <c r="B85" s="38"/>
      <c r="F85" s="50"/>
      <c r="G85" s="50"/>
      <c r="H85" s="50"/>
      <c r="I85" s="50"/>
      <c r="J85" s="50"/>
      <c r="K85" s="50"/>
      <c r="L85" s="50"/>
      <c r="M85" s="50"/>
    </row>
    <row r="86" spans="2:24" s="1" customFormat="1" ht="11.25" hidden="1" x14ac:dyDescent="0.25">
      <c r="B86" s="38"/>
      <c r="D86" s="58"/>
      <c r="E86" s="58"/>
      <c r="F86" s="19" t="s">
        <v>39</v>
      </c>
      <c r="G86" s="1" t="s">
        <v>78</v>
      </c>
    </row>
    <row r="87" spans="2:24" s="1" customFormat="1" ht="11.25" hidden="1" x14ac:dyDescent="0.25">
      <c r="B87" s="38"/>
      <c r="D87" s="58"/>
      <c r="E87" s="58"/>
      <c r="F87" s="1" t="s">
        <v>37</v>
      </c>
      <c r="G87" s="57">
        <f t="shared" ref="G87:M87" si="26">INDEX(nonimmigrantrange,sexvalue2+agevalue2,Z$98)</f>
        <v>81011.56</v>
      </c>
      <c r="H87" s="57">
        <f t="shared" si="26"/>
        <v>81424.22</v>
      </c>
      <c r="I87" s="57">
        <f t="shared" si="26"/>
        <v>125188.584</v>
      </c>
      <c r="J87" s="57">
        <f t="shared" si="26"/>
        <v>126947.61</v>
      </c>
      <c r="K87" s="57">
        <f t="shared" si="26"/>
        <v>172272.128</v>
      </c>
      <c r="L87" s="57">
        <f t="shared" si="26"/>
        <v>173881.83199999999</v>
      </c>
      <c r="M87" s="57">
        <f t="shared" si="26"/>
        <v>349098</v>
      </c>
    </row>
    <row r="88" spans="2:24" s="1" customFormat="1" ht="11.25" hidden="1" x14ac:dyDescent="0.25">
      <c r="B88" s="38"/>
      <c r="D88" s="58"/>
      <c r="E88" s="58"/>
      <c r="F88" s="1" t="s">
        <v>28</v>
      </c>
      <c r="G88" s="57">
        <f t="shared" ref="G88:M88" si="27">INDEX(immigrantrange,sexvalue2+agevalue2,Z$98)</f>
        <v>95010.03</v>
      </c>
      <c r="H88" s="57">
        <f t="shared" si="27"/>
        <v>94337.928000000014</v>
      </c>
      <c r="I88" s="57">
        <f t="shared" si="27"/>
        <v>99358.955999999991</v>
      </c>
      <c r="J88" s="57">
        <f t="shared" si="27"/>
        <v>109072.54800000001</v>
      </c>
      <c r="K88" s="57">
        <f t="shared" si="27"/>
        <v>115511.094</v>
      </c>
      <c r="L88" s="57">
        <f t="shared" si="27"/>
        <v>130827.62</v>
      </c>
      <c r="M88" s="57">
        <f t="shared" si="27"/>
        <v>140918.26</v>
      </c>
    </row>
    <row r="89" spans="2:24" s="1" customFormat="1" ht="11.25" hidden="1" x14ac:dyDescent="0.25">
      <c r="B89" s="38"/>
      <c r="X89" s="58"/>
    </row>
    <row r="90" spans="2:24" s="1" customFormat="1" ht="11.25" hidden="1" x14ac:dyDescent="0.25">
      <c r="B90" s="38"/>
      <c r="D90" s="122" t="s">
        <v>73</v>
      </c>
      <c r="F90" s="19" t="s">
        <v>38</v>
      </c>
      <c r="G90" s="123" t="s">
        <v>86</v>
      </c>
      <c r="X90" s="58"/>
    </row>
    <row r="91" spans="2:24" s="1" customFormat="1" ht="11.25" hidden="1" x14ac:dyDescent="0.2">
      <c r="B91" s="38"/>
      <c r="D91" s="124" t="s">
        <v>75</v>
      </c>
      <c r="F91" s="1" t="s">
        <v>37</v>
      </c>
      <c r="G91" s="63">
        <f t="shared" ref="G91:M91" si="28">INDEX(nonimmigrantrange,sexvalue2+agevalue2+2,P$98)</f>
        <v>0.7</v>
      </c>
      <c r="H91" s="63">
        <f t="shared" si="28"/>
        <v>0.6</v>
      </c>
      <c r="I91" s="63">
        <f t="shared" si="28"/>
        <v>0.7</v>
      </c>
      <c r="J91" s="63">
        <f t="shared" si="28"/>
        <v>0.7</v>
      </c>
      <c r="K91" s="63">
        <f t="shared" si="28"/>
        <v>0.8</v>
      </c>
      <c r="L91" s="63">
        <f t="shared" si="28"/>
        <v>0.9</v>
      </c>
      <c r="M91" s="63">
        <f t="shared" si="28"/>
        <v>0.9</v>
      </c>
      <c r="X91" s="58"/>
    </row>
    <row r="92" spans="2:24" s="1" customFormat="1" ht="11.25" hidden="1" x14ac:dyDescent="0.2">
      <c r="B92" s="38"/>
      <c r="D92" s="124" t="s">
        <v>77</v>
      </c>
      <c r="F92" s="1" t="s">
        <v>28</v>
      </c>
      <c r="G92" s="63">
        <f t="shared" ref="G92:M92" si="29">INDEX(immigrantrange,sexvalue2+agevalue2+2,P$98)</f>
        <v>1.7</v>
      </c>
      <c r="H92" s="63">
        <f t="shared" si="29"/>
        <v>1.8</v>
      </c>
      <c r="I92" s="63">
        <f t="shared" si="29"/>
        <v>1.8</v>
      </c>
      <c r="J92" s="63">
        <f t="shared" si="29"/>
        <v>1.9</v>
      </c>
      <c r="K92" s="63">
        <f t="shared" si="29"/>
        <v>2.1</v>
      </c>
      <c r="L92" s="63">
        <f t="shared" si="29"/>
        <v>2.2000000000000002</v>
      </c>
      <c r="M92" s="63">
        <f t="shared" si="29"/>
        <v>2</v>
      </c>
      <c r="X92" s="58"/>
    </row>
    <row r="93" spans="2:24" s="1" customFormat="1" ht="11.25" hidden="1" x14ac:dyDescent="0.25">
      <c r="B93" s="38"/>
      <c r="X93" s="58"/>
    </row>
    <row r="94" spans="2:24" s="1" customFormat="1" ht="11.25" hidden="1" x14ac:dyDescent="0.25">
      <c r="B94" s="38"/>
      <c r="F94" s="19" t="s">
        <v>39</v>
      </c>
      <c r="G94" s="123" t="s">
        <v>86</v>
      </c>
    </row>
    <row r="95" spans="2:24" hidden="1" x14ac:dyDescent="0.25">
      <c r="F95" s="1" t="s">
        <v>37</v>
      </c>
      <c r="G95" s="57">
        <f t="shared" ref="G95:M95" si="30">INDEX(nonimmigrantrange,sexvalue2+agevalue2+2,Z$98)</f>
        <v>108303.87399999998</v>
      </c>
      <c r="H95" s="57">
        <f t="shared" si="30"/>
        <v>100097.304</v>
      </c>
      <c r="I95" s="57">
        <f t="shared" si="30"/>
        <v>117385.59</v>
      </c>
      <c r="J95" s="57">
        <f t="shared" si="30"/>
        <v>116291.22399999999</v>
      </c>
      <c r="K95" s="57">
        <f t="shared" si="30"/>
        <v>134724.67200000002</v>
      </c>
      <c r="L95" s="57">
        <f t="shared" si="30"/>
        <v>154496.95200000002</v>
      </c>
      <c r="M95" s="57">
        <f t="shared" si="30"/>
        <v>157072.04999999999</v>
      </c>
    </row>
    <row r="96" spans="2:24" hidden="1" x14ac:dyDescent="0.25">
      <c r="F96" s="1" t="s">
        <v>28</v>
      </c>
      <c r="G96" s="57">
        <f t="shared" ref="G96:M96" si="31">INDEX(immigrantrange,sexvalue2+agevalue2+2,Z$98)</f>
        <v>56589.293999999994</v>
      </c>
      <c r="H96" s="57">
        <f t="shared" si="31"/>
        <v>63995.148000000001</v>
      </c>
      <c r="I96" s="57">
        <f t="shared" si="31"/>
        <v>65740.752000000008</v>
      </c>
      <c r="J96" s="57">
        <f t="shared" si="31"/>
        <v>68541.398000000001</v>
      </c>
      <c r="K96" s="57">
        <f t="shared" si="31"/>
        <v>80980.661999999997</v>
      </c>
      <c r="L96" s="57">
        <f t="shared" si="31"/>
        <v>86083.712000000014</v>
      </c>
      <c r="M96" s="57">
        <f t="shared" si="31"/>
        <v>83530.44</v>
      </c>
    </row>
    <row r="97" spans="2:52" s="42" customFormat="1" ht="26.25" x14ac:dyDescent="0.25">
      <c r="B97" s="88"/>
      <c r="C97" s="40"/>
      <c r="D97" s="89" t="s">
        <v>52</v>
      </c>
      <c r="F97" s="43"/>
    </row>
    <row r="98" spans="2:52" s="90" customFormat="1" x14ac:dyDescent="0.25">
      <c r="C98" s="91"/>
      <c r="D98" s="92"/>
      <c r="F98" s="93"/>
      <c r="G98" s="90">
        <v>1</v>
      </c>
      <c r="H98" s="90">
        <v>2</v>
      </c>
      <c r="I98" s="90">
        <v>3</v>
      </c>
      <c r="J98" s="90">
        <v>4</v>
      </c>
      <c r="K98" s="90">
        <v>5</v>
      </c>
      <c r="L98" s="90">
        <v>6</v>
      </c>
      <c r="M98" s="90">
        <v>7</v>
      </c>
      <c r="N98" s="90">
        <v>8</v>
      </c>
      <c r="O98" s="90">
        <v>9</v>
      </c>
      <c r="P98" s="90">
        <v>10</v>
      </c>
      <c r="Q98" s="90">
        <v>11</v>
      </c>
      <c r="R98" s="90">
        <v>12</v>
      </c>
      <c r="S98" s="90">
        <v>13</v>
      </c>
      <c r="T98" s="90">
        <v>14</v>
      </c>
      <c r="U98" s="90">
        <v>15</v>
      </c>
      <c r="V98" s="90">
        <v>16</v>
      </c>
      <c r="W98" s="90">
        <v>17</v>
      </c>
      <c r="X98" s="90">
        <v>18</v>
      </c>
      <c r="Y98" s="90">
        <v>19</v>
      </c>
      <c r="Z98" s="90">
        <v>20</v>
      </c>
      <c r="AA98" s="90">
        <v>21</v>
      </c>
      <c r="AB98" s="90">
        <v>22</v>
      </c>
      <c r="AC98" s="90">
        <v>23</v>
      </c>
      <c r="AD98" s="90">
        <v>24</v>
      </c>
      <c r="AE98" s="90">
        <v>25</v>
      </c>
      <c r="AF98" s="90">
        <v>26</v>
      </c>
      <c r="AG98" s="90">
        <v>27</v>
      </c>
      <c r="AH98" s="90">
        <v>28</v>
      </c>
      <c r="AI98" s="90">
        <v>29</v>
      </c>
      <c r="AJ98" s="90">
        <v>30</v>
      </c>
      <c r="AK98" s="90">
        <v>31</v>
      </c>
      <c r="AL98" s="90">
        <v>32</v>
      </c>
      <c r="AM98" s="90">
        <v>33</v>
      </c>
      <c r="AN98" s="90">
        <v>34</v>
      </c>
      <c r="AO98" s="90">
        <v>35</v>
      </c>
      <c r="AP98" s="90">
        <v>36</v>
      </c>
      <c r="AQ98" s="90">
        <v>37</v>
      </c>
      <c r="AR98" s="90">
        <v>38</v>
      </c>
      <c r="AS98" s="90">
        <v>39</v>
      </c>
      <c r="AT98" s="90">
        <v>40</v>
      </c>
      <c r="AU98" s="90">
        <v>41</v>
      </c>
      <c r="AV98" s="90">
        <v>42</v>
      </c>
      <c r="AW98" s="90">
        <v>43</v>
      </c>
      <c r="AX98" s="90">
        <v>44</v>
      </c>
      <c r="AY98" s="90">
        <v>45</v>
      </c>
      <c r="AZ98" s="90">
        <v>46</v>
      </c>
    </row>
    <row r="99" spans="2:52" ht="23.25" x14ac:dyDescent="0.25">
      <c r="G99" s="94" t="s">
        <v>27</v>
      </c>
    </row>
    <row r="101" spans="2:52" s="97" customFormat="1" x14ac:dyDescent="0.25">
      <c r="B101" s="95"/>
      <c r="C101" s="19"/>
      <c r="D101" s="96"/>
      <c r="G101" s="97" t="s">
        <v>54</v>
      </c>
      <c r="O101" s="97" t="s">
        <v>38</v>
      </c>
      <c r="Y101" s="97" t="s">
        <v>55</v>
      </c>
      <c r="AH101" s="97" t="s">
        <v>56</v>
      </c>
      <c r="AQ101" s="97" t="s">
        <v>57</v>
      </c>
    </row>
    <row r="102" spans="2:52" x14ac:dyDescent="0.25">
      <c r="F102" s="98" t="s">
        <v>58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99" t="s">
        <v>25</v>
      </c>
      <c r="O102" s="98" t="s">
        <v>58</v>
      </c>
      <c r="P102" s="99" t="s">
        <v>19</v>
      </c>
      <c r="Q102" s="99" t="s">
        <v>20</v>
      </c>
      <c r="R102" s="99" t="s">
        <v>21</v>
      </c>
      <c r="S102" s="99" t="s">
        <v>22</v>
      </c>
      <c r="T102" s="99" t="s">
        <v>23</v>
      </c>
      <c r="U102" s="99" t="s">
        <v>24</v>
      </c>
      <c r="V102" s="99" t="s">
        <v>25</v>
      </c>
      <c r="Y102" s="98" t="s">
        <v>58</v>
      </c>
      <c r="Z102" s="99" t="s">
        <v>19</v>
      </c>
      <c r="AA102" s="99" t="s">
        <v>20</v>
      </c>
      <c r="AB102" s="99" t="s">
        <v>21</v>
      </c>
      <c r="AC102" s="99" t="s">
        <v>22</v>
      </c>
      <c r="AD102" s="99" t="s">
        <v>23</v>
      </c>
      <c r="AE102" s="99" t="s">
        <v>24</v>
      </c>
      <c r="AF102" s="99" t="s">
        <v>25</v>
      </c>
      <c r="AH102" s="98" t="s">
        <v>58</v>
      </c>
      <c r="AI102" s="99" t="s">
        <v>19</v>
      </c>
      <c r="AJ102" s="99" t="s">
        <v>20</v>
      </c>
      <c r="AK102" s="99" t="s">
        <v>21</v>
      </c>
      <c r="AL102" s="99" t="s">
        <v>22</v>
      </c>
      <c r="AM102" s="99" t="s">
        <v>23</v>
      </c>
      <c r="AN102" s="99" t="s">
        <v>24</v>
      </c>
      <c r="AO102" s="99" t="s">
        <v>25</v>
      </c>
      <c r="AQ102" s="98" t="s">
        <v>58</v>
      </c>
      <c r="AR102" s="99" t="s">
        <v>19</v>
      </c>
      <c r="AS102" s="99" t="s">
        <v>20</v>
      </c>
      <c r="AT102" s="99" t="s">
        <v>21</v>
      </c>
      <c r="AU102" s="99" t="s">
        <v>22</v>
      </c>
      <c r="AV102" s="99" t="s">
        <v>23</v>
      </c>
      <c r="AW102" s="99" t="s">
        <v>24</v>
      </c>
      <c r="AX102" s="99" t="s">
        <v>25</v>
      </c>
    </row>
    <row r="103" spans="2:52" x14ac:dyDescent="0.25">
      <c r="D103" s="19" t="s">
        <v>0</v>
      </c>
      <c r="E103" s="96" t="s">
        <v>4</v>
      </c>
      <c r="F103" s="56" t="s">
        <v>59</v>
      </c>
      <c r="G103" s="100">
        <v>2847128</v>
      </c>
      <c r="H103" s="100">
        <v>2916521</v>
      </c>
      <c r="I103" s="100">
        <v>2932448</v>
      </c>
      <c r="J103" s="100">
        <v>2945891</v>
      </c>
      <c r="K103" s="100">
        <v>2905205</v>
      </c>
      <c r="L103" s="100">
        <v>2787596</v>
      </c>
      <c r="M103" s="100">
        <v>2694742</v>
      </c>
      <c r="O103" s="56" t="s">
        <v>59</v>
      </c>
      <c r="P103" s="101">
        <v>0.8</v>
      </c>
      <c r="Q103" s="101">
        <v>0.8</v>
      </c>
      <c r="R103" s="101">
        <v>0.8</v>
      </c>
      <c r="S103" s="101">
        <v>0.4</v>
      </c>
      <c r="T103" s="101">
        <v>0.9</v>
      </c>
      <c r="U103" s="101">
        <v>1</v>
      </c>
      <c r="V103" s="101">
        <v>1.2</v>
      </c>
      <c r="Y103" s="56" t="s">
        <v>59</v>
      </c>
      <c r="Z103" s="100">
        <v>45554.047999999995</v>
      </c>
      <c r="AA103" s="100">
        <v>46664.336000000003</v>
      </c>
      <c r="AB103" s="100">
        <v>46919.167999999998</v>
      </c>
      <c r="AC103" s="100">
        <v>23567.128000000004</v>
      </c>
      <c r="AD103" s="100">
        <v>52293.69</v>
      </c>
      <c r="AE103" s="100">
        <v>55751.92</v>
      </c>
      <c r="AF103" s="100">
        <v>64673.807999999997</v>
      </c>
      <c r="AH103" s="56" t="s">
        <v>59</v>
      </c>
      <c r="AI103" s="102">
        <v>1</v>
      </c>
      <c r="AJ103" s="102">
        <v>1</v>
      </c>
      <c r="AK103" s="102">
        <v>1</v>
      </c>
      <c r="AL103" s="102">
        <v>1</v>
      </c>
      <c r="AM103" s="102">
        <v>1</v>
      </c>
      <c r="AN103" s="102">
        <v>1</v>
      </c>
      <c r="AO103" s="102">
        <v>1</v>
      </c>
      <c r="AQ103" s="56" t="s">
        <v>59</v>
      </c>
      <c r="AR103" s="102">
        <v>1.6E-2</v>
      </c>
      <c r="AS103" s="102">
        <v>1.6E-2</v>
      </c>
      <c r="AT103" s="102">
        <v>1.6E-2</v>
      </c>
      <c r="AU103" s="102">
        <v>8.0000000000000002E-3</v>
      </c>
      <c r="AV103" s="102">
        <v>1.8000000000000002E-2</v>
      </c>
      <c r="AW103" s="102">
        <v>0.02</v>
      </c>
      <c r="AX103" s="102">
        <v>2.4E-2</v>
      </c>
    </row>
    <row r="104" spans="2:52" x14ac:dyDescent="0.25">
      <c r="D104" s="1" t="s">
        <v>0</v>
      </c>
      <c r="E104" s="2" t="s">
        <v>4</v>
      </c>
      <c r="F104" s="60" t="s">
        <v>12</v>
      </c>
      <c r="G104" s="57">
        <v>565730</v>
      </c>
      <c r="H104" s="57">
        <v>445606</v>
      </c>
      <c r="I104" s="57">
        <v>368691</v>
      </c>
      <c r="J104" s="57">
        <v>354202</v>
      </c>
      <c r="K104" s="57">
        <v>337707</v>
      </c>
      <c r="L104" s="57">
        <v>282410</v>
      </c>
      <c r="M104" s="57">
        <v>237726</v>
      </c>
      <c r="O104" s="60" t="s">
        <v>12</v>
      </c>
      <c r="P104" s="103">
        <v>2.5</v>
      </c>
      <c r="Q104" s="103">
        <v>3.1</v>
      </c>
      <c r="R104" s="103">
        <v>3.3</v>
      </c>
      <c r="S104" s="103">
        <v>4</v>
      </c>
      <c r="T104" s="103">
        <v>4.2</v>
      </c>
      <c r="U104" s="103">
        <v>4.7</v>
      </c>
      <c r="V104" s="103">
        <v>5.3</v>
      </c>
      <c r="Y104" s="60" t="s">
        <v>12</v>
      </c>
      <c r="Z104" s="57">
        <v>28286.5</v>
      </c>
      <c r="AA104" s="57">
        <v>27627.572</v>
      </c>
      <c r="AB104" s="57">
        <v>24333.606</v>
      </c>
      <c r="AC104" s="57">
        <v>28336.16</v>
      </c>
      <c r="AD104" s="57">
        <v>28367.388000000003</v>
      </c>
      <c r="AE104" s="57">
        <v>26546.54</v>
      </c>
      <c r="AF104" s="57">
        <v>25198.956000000002</v>
      </c>
      <c r="AH104" s="60" t="s">
        <v>12</v>
      </c>
      <c r="AI104" s="58">
        <v>0.19870199021610549</v>
      </c>
      <c r="AJ104" s="58">
        <v>0.15278683061085452</v>
      </c>
      <c r="AK104" s="58">
        <v>0.12572806065103287</v>
      </c>
      <c r="AL104" s="58">
        <v>0.12023594898792929</v>
      </c>
      <c r="AM104" s="58">
        <v>0.11624205520780806</v>
      </c>
      <c r="AN104" s="58">
        <v>0.10130951543910954</v>
      </c>
      <c r="AO104" s="58">
        <v>8.8218463956846335E-2</v>
      </c>
      <c r="AQ104" s="60" t="s">
        <v>12</v>
      </c>
      <c r="AR104" s="58">
        <v>9.9350995108052741E-3</v>
      </c>
      <c r="AS104" s="58">
        <v>9.4727834978729809E-3</v>
      </c>
      <c r="AT104" s="58">
        <v>8.2980520029681693E-3</v>
      </c>
      <c r="AU104" s="58">
        <v>9.6188759190343424E-3</v>
      </c>
      <c r="AV104" s="58">
        <v>9.7643326374558768E-3</v>
      </c>
      <c r="AW104" s="58">
        <v>9.5230944512762969E-3</v>
      </c>
      <c r="AX104" s="58">
        <v>9.351157179425711E-3</v>
      </c>
    </row>
    <row r="105" spans="2:52" x14ac:dyDescent="0.25">
      <c r="D105" s="1" t="s">
        <v>0</v>
      </c>
      <c r="E105" s="2" t="s">
        <v>4</v>
      </c>
      <c r="F105" s="60" t="s">
        <v>13</v>
      </c>
      <c r="G105" s="57">
        <v>441895</v>
      </c>
      <c r="H105" s="57">
        <v>427513</v>
      </c>
      <c r="I105" s="57">
        <v>356036</v>
      </c>
      <c r="J105" s="57">
        <v>313694</v>
      </c>
      <c r="K105" s="57">
        <v>274093</v>
      </c>
      <c r="L105" s="57">
        <v>244100</v>
      </c>
      <c r="M105" s="57">
        <v>226591</v>
      </c>
      <c r="O105" s="60" t="s">
        <v>13</v>
      </c>
      <c r="P105" s="103">
        <v>2.9</v>
      </c>
      <c r="Q105" s="103">
        <v>3.1</v>
      </c>
      <c r="R105" s="103">
        <v>3.3</v>
      </c>
      <c r="S105" s="103">
        <v>4</v>
      </c>
      <c r="T105" s="103">
        <v>4.5999999999999996</v>
      </c>
      <c r="U105" s="103">
        <v>5.3</v>
      </c>
      <c r="V105" s="103">
        <v>5.3</v>
      </c>
      <c r="Y105" s="60" t="s">
        <v>13</v>
      </c>
      <c r="Z105" s="57">
        <v>25629.91</v>
      </c>
      <c r="AA105" s="57">
        <v>26505.806</v>
      </c>
      <c r="AB105" s="57">
        <v>23498.376</v>
      </c>
      <c r="AC105" s="57">
        <v>25095.52</v>
      </c>
      <c r="AD105" s="57">
        <v>25216.555999999997</v>
      </c>
      <c r="AE105" s="57">
        <v>25874.6</v>
      </c>
      <c r="AF105" s="57">
        <v>24018.646000000001</v>
      </c>
      <c r="AH105" s="60" t="s">
        <v>13</v>
      </c>
      <c r="AI105" s="58">
        <v>0.15520728256685334</v>
      </c>
      <c r="AJ105" s="58">
        <v>0.1465832064984274</v>
      </c>
      <c r="AK105" s="58">
        <v>0.12141255360708869</v>
      </c>
      <c r="AL105" s="58">
        <v>0.10648527050050392</v>
      </c>
      <c r="AM105" s="58">
        <v>9.4345493691495086E-2</v>
      </c>
      <c r="AN105" s="58">
        <v>8.7566490983628911E-2</v>
      </c>
      <c r="AO105" s="58">
        <v>8.4086342959734175E-2</v>
      </c>
      <c r="AQ105" s="60" t="s">
        <v>13</v>
      </c>
      <c r="AR105" s="58">
        <v>9.0020223888774946E-3</v>
      </c>
      <c r="AS105" s="58">
        <v>9.0881588029025004E-3</v>
      </c>
      <c r="AT105" s="58">
        <v>8.0132285380678531E-3</v>
      </c>
      <c r="AU105" s="58">
        <v>8.5188216400403135E-3</v>
      </c>
      <c r="AV105" s="58">
        <v>8.6797854196175479E-3</v>
      </c>
      <c r="AW105" s="58">
        <v>9.2820480442646642E-3</v>
      </c>
      <c r="AX105" s="58">
        <v>8.9131523537318222E-3</v>
      </c>
    </row>
    <row r="106" spans="2:52" x14ac:dyDescent="0.25">
      <c r="D106" s="1" t="s">
        <v>0</v>
      </c>
      <c r="E106" s="2" t="s">
        <v>4</v>
      </c>
      <c r="F106" s="60" t="s">
        <v>14</v>
      </c>
      <c r="G106" s="57">
        <v>1839503</v>
      </c>
      <c r="H106" s="57">
        <v>2043402</v>
      </c>
      <c r="I106" s="57">
        <v>2207721</v>
      </c>
      <c r="J106" s="57">
        <v>2277995</v>
      </c>
      <c r="K106" s="57">
        <v>2293405</v>
      </c>
      <c r="L106" s="57">
        <v>2261086</v>
      </c>
      <c r="M106" s="57">
        <v>2230425</v>
      </c>
      <c r="O106" s="60" t="s">
        <v>14</v>
      </c>
      <c r="P106" s="103">
        <v>1.6</v>
      </c>
      <c r="Q106" s="103">
        <v>0.8</v>
      </c>
      <c r="R106" s="103">
        <v>0.8</v>
      </c>
      <c r="S106" s="103">
        <v>0.4</v>
      </c>
      <c r="T106" s="103">
        <v>0.9</v>
      </c>
      <c r="U106" s="103">
        <v>1</v>
      </c>
      <c r="V106" s="103">
        <v>1.2</v>
      </c>
      <c r="Y106" s="60" t="s">
        <v>14</v>
      </c>
      <c r="Z106" s="57">
        <v>58864.096000000005</v>
      </c>
      <c r="AA106" s="57">
        <v>32694.432000000001</v>
      </c>
      <c r="AB106" s="57">
        <v>35323.536</v>
      </c>
      <c r="AC106" s="57">
        <v>18223.96</v>
      </c>
      <c r="AD106" s="57">
        <v>41281.29</v>
      </c>
      <c r="AE106" s="57">
        <v>45221.72</v>
      </c>
      <c r="AF106" s="57">
        <v>53530.2</v>
      </c>
      <c r="AH106" s="60" t="s">
        <v>14</v>
      </c>
      <c r="AI106" s="58">
        <v>0.64609072721704119</v>
      </c>
      <c r="AJ106" s="58">
        <v>0.70062996289071811</v>
      </c>
      <c r="AK106" s="58">
        <v>0.7528593857418785</v>
      </c>
      <c r="AL106" s="58">
        <v>0.77327878051156684</v>
      </c>
      <c r="AM106" s="58">
        <v>0.7894124511006968</v>
      </c>
      <c r="AN106" s="58">
        <v>0.8111239935772615</v>
      </c>
      <c r="AO106" s="58">
        <v>0.82769519308341943</v>
      </c>
      <c r="AQ106" s="60" t="s">
        <v>14</v>
      </c>
      <c r="AR106" s="58">
        <v>2.0674903270945316E-2</v>
      </c>
      <c r="AS106" s="58">
        <v>1.121007940625149E-2</v>
      </c>
      <c r="AT106" s="58">
        <v>1.2045750171870057E-2</v>
      </c>
      <c r="AU106" s="58">
        <v>6.1862302440925353E-3</v>
      </c>
      <c r="AV106" s="58">
        <v>1.4209424119812544E-2</v>
      </c>
      <c r="AW106" s="58">
        <v>1.622247987154523E-2</v>
      </c>
      <c r="AX106" s="58">
        <v>1.9864684634002067E-2</v>
      </c>
    </row>
    <row r="107" spans="2:52" x14ac:dyDescent="0.25">
      <c r="D107" s="19" t="s">
        <v>1</v>
      </c>
      <c r="E107" s="96" t="s">
        <v>4</v>
      </c>
      <c r="F107" s="56" t="s">
        <v>59</v>
      </c>
      <c r="G107" s="100">
        <v>1457535</v>
      </c>
      <c r="H107" s="100">
        <v>1489737</v>
      </c>
      <c r="I107" s="100">
        <v>1491402</v>
      </c>
      <c r="J107" s="100">
        <v>1502605</v>
      </c>
      <c r="K107" s="100">
        <v>1472200</v>
      </c>
      <c r="L107" s="100">
        <v>1426369</v>
      </c>
      <c r="M107" s="100">
        <v>1371629</v>
      </c>
      <c r="O107" s="56" t="s">
        <v>59</v>
      </c>
      <c r="P107" s="101">
        <v>1.6</v>
      </c>
      <c r="Q107" s="101">
        <v>1.7</v>
      </c>
      <c r="R107" s="101">
        <v>1.8</v>
      </c>
      <c r="S107" s="101">
        <v>1.3</v>
      </c>
      <c r="T107" s="101">
        <v>1.4</v>
      </c>
      <c r="U107" s="101">
        <v>2</v>
      </c>
      <c r="V107" s="101">
        <v>2</v>
      </c>
      <c r="Y107" s="56" t="s">
        <v>59</v>
      </c>
      <c r="Z107" s="100">
        <v>46641.120000000003</v>
      </c>
      <c r="AA107" s="100">
        <v>50651.057999999997</v>
      </c>
      <c r="AB107" s="100">
        <v>53690.472000000002</v>
      </c>
      <c r="AC107" s="100">
        <v>39067.730000000003</v>
      </c>
      <c r="AD107" s="100">
        <v>41221.599999999999</v>
      </c>
      <c r="AE107" s="100">
        <v>57054.76</v>
      </c>
      <c r="AF107" s="100">
        <v>54865.16</v>
      </c>
      <c r="AH107" s="56" t="s">
        <v>59</v>
      </c>
      <c r="AI107" s="102">
        <v>1</v>
      </c>
      <c r="AJ107" s="102">
        <v>1</v>
      </c>
      <c r="AK107" s="102">
        <v>1</v>
      </c>
      <c r="AL107" s="102">
        <v>1</v>
      </c>
      <c r="AM107" s="102">
        <v>1</v>
      </c>
      <c r="AN107" s="102">
        <v>1</v>
      </c>
      <c r="AO107" s="102">
        <v>1</v>
      </c>
      <c r="AQ107" s="56" t="s">
        <v>59</v>
      </c>
      <c r="AR107" s="102">
        <v>3.2000000000000001E-2</v>
      </c>
      <c r="AS107" s="102">
        <v>3.4000000000000002E-2</v>
      </c>
      <c r="AT107" s="102">
        <v>3.6000000000000004E-2</v>
      </c>
      <c r="AU107" s="102">
        <v>2.6000000000000002E-2</v>
      </c>
      <c r="AV107" s="102">
        <v>2.7999999999999997E-2</v>
      </c>
      <c r="AW107" s="102">
        <v>0.04</v>
      </c>
      <c r="AX107" s="102">
        <v>0.04</v>
      </c>
    </row>
    <row r="108" spans="2:52" x14ac:dyDescent="0.25">
      <c r="D108" s="1" t="s">
        <v>1</v>
      </c>
      <c r="E108" s="2" t="s">
        <v>4</v>
      </c>
      <c r="F108" s="60" t="s">
        <v>12</v>
      </c>
      <c r="G108" s="57">
        <v>268689</v>
      </c>
      <c r="H108" s="57">
        <v>215375</v>
      </c>
      <c r="I108" s="57">
        <v>182629</v>
      </c>
      <c r="J108" s="57">
        <v>193508</v>
      </c>
      <c r="K108" s="57">
        <v>189940</v>
      </c>
      <c r="L108" s="57">
        <v>146025</v>
      </c>
      <c r="M108" s="57">
        <v>134191</v>
      </c>
      <c r="O108" s="60" t="s">
        <v>12</v>
      </c>
      <c r="P108" s="103">
        <v>3.8</v>
      </c>
      <c r="Q108" s="103">
        <v>4.5</v>
      </c>
      <c r="R108" s="103">
        <v>5.3</v>
      </c>
      <c r="S108" s="103">
        <v>5.8</v>
      </c>
      <c r="T108" s="103">
        <v>6.1</v>
      </c>
      <c r="U108" s="103">
        <v>6.8</v>
      </c>
      <c r="V108" s="103">
        <v>6.8</v>
      </c>
      <c r="Y108" s="60" t="s">
        <v>12</v>
      </c>
      <c r="Z108" s="57">
        <v>20420.363999999998</v>
      </c>
      <c r="AA108" s="57">
        <v>19383.75</v>
      </c>
      <c r="AB108" s="57">
        <v>19358.673999999999</v>
      </c>
      <c r="AC108" s="57">
        <v>22446.928</v>
      </c>
      <c r="AD108" s="57">
        <v>23172.68</v>
      </c>
      <c r="AE108" s="57">
        <v>19859.400000000001</v>
      </c>
      <c r="AF108" s="57">
        <v>18249.975999999999</v>
      </c>
      <c r="AH108" s="60" t="s">
        <v>12</v>
      </c>
      <c r="AI108" s="58">
        <v>0.18434480132552564</v>
      </c>
      <c r="AJ108" s="58">
        <v>0.14457249836716146</v>
      </c>
      <c r="AK108" s="58">
        <v>0.12245457629800684</v>
      </c>
      <c r="AL108" s="58">
        <v>0.12878168247809638</v>
      </c>
      <c r="AM108" s="58">
        <v>0.12901779649504144</v>
      </c>
      <c r="AN108" s="58">
        <v>0.10237533204942059</v>
      </c>
      <c r="AO108" s="58">
        <v>9.7833306236598958E-2</v>
      </c>
      <c r="AQ108" s="60" t="s">
        <v>12</v>
      </c>
      <c r="AR108" s="58">
        <v>1.4010204900739948E-2</v>
      </c>
      <c r="AS108" s="58">
        <v>1.3011524853044531E-2</v>
      </c>
      <c r="AT108" s="58">
        <v>1.2980185087588724E-2</v>
      </c>
      <c r="AU108" s="58">
        <v>1.4938675167459179E-2</v>
      </c>
      <c r="AV108" s="58">
        <v>1.5740171172395054E-2</v>
      </c>
      <c r="AW108" s="58">
        <v>1.3923045158721201E-2</v>
      </c>
      <c r="AX108" s="58">
        <v>1.3305329648177457E-2</v>
      </c>
    </row>
    <row r="109" spans="2:52" x14ac:dyDescent="0.25">
      <c r="D109" s="1" t="s">
        <v>1</v>
      </c>
      <c r="E109" s="2" t="s">
        <v>4</v>
      </c>
      <c r="F109" s="60" t="s">
        <v>13</v>
      </c>
      <c r="G109" s="57">
        <v>224276</v>
      </c>
      <c r="H109" s="57">
        <v>216754</v>
      </c>
      <c r="I109" s="57">
        <v>174089</v>
      </c>
      <c r="J109" s="57">
        <v>162890</v>
      </c>
      <c r="K109" s="57">
        <v>143233</v>
      </c>
      <c r="L109" s="57">
        <v>131215</v>
      </c>
      <c r="M109" s="57">
        <v>133730</v>
      </c>
      <c r="O109" s="60" t="s">
        <v>13</v>
      </c>
      <c r="P109" s="103">
        <v>4.2</v>
      </c>
      <c r="Q109" s="103">
        <v>4.5</v>
      </c>
      <c r="R109" s="103">
        <v>5.3</v>
      </c>
      <c r="S109" s="103">
        <v>5.8</v>
      </c>
      <c r="T109" s="103">
        <v>6.6</v>
      </c>
      <c r="U109" s="103">
        <v>6.8</v>
      </c>
      <c r="V109" s="103">
        <v>6.8</v>
      </c>
      <c r="Y109" s="60" t="s">
        <v>13</v>
      </c>
      <c r="Z109" s="57">
        <v>18839.184000000001</v>
      </c>
      <c r="AA109" s="57">
        <v>19507.86</v>
      </c>
      <c r="AB109" s="57">
        <v>18453.433999999997</v>
      </c>
      <c r="AC109" s="57">
        <v>18895.240000000002</v>
      </c>
      <c r="AD109" s="57">
        <v>18906.755999999998</v>
      </c>
      <c r="AE109" s="57">
        <v>17845.240000000002</v>
      </c>
      <c r="AF109" s="57">
        <v>18187.28</v>
      </c>
      <c r="AH109" s="60" t="s">
        <v>13</v>
      </c>
      <c r="AI109" s="58">
        <v>0.1538734918887025</v>
      </c>
      <c r="AJ109" s="58">
        <v>0.14549816511236546</v>
      </c>
      <c r="AK109" s="58">
        <v>0.11672842064044436</v>
      </c>
      <c r="AL109" s="58">
        <v>0.10840506986200632</v>
      </c>
      <c r="AM109" s="58">
        <v>9.7291808178236655E-2</v>
      </c>
      <c r="AN109" s="58">
        <v>9.1992324566784606E-2</v>
      </c>
      <c r="AO109" s="58">
        <v>9.7497209522400013E-2</v>
      </c>
      <c r="AQ109" s="60" t="s">
        <v>13</v>
      </c>
      <c r="AR109" s="58">
        <v>1.2925373318651011E-2</v>
      </c>
      <c r="AS109" s="58">
        <v>1.3094834860112892E-2</v>
      </c>
      <c r="AT109" s="58">
        <v>1.2373212587887102E-2</v>
      </c>
      <c r="AU109" s="58">
        <v>1.2574988103992733E-2</v>
      </c>
      <c r="AV109" s="58">
        <v>1.2842518679527237E-2</v>
      </c>
      <c r="AW109" s="58">
        <v>1.2510956141082705E-2</v>
      </c>
      <c r="AX109" s="58">
        <v>1.3259620495046403E-2</v>
      </c>
    </row>
    <row r="110" spans="2:52" x14ac:dyDescent="0.25">
      <c r="D110" s="1" t="s">
        <v>1</v>
      </c>
      <c r="E110" s="2" t="s">
        <v>4</v>
      </c>
      <c r="F110" s="60" t="s">
        <v>14</v>
      </c>
      <c r="G110" s="57">
        <v>964570</v>
      </c>
      <c r="H110" s="57">
        <v>1057608</v>
      </c>
      <c r="I110" s="57">
        <v>1134684</v>
      </c>
      <c r="J110" s="57">
        <v>1146207</v>
      </c>
      <c r="K110" s="57">
        <v>1139027</v>
      </c>
      <c r="L110" s="57">
        <v>1149129</v>
      </c>
      <c r="M110" s="57">
        <v>1103708</v>
      </c>
      <c r="O110" s="60" t="s">
        <v>14</v>
      </c>
      <c r="P110" s="103">
        <v>2</v>
      </c>
      <c r="Q110" s="103">
        <v>1.7</v>
      </c>
      <c r="R110" s="103">
        <v>1.8</v>
      </c>
      <c r="S110" s="103">
        <v>1.3</v>
      </c>
      <c r="T110" s="103">
        <v>1.4</v>
      </c>
      <c r="U110" s="103">
        <v>2</v>
      </c>
      <c r="V110" s="103">
        <v>2</v>
      </c>
      <c r="Y110" s="60" t="s">
        <v>14</v>
      </c>
      <c r="Z110" s="57">
        <v>38582.800000000003</v>
      </c>
      <c r="AA110" s="57">
        <v>35958.671999999999</v>
      </c>
      <c r="AB110" s="57">
        <v>40848.623999999996</v>
      </c>
      <c r="AC110" s="57">
        <v>29801.382000000001</v>
      </c>
      <c r="AD110" s="57">
        <v>31892.755999999998</v>
      </c>
      <c r="AE110" s="57">
        <v>45965.16</v>
      </c>
      <c r="AF110" s="57">
        <v>44148.32</v>
      </c>
      <c r="AH110" s="60" t="s">
        <v>14</v>
      </c>
      <c r="AI110" s="58">
        <v>0.66178170678577186</v>
      </c>
      <c r="AJ110" s="58">
        <v>0.70992933652047308</v>
      </c>
      <c r="AK110" s="58">
        <v>0.76081700306154876</v>
      </c>
      <c r="AL110" s="58">
        <v>0.76281324765989733</v>
      </c>
      <c r="AM110" s="58">
        <v>0.7736903953267219</v>
      </c>
      <c r="AN110" s="58">
        <v>0.80563234338379475</v>
      </c>
      <c r="AO110" s="58">
        <v>0.80466948424100104</v>
      </c>
      <c r="AQ110" s="60" t="s">
        <v>14</v>
      </c>
      <c r="AR110" s="58">
        <v>2.6471268271430873E-2</v>
      </c>
      <c r="AS110" s="58">
        <v>2.4137597441696083E-2</v>
      </c>
      <c r="AT110" s="58">
        <v>2.7389412110215755E-2</v>
      </c>
      <c r="AU110" s="58">
        <v>1.9833144439157332E-2</v>
      </c>
      <c r="AV110" s="58">
        <v>2.1663331069148212E-2</v>
      </c>
      <c r="AW110" s="58">
        <v>3.2225293735351788E-2</v>
      </c>
      <c r="AX110" s="58">
        <v>3.2186779369640039E-2</v>
      </c>
    </row>
    <row r="111" spans="2:52" x14ac:dyDescent="0.25">
      <c r="D111" s="19" t="s">
        <v>60</v>
      </c>
      <c r="E111" s="96" t="s">
        <v>4</v>
      </c>
      <c r="F111" s="56" t="s">
        <v>59</v>
      </c>
      <c r="G111" s="100">
        <v>1389593</v>
      </c>
      <c r="H111" s="100">
        <v>1426784</v>
      </c>
      <c r="I111" s="100">
        <v>1441046</v>
      </c>
      <c r="J111" s="100">
        <v>1443286</v>
      </c>
      <c r="K111" s="100">
        <v>1433005</v>
      </c>
      <c r="L111" s="100">
        <v>1361227</v>
      </c>
      <c r="M111" s="100">
        <v>1323113</v>
      </c>
      <c r="O111" s="56" t="s">
        <v>59</v>
      </c>
      <c r="P111" s="101">
        <v>1.6</v>
      </c>
      <c r="Q111" s="101">
        <v>1.7</v>
      </c>
      <c r="R111" s="101">
        <v>1.8</v>
      </c>
      <c r="S111" s="101">
        <v>1.3</v>
      </c>
      <c r="T111" s="101">
        <v>1.4</v>
      </c>
      <c r="U111" s="101">
        <v>2</v>
      </c>
      <c r="V111" s="101">
        <v>2</v>
      </c>
      <c r="Y111" s="56" t="s">
        <v>59</v>
      </c>
      <c r="Z111" s="100">
        <v>44466.976000000002</v>
      </c>
      <c r="AA111" s="100">
        <v>48510.655999999995</v>
      </c>
      <c r="AB111" s="100">
        <v>51877.656000000003</v>
      </c>
      <c r="AC111" s="100">
        <v>37525.436000000002</v>
      </c>
      <c r="AD111" s="100">
        <v>40124.139999999992</v>
      </c>
      <c r="AE111" s="100">
        <v>54449.08</v>
      </c>
      <c r="AF111" s="100">
        <v>52924.52</v>
      </c>
      <c r="AH111" s="56" t="s">
        <v>59</v>
      </c>
      <c r="AI111" s="102">
        <v>1</v>
      </c>
      <c r="AJ111" s="102">
        <v>1</v>
      </c>
      <c r="AK111" s="102">
        <v>1</v>
      </c>
      <c r="AL111" s="102">
        <v>1</v>
      </c>
      <c r="AM111" s="102">
        <v>1</v>
      </c>
      <c r="AN111" s="102">
        <v>1</v>
      </c>
      <c r="AO111" s="102">
        <v>1</v>
      </c>
      <c r="AQ111" s="56" t="s">
        <v>59</v>
      </c>
      <c r="AR111" s="102">
        <v>3.2000000000000001E-2</v>
      </c>
      <c r="AS111" s="102">
        <v>3.4000000000000002E-2</v>
      </c>
      <c r="AT111" s="102">
        <v>3.6000000000000004E-2</v>
      </c>
      <c r="AU111" s="102">
        <v>2.6000000000000002E-2</v>
      </c>
      <c r="AV111" s="102">
        <v>2.7999999999999997E-2</v>
      </c>
      <c r="AW111" s="102">
        <v>0.04</v>
      </c>
      <c r="AX111" s="102">
        <v>0.04</v>
      </c>
    </row>
    <row r="112" spans="2:52" x14ac:dyDescent="0.25">
      <c r="D112" s="1" t="s">
        <v>60</v>
      </c>
      <c r="E112" s="2" t="s">
        <v>4</v>
      </c>
      <c r="F112" s="60" t="s">
        <v>12</v>
      </c>
      <c r="G112" s="57">
        <v>297041</v>
      </c>
      <c r="H112" s="57">
        <v>230231</v>
      </c>
      <c r="I112" s="57">
        <v>186062</v>
      </c>
      <c r="J112" s="57">
        <v>160694</v>
      </c>
      <c r="K112" s="57">
        <v>147767</v>
      </c>
      <c r="L112" s="57">
        <v>136385</v>
      </c>
      <c r="M112" s="57">
        <v>103535</v>
      </c>
      <c r="O112" s="60" t="s">
        <v>12</v>
      </c>
      <c r="P112" s="103">
        <v>3.8</v>
      </c>
      <c r="Q112" s="103">
        <v>4.5</v>
      </c>
      <c r="R112" s="103">
        <v>5.3</v>
      </c>
      <c r="S112" s="103">
        <v>5.8</v>
      </c>
      <c r="T112" s="103">
        <v>6.6</v>
      </c>
      <c r="U112" s="103">
        <v>6.8</v>
      </c>
      <c r="V112" s="103">
        <v>7.6</v>
      </c>
      <c r="Y112" s="60" t="s">
        <v>12</v>
      </c>
      <c r="Z112" s="57">
        <v>22575.116000000002</v>
      </c>
      <c r="AA112" s="57">
        <v>20720.79</v>
      </c>
      <c r="AB112" s="57">
        <v>19722.572</v>
      </c>
      <c r="AC112" s="57">
        <v>18640.504000000001</v>
      </c>
      <c r="AD112" s="57">
        <v>19505.243999999999</v>
      </c>
      <c r="AE112" s="57">
        <v>18548.36</v>
      </c>
      <c r="AF112" s="57">
        <v>15737.32</v>
      </c>
      <c r="AH112" s="60" t="s">
        <v>12</v>
      </c>
      <c r="AI112" s="58">
        <v>0.21376115164656126</v>
      </c>
      <c r="AJ112" s="58">
        <v>0.16136359813398524</v>
      </c>
      <c r="AK112" s="58">
        <v>0.12911593384250053</v>
      </c>
      <c r="AL112" s="58">
        <v>0.11133898617460435</v>
      </c>
      <c r="AM112" s="58">
        <v>0.1031168767729352</v>
      </c>
      <c r="AN112" s="58">
        <v>0.10019269379758115</v>
      </c>
      <c r="AO112" s="58">
        <v>7.8251063968081333E-2</v>
      </c>
      <c r="AQ112" s="60" t="s">
        <v>12</v>
      </c>
      <c r="AR112" s="58">
        <v>1.6245847525138656E-2</v>
      </c>
      <c r="AS112" s="58">
        <v>1.452272383205867E-2</v>
      </c>
      <c r="AT112" s="58">
        <v>1.3686288987305055E-2</v>
      </c>
      <c r="AU112" s="58">
        <v>1.2915322396254102E-2</v>
      </c>
      <c r="AV112" s="58">
        <v>1.3611427734027445E-2</v>
      </c>
      <c r="AW112" s="58">
        <v>1.3626206356471035E-2</v>
      </c>
      <c r="AX112" s="58">
        <v>1.1894161723148363E-2</v>
      </c>
    </row>
    <row r="113" spans="4:50" x14ac:dyDescent="0.25">
      <c r="D113" s="1" t="s">
        <v>60</v>
      </c>
      <c r="E113" s="2" t="s">
        <v>4</v>
      </c>
      <c r="F113" s="60" t="s">
        <v>13</v>
      </c>
      <c r="G113" s="57">
        <v>217619</v>
      </c>
      <c r="H113" s="57">
        <v>210759</v>
      </c>
      <c r="I113" s="57">
        <v>181947</v>
      </c>
      <c r="J113" s="57">
        <v>150804</v>
      </c>
      <c r="K113" s="57">
        <v>130860</v>
      </c>
      <c r="L113" s="57">
        <v>112885</v>
      </c>
      <c r="M113" s="57">
        <v>92861</v>
      </c>
      <c r="O113" s="60" t="s">
        <v>13</v>
      </c>
      <c r="P113" s="103">
        <v>4.2</v>
      </c>
      <c r="Q113" s="103">
        <v>4.5</v>
      </c>
      <c r="R113" s="103">
        <v>5.3</v>
      </c>
      <c r="S113" s="103">
        <v>5.8</v>
      </c>
      <c r="T113" s="103">
        <v>6.6</v>
      </c>
      <c r="U113" s="103">
        <v>7.7</v>
      </c>
      <c r="V113" s="103">
        <v>8</v>
      </c>
      <c r="Y113" s="60" t="s">
        <v>13</v>
      </c>
      <c r="Z113" s="57">
        <v>18279.995999999999</v>
      </c>
      <c r="AA113" s="57">
        <v>18968.310000000001</v>
      </c>
      <c r="AB113" s="57">
        <v>19286.381999999998</v>
      </c>
      <c r="AC113" s="57">
        <v>17493.263999999999</v>
      </c>
      <c r="AD113" s="57">
        <v>17273.52</v>
      </c>
      <c r="AE113" s="57">
        <v>17384.29</v>
      </c>
      <c r="AF113" s="57">
        <v>14857.76</v>
      </c>
      <c r="AH113" s="60" t="s">
        <v>13</v>
      </c>
      <c r="AI113" s="58">
        <v>0.15660628687680495</v>
      </c>
      <c r="AJ113" s="58">
        <v>0.14771612241236234</v>
      </c>
      <c r="AK113" s="58">
        <v>0.12626036920403652</v>
      </c>
      <c r="AL113" s="58">
        <v>0.10448656745787044</v>
      </c>
      <c r="AM113" s="58">
        <v>9.1318592747408417E-2</v>
      </c>
      <c r="AN113" s="58">
        <v>8.2928857567474049E-2</v>
      </c>
      <c r="AO113" s="58">
        <v>7.0183725804220803E-2</v>
      </c>
      <c r="AQ113" s="60" t="s">
        <v>13</v>
      </c>
      <c r="AR113" s="58">
        <v>1.3154928097651617E-2</v>
      </c>
      <c r="AS113" s="58">
        <v>1.3294451017112612E-2</v>
      </c>
      <c r="AT113" s="58">
        <v>1.3383599135627871E-2</v>
      </c>
      <c r="AU113" s="58">
        <v>1.212044182511297E-2</v>
      </c>
      <c r="AV113" s="58">
        <v>1.2054054242657909E-2</v>
      </c>
      <c r="AW113" s="58">
        <v>1.2771044065391004E-2</v>
      </c>
      <c r="AX113" s="58">
        <v>1.1229396128675328E-2</v>
      </c>
    </row>
    <row r="114" spans="4:50" x14ac:dyDescent="0.25">
      <c r="D114" s="1" t="s">
        <v>60</v>
      </c>
      <c r="E114" s="2" t="s">
        <v>4</v>
      </c>
      <c r="F114" s="60" t="s">
        <v>14</v>
      </c>
      <c r="G114" s="57">
        <v>874933</v>
      </c>
      <c r="H114" s="57">
        <v>985794</v>
      </c>
      <c r="I114" s="57">
        <v>1073037</v>
      </c>
      <c r="J114" s="57">
        <v>1131788</v>
      </c>
      <c r="K114" s="57">
        <v>1154378</v>
      </c>
      <c r="L114" s="57">
        <v>1111957</v>
      </c>
      <c r="M114" s="57">
        <v>1126717</v>
      </c>
      <c r="O114" s="60" t="s">
        <v>14</v>
      </c>
      <c r="P114" s="103">
        <v>2</v>
      </c>
      <c r="Q114" s="103">
        <v>2.1</v>
      </c>
      <c r="R114" s="103">
        <v>1.8</v>
      </c>
      <c r="S114" s="103">
        <v>1.3</v>
      </c>
      <c r="T114" s="103">
        <v>1.4</v>
      </c>
      <c r="U114" s="103">
        <v>2</v>
      </c>
      <c r="V114" s="103">
        <v>2</v>
      </c>
      <c r="Y114" s="60" t="s">
        <v>14</v>
      </c>
      <c r="Z114" s="57">
        <v>34997.32</v>
      </c>
      <c r="AA114" s="57">
        <v>41403.348000000005</v>
      </c>
      <c r="AB114" s="57">
        <v>38629.332000000002</v>
      </c>
      <c r="AC114" s="57">
        <v>29426.488000000001</v>
      </c>
      <c r="AD114" s="57">
        <v>32322.583999999999</v>
      </c>
      <c r="AE114" s="57">
        <v>44478.28</v>
      </c>
      <c r="AF114" s="57">
        <v>45068.68</v>
      </c>
      <c r="AH114" s="60" t="s">
        <v>14</v>
      </c>
      <c r="AI114" s="58">
        <v>0.62963256147663382</v>
      </c>
      <c r="AJ114" s="58">
        <v>0.69092027945365242</v>
      </c>
      <c r="AK114" s="58">
        <v>0.74462369695346298</v>
      </c>
      <c r="AL114" s="58">
        <v>0.7841744463675252</v>
      </c>
      <c r="AM114" s="58">
        <v>0.80556453047965637</v>
      </c>
      <c r="AN114" s="58">
        <v>0.81687844863494474</v>
      </c>
      <c r="AO114" s="58">
        <v>0.85156521022769782</v>
      </c>
      <c r="AQ114" s="60" t="s">
        <v>14</v>
      </c>
      <c r="AR114" s="58">
        <v>2.5185302459065351E-2</v>
      </c>
      <c r="AS114" s="58">
        <v>2.9018651737053404E-2</v>
      </c>
      <c r="AT114" s="58">
        <v>2.6806453090324669E-2</v>
      </c>
      <c r="AU114" s="58">
        <v>2.0388535605555657E-2</v>
      </c>
      <c r="AV114" s="58">
        <v>2.2555806853430376E-2</v>
      </c>
      <c r="AW114" s="58">
        <v>3.2675137945397788E-2</v>
      </c>
      <c r="AX114" s="58">
        <v>3.4062608409107915E-2</v>
      </c>
    </row>
    <row r="115" spans="4:50" x14ac:dyDescent="0.25">
      <c r="D115" s="19" t="s">
        <v>0</v>
      </c>
      <c r="E115" s="96" t="s">
        <v>6</v>
      </c>
      <c r="F115" s="56" t="s">
        <v>59</v>
      </c>
      <c r="G115" s="100">
        <v>3484075</v>
      </c>
      <c r="H115" s="100">
        <v>3443383</v>
      </c>
      <c r="I115" s="100">
        <v>3588732</v>
      </c>
      <c r="J115" s="100">
        <v>3586588</v>
      </c>
      <c r="K115" s="100">
        <v>3623609</v>
      </c>
      <c r="L115" s="100">
        <v>3735461</v>
      </c>
      <c r="M115" s="100">
        <v>3736537</v>
      </c>
      <c r="O115" s="56" t="s">
        <v>59</v>
      </c>
      <c r="P115" s="101">
        <v>0.4</v>
      </c>
      <c r="Q115" s="101">
        <v>0.5</v>
      </c>
      <c r="R115" s="101">
        <v>0.7</v>
      </c>
      <c r="S115" s="101">
        <v>0.8</v>
      </c>
      <c r="T115" s="101">
        <v>0.9</v>
      </c>
      <c r="U115" s="101">
        <v>1</v>
      </c>
      <c r="V115" s="101">
        <v>1.7</v>
      </c>
      <c r="Y115" s="56" t="s">
        <v>59</v>
      </c>
      <c r="Z115" s="100">
        <v>27872.6</v>
      </c>
      <c r="AA115" s="100">
        <v>34433.83</v>
      </c>
      <c r="AB115" s="100">
        <v>50242.248</v>
      </c>
      <c r="AC115" s="100">
        <v>57385.40800000001</v>
      </c>
      <c r="AD115" s="100">
        <v>65224.962</v>
      </c>
      <c r="AE115" s="100">
        <v>74709.22</v>
      </c>
      <c r="AF115" s="100">
        <v>127042.25799999999</v>
      </c>
      <c r="AH115" s="56" t="s">
        <v>59</v>
      </c>
      <c r="AI115" s="102">
        <v>1</v>
      </c>
      <c r="AJ115" s="102">
        <v>1</v>
      </c>
      <c r="AK115" s="102">
        <v>1</v>
      </c>
      <c r="AL115" s="102">
        <v>1</v>
      </c>
      <c r="AM115" s="102">
        <v>1</v>
      </c>
      <c r="AN115" s="102">
        <v>1</v>
      </c>
      <c r="AO115" s="102">
        <v>1</v>
      </c>
      <c r="AQ115" s="56" t="s">
        <v>59</v>
      </c>
      <c r="AR115" s="102">
        <v>8.0000000000000002E-3</v>
      </c>
      <c r="AS115" s="102">
        <v>0.01</v>
      </c>
      <c r="AT115" s="102">
        <v>1.3999999999999999E-2</v>
      </c>
      <c r="AU115" s="102">
        <v>1.6E-2</v>
      </c>
      <c r="AV115" s="102">
        <v>1.8000000000000002E-2</v>
      </c>
      <c r="AW115" s="102">
        <v>0.02</v>
      </c>
      <c r="AX115" s="102">
        <v>3.4000000000000002E-2</v>
      </c>
    </row>
    <row r="116" spans="4:50" x14ac:dyDescent="0.25">
      <c r="D116" s="1" t="s">
        <v>0</v>
      </c>
      <c r="E116" s="2" t="s">
        <v>6</v>
      </c>
      <c r="F116" s="60" t="s">
        <v>12</v>
      </c>
      <c r="G116" s="57">
        <v>1270740</v>
      </c>
      <c r="H116" s="57">
        <v>1169281</v>
      </c>
      <c r="I116" s="57">
        <v>1166822</v>
      </c>
      <c r="J116" s="57">
        <v>1157754</v>
      </c>
      <c r="K116" s="57">
        <v>1085267</v>
      </c>
      <c r="L116" s="57">
        <v>1095139</v>
      </c>
      <c r="M116" s="57">
        <v>1027611</v>
      </c>
      <c r="O116" s="60" t="s">
        <v>12</v>
      </c>
      <c r="P116" s="103">
        <v>2</v>
      </c>
      <c r="Q116" s="103">
        <v>2.2999999999999998</v>
      </c>
      <c r="R116" s="103">
        <v>2</v>
      </c>
      <c r="S116" s="103">
        <v>2.2999999999999998</v>
      </c>
      <c r="T116" s="103">
        <v>2.4</v>
      </c>
      <c r="U116" s="103">
        <v>2.6</v>
      </c>
      <c r="V116" s="103">
        <v>2.7</v>
      </c>
      <c r="Y116" s="60" t="s">
        <v>12</v>
      </c>
      <c r="Z116" s="57">
        <v>50829.599999999999</v>
      </c>
      <c r="AA116" s="57">
        <v>53786.925999999999</v>
      </c>
      <c r="AB116" s="57">
        <v>46672.88</v>
      </c>
      <c r="AC116" s="57">
        <v>53256.683999999994</v>
      </c>
      <c r="AD116" s="57">
        <v>52092.815999999999</v>
      </c>
      <c r="AE116" s="57">
        <v>56947.227999999996</v>
      </c>
      <c r="AF116" s="57">
        <v>55490.994000000006</v>
      </c>
      <c r="AH116" s="60" t="s">
        <v>12</v>
      </c>
      <c r="AI116" s="58">
        <v>0.3647280842117348</v>
      </c>
      <c r="AJ116" s="58">
        <v>0.33957332077204305</v>
      </c>
      <c r="AK116" s="58">
        <v>0.32513489444182514</v>
      </c>
      <c r="AL116" s="58">
        <v>0.32280094619175664</v>
      </c>
      <c r="AM116" s="58">
        <v>0.29949892496679414</v>
      </c>
      <c r="AN116" s="58">
        <v>0.29317372072683934</v>
      </c>
      <c r="AO116" s="58">
        <v>0.275016947510489</v>
      </c>
      <c r="AQ116" s="60" t="s">
        <v>12</v>
      </c>
      <c r="AR116" s="58">
        <v>1.4589123368469393E-2</v>
      </c>
      <c r="AS116" s="58">
        <v>1.5620372755513978E-2</v>
      </c>
      <c r="AT116" s="58">
        <v>1.3005395777673005E-2</v>
      </c>
      <c r="AU116" s="58">
        <v>1.4848843524820805E-2</v>
      </c>
      <c r="AV116" s="58">
        <v>1.4375948398406118E-2</v>
      </c>
      <c r="AW116" s="58">
        <v>1.5245033477795647E-2</v>
      </c>
      <c r="AX116" s="58">
        <v>1.4850915165566407E-2</v>
      </c>
    </row>
    <row r="117" spans="4:50" x14ac:dyDescent="0.25">
      <c r="D117" s="1" t="s">
        <v>0</v>
      </c>
      <c r="E117" s="2" t="s">
        <v>6</v>
      </c>
      <c r="F117" s="60" t="s">
        <v>13</v>
      </c>
      <c r="G117" s="57">
        <v>975028</v>
      </c>
      <c r="H117" s="57">
        <v>1061425</v>
      </c>
      <c r="I117" s="57">
        <v>1087417</v>
      </c>
      <c r="J117" s="57">
        <v>1076223</v>
      </c>
      <c r="K117" s="57">
        <v>994911</v>
      </c>
      <c r="L117" s="57">
        <v>974073</v>
      </c>
      <c r="M117" s="57">
        <v>988931</v>
      </c>
      <c r="O117" s="60" t="s">
        <v>13</v>
      </c>
      <c r="P117" s="103">
        <v>2.4</v>
      </c>
      <c r="Q117" s="103">
        <v>2.2999999999999998</v>
      </c>
      <c r="R117" s="103">
        <v>2</v>
      </c>
      <c r="S117" s="103">
        <v>2.2999999999999998</v>
      </c>
      <c r="T117" s="103">
        <v>2.9</v>
      </c>
      <c r="U117" s="103">
        <v>3.1</v>
      </c>
      <c r="V117" s="103">
        <v>3.2</v>
      </c>
      <c r="Y117" s="60" t="s">
        <v>13</v>
      </c>
      <c r="Z117" s="57">
        <v>46801.343999999997</v>
      </c>
      <c r="AA117" s="57">
        <v>48825.55</v>
      </c>
      <c r="AB117" s="57">
        <v>43496.68</v>
      </c>
      <c r="AC117" s="57">
        <v>49506.258000000002</v>
      </c>
      <c r="AD117" s="57">
        <v>57704.837999999996</v>
      </c>
      <c r="AE117" s="57">
        <v>60392.526000000005</v>
      </c>
      <c r="AF117" s="57">
        <v>63291.584000000003</v>
      </c>
      <c r="AH117" s="60" t="s">
        <v>13</v>
      </c>
      <c r="AI117" s="58">
        <v>0.27985275862316394</v>
      </c>
      <c r="AJ117" s="58">
        <v>0.30825063607504599</v>
      </c>
      <c r="AK117" s="58">
        <v>0.30300869499310618</v>
      </c>
      <c r="AL117" s="58">
        <v>0.30006875615487477</v>
      </c>
      <c r="AM117" s="58">
        <v>0.27456356356328732</v>
      </c>
      <c r="AN117" s="58">
        <v>0.26076379863154775</v>
      </c>
      <c r="AO117" s="58">
        <v>0.26466511638985507</v>
      </c>
      <c r="AQ117" s="60" t="s">
        <v>13</v>
      </c>
      <c r="AR117" s="58">
        <v>1.3432932413911868E-2</v>
      </c>
      <c r="AS117" s="58">
        <v>1.4179529259452116E-2</v>
      </c>
      <c r="AT117" s="58">
        <v>1.2120347799724247E-2</v>
      </c>
      <c r="AU117" s="58">
        <v>1.3803162783124238E-2</v>
      </c>
      <c r="AV117" s="58">
        <v>1.5924686686670665E-2</v>
      </c>
      <c r="AW117" s="58">
        <v>1.6167355515155961E-2</v>
      </c>
      <c r="AX117" s="58">
        <v>1.6938567448950725E-2</v>
      </c>
    </row>
    <row r="118" spans="4:50" x14ac:dyDescent="0.25">
      <c r="D118" s="1" t="s">
        <v>0</v>
      </c>
      <c r="E118" s="2" t="s">
        <v>6</v>
      </c>
      <c r="F118" s="60" t="s">
        <v>14</v>
      </c>
      <c r="G118" s="57">
        <v>1238307</v>
      </c>
      <c r="H118" s="57">
        <v>1212677</v>
      </c>
      <c r="I118" s="57">
        <v>1334493</v>
      </c>
      <c r="J118" s="57">
        <v>1352611</v>
      </c>
      <c r="K118" s="57">
        <v>1543431</v>
      </c>
      <c r="L118" s="57">
        <v>1666249</v>
      </c>
      <c r="M118" s="57">
        <v>1719995</v>
      </c>
      <c r="O118" s="60" t="s">
        <v>14</v>
      </c>
      <c r="P118" s="103">
        <v>2</v>
      </c>
      <c r="Q118" s="103">
        <v>2.2999999999999998</v>
      </c>
      <c r="R118" s="103">
        <v>2</v>
      </c>
      <c r="S118" s="103">
        <v>2.2999999999999998</v>
      </c>
      <c r="T118" s="103">
        <v>1.8</v>
      </c>
      <c r="U118" s="103">
        <v>2</v>
      </c>
      <c r="V118" s="103">
        <v>2.1</v>
      </c>
      <c r="Y118" s="60" t="s">
        <v>14</v>
      </c>
      <c r="Z118" s="57">
        <v>49532.28</v>
      </c>
      <c r="AA118" s="57">
        <v>55783.141999999993</v>
      </c>
      <c r="AB118" s="57">
        <v>53379.72</v>
      </c>
      <c r="AC118" s="57">
        <v>62220.106</v>
      </c>
      <c r="AD118" s="57">
        <v>55563.516000000003</v>
      </c>
      <c r="AE118" s="57">
        <v>66649.960000000006</v>
      </c>
      <c r="AF118" s="57">
        <v>72239.789999999994</v>
      </c>
      <c r="AH118" s="60" t="s">
        <v>14</v>
      </c>
      <c r="AI118" s="58">
        <v>0.3554191571651012</v>
      </c>
      <c r="AJ118" s="58">
        <v>0.35217604315291096</v>
      </c>
      <c r="AK118" s="58">
        <v>0.37185641056506868</v>
      </c>
      <c r="AL118" s="58">
        <v>0.37713029765336858</v>
      </c>
      <c r="AM118" s="58">
        <v>0.42593751146991854</v>
      </c>
      <c r="AN118" s="58">
        <v>0.44606248064161291</v>
      </c>
      <c r="AO118" s="58">
        <v>0.46031793609965593</v>
      </c>
      <c r="AQ118" s="60" t="s">
        <v>14</v>
      </c>
      <c r="AR118" s="58">
        <v>1.4216766286604048E-2</v>
      </c>
      <c r="AS118" s="58">
        <v>1.6200097985033902E-2</v>
      </c>
      <c r="AT118" s="58">
        <v>1.4874256422602747E-2</v>
      </c>
      <c r="AU118" s="58">
        <v>1.7347993692054954E-2</v>
      </c>
      <c r="AV118" s="58">
        <v>1.5333750412917069E-2</v>
      </c>
      <c r="AW118" s="58">
        <v>1.7842499225664516E-2</v>
      </c>
      <c r="AX118" s="58">
        <v>1.9333353316185551E-2</v>
      </c>
    </row>
    <row r="119" spans="4:50" x14ac:dyDescent="0.25">
      <c r="D119" s="19" t="s">
        <v>1</v>
      </c>
      <c r="E119" s="96" t="s">
        <v>6</v>
      </c>
      <c r="F119" s="56" t="s">
        <v>59</v>
      </c>
      <c r="G119" s="100">
        <v>1762310</v>
      </c>
      <c r="H119" s="100">
        <v>1748044</v>
      </c>
      <c r="I119" s="100">
        <v>1837027</v>
      </c>
      <c r="J119" s="100">
        <v>1821451</v>
      </c>
      <c r="K119" s="100">
        <v>1839686</v>
      </c>
      <c r="L119" s="100">
        <v>1874493</v>
      </c>
      <c r="M119" s="100">
        <v>1914046</v>
      </c>
      <c r="O119" s="56" t="s">
        <v>59</v>
      </c>
      <c r="P119" s="101">
        <v>1.5</v>
      </c>
      <c r="Q119" s="101">
        <v>1.7</v>
      </c>
      <c r="R119" s="101">
        <v>1.6</v>
      </c>
      <c r="S119" s="101">
        <v>1.7</v>
      </c>
      <c r="T119" s="101">
        <v>1.8</v>
      </c>
      <c r="U119" s="101">
        <v>2</v>
      </c>
      <c r="V119" s="101">
        <v>2.1</v>
      </c>
      <c r="Y119" s="56" t="s">
        <v>59</v>
      </c>
      <c r="Z119" s="100">
        <v>52869.3</v>
      </c>
      <c r="AA119" s="100">
        <v>59433.495999999999</v>
      </c>
      <c r="AB119" s="100">
        <v>58784.864000000001</v>
      </c>
      <c r="AC119" s="100">
        <v>61929.333999999995</v>
      </c>
      <c r="AD119" s="100">
        <v>66228.696000000011</v>
      </c>
      <c r="AE119" s="100">
        <v>74979.72</v>
      </c>
      <c r="AF119" s="100">
        <v>80389.932000000001</v>
      </c>
      <c r="AH119" s="56" t="s">
        <v>59</v>
      </c>
      <c r="AI119" s="102">
        <v>1</v>
      </c>
      <c r="AJ119" s="102">
        <v>1</v>
      </c>
      <c r="AK119" s="102">
        <v>1</v>
      </c>
      <c r="AL119" s="102">
        <v>1</v>
      </c>
      <c r="AM119" s="102">
        <v>1</v>
      </c>
      <c r="AN119" s="102">
        <v>1</v>
      </c>
      <c r="AO119" s="102">
        <v>1</v>
      </c>
      <c r="AQ119" s="56" t="s">
        <v>59</v>
      </c>
      <c r="AR119" s="102">
        <v>0.03</v>
      </c>
      <c r="AS119" s="102">
        <v>3.4000000000000002E-2</v>
      </c>
      <c r="AT119" s="102">
        <v>3.2000000000000001E-2</v>
      </c>
      <c r="AU119" s="102">
        <v>3.4000000000000002E-2</v>
      </c>
      <c r="AV119" s="102">
        <v>3.6000000000000004E-2</v>
      </c>
      <c r="AW119" s="102">
        <v>0.04</v>
      </c>
      <c r="AX119" s="102">
        <v>4.2000000000000003E-2</v>
      </c>
    </row>
    <row r="120" spans="4:50" x14ac:dyDescent="0.25">
      <c r="D120" s="1" t="s">
        <v>1</v>
      </c>
      <c r="E120" s="2" t="s">
        <v>6</v>
      </c>
      <c r="F120" s="60" t="s">
        <v>12</v>
      </c>
      <c r="G120" s="57">
        <v>687767</v>
      </c>
      <c r="H120" s="57">
        <v>646303</v>
      </c>
      <c r="I120" s="57">
        <v>642349</v>
      </c>
      <c r="J120" s="57">
        <v>643252</v>
      </c>
      <c r="K120" s="57">
        <v>602281</v>
      </c>
      <c r="L120" s="57">
        <v>613865</v>
      </c>
      <c r="M120" s="57">
        <v>610431</v>
      </c>
      <c r="O120" s="60" t="s">
        <v>12</v>
      </c>
      <c r="P120" s="103">
        <v>3.1</v>
      </c>
      <c r="Q120" s="103">
        <v>3.5</v>
      </c>
      <c r="R120" s="103">
        <v>3.1</v>
      </c>
      <c r="S120" s="103">
        <v>3.4</v>
      </c>
      <c r="T120" s="103">
        <v>3.6</v>
      </c>
      <c r="U120" s="103">
        <v>3.9</v>
      </c>
      <c r="V120" s="103">
        <v>4.0999999999999996</v>
      </c>
      <c r="Y120" s="60" t="s">
        <v>12</v>
      </c>
      <c r="Z120" s="57">
        <v>42641.554000000004</v>
      </c>
      <c r="AA120" s="57">
        <v>45241.21</v>
      </c>
      <c r="AB120" s="57">
        <v>39825.638000000006</v>
      </c>
      <c r="AC120" s="57">
        <v>43741.135999999999</v>
      </c>
      <c r="AD120" s="57">
        <v>43364.232000000004</v>
      </c>
      <c r="AE120" s="57">
        <v>47881.47</v>
      </c>
      <c r="AF120" s="57">
        <v>50055.34199999999</v>
      </c>
      <c r="AH120" s="60" t="s">
        <v>12</v>
      </c>
      <c r="AI120" s="58">
        <v>0.39026448241228839</v>
      </c>
      <c r="AJ120" s="58">
        <v>0.369729251666434</v>
      </c>
      <c r="AK120" s="58">
        <v>0.34966769677310133</v>
      </c>
      <c r="AL120" s="58">
        <v>0.35315361214767788</v>
      </c>
      <c r="AM120" s="58">
        <v>0.32738249896993293</v>
      </c>
      <c r="AN120" s="58">
        <v>0.32748321812884873</v>
      </c>
      <c r="AO120" s="58">
        <v>0.31892180229733247</v>
      </c>
      <c r="AQ120" s="60" t="s">
        <v>12</v>
      </c>
      <c r="AR120" s="58">
        <v>2.4196397909561882E-2</v>
      </c>
      <c r="AS120" s="58">
        <v>2.5881047616650381E-2</v>
      </c>
      <c r="AT120" s="58">
        <v>2.1679397199932282E-2</v>
      </c>
      <c r="AU120" s="58">
        <v>2.4014445626042095E-2</v>
      </c>
      <c r="AV120" s="58">
        <v>2.3571539925835171E-2</v>
      </c>
      <c r="AW120" s="58">
        <v>2.5543691014050199E-2</v>
      </c>
      <c r="AX120" s="58">
        <v>2.615158778838126E-2</v>
      </c>
    </row>
    <row r="121" spans="4:50" x14ac:dyDescent="0.25">
      <c r="D121" s="1" t="s">
        <v>1</v>
      </c>
      <c r="E121" s="2" t="s">
        <v>6</v>
      </c>
      <c r="F121" s="60" t="s">
        <v>13</v>
      </c>
      <c r="G121" s="57">
        <v>481357</v>
      </c>
      <c r="H121" s="57">
        <v>517984</v>
      </c>
      <c r="I121" s="57">
        <v>538736</v>
      </c>
      <c r="J121" s="57">
        <v>534067</v>
      </c>
      <c r="K121" s="57">
        <v>497586</v>
      </c>
      <c r="L121" s="57">
        <v>502033</v>
      </c>
      <c r="M121" s="57">
        <v>518693</v>
      </c>
      <c r="O121" s="60" t="s">
        <v>13</v>
      </c>
      <c r="P121" s="103">
        <v>3.2</v>
      </c>
      <c r="Q121" s="103">
        <v>3.5</v>
      </c>
      <c r="R121" s="103">
        <v>3.1</v>
      </c>
      <c r="S121" s="103">
        <v>3.4</v>
      </c>
      <c r="T121" s="103">
        <v>3.9</v>
      </c>
      <c r="U121" s="103">
        <v>3.9</v>
      </c>
      <c r="V121" s="103">
        <v>4.0999999999999996</v>
      </c>
      <c r="Y121" s="60" t="s">
        <v>13</v>
      </c>
      <c r="Z121" s="57">
        <v>30806.848000000002</v>
      </c>
      <c r="AA121" s="57">
        <v>36258.879999999997</v>
      </c>
      <c r="AB121" s="57">
        <v>33401.632000000005</v>
      </c>
      <c r="AC121" s="57">
        <v>36316.556000000004</v>
      </c>
      <c r="AD121" s="57">
        <v>38811.707999999999</v>
      </c>
      <c r="AE121" s="57">
        <v>39158.574000000001</v>
      </c>
      <c r="AF121" s="57">
        <v>42532.825999999994</v>
      </c>
      <c r="AH121" s="60" t="s">
        <v>13</v>
      </c>
      <c r="AI121" s="58">
        <v>0.27313979946774403</v>
      </c>
      <c r="AJ121" s="58">
        <v>0.29632206054309845</v>
      </c>
      <c r="AK121" s="58">
        <v>0.29326515070273873</v>
      </c>
      <c r="AL121" s="58">
        <v>0.29320964439888858</v>
      </c>
      <c r="AM121" s="58">
        <v>0.27047333077492575</v>
      </c>
      <c r="AN121" s="58">
        <v>0.2678233527679218</v>
      </c>
      <c r="AO121" s="58">
        <v>0.27099296464139316</v>
      </c>
      <c r="AQ121" s="60" t="s">
        <v>13</v>
      </c>
      <c r="AR121" s="58">
        <v>1.748094716593562E-2</v>
      </c>
      <c r="AS121" s="58">
        <v>2.0742544238016893E-2</v>
      </c>
      <c r="AT121" s="58">
        <v>1.8182439343569803E-2</v>
      </c>
      <c r="AU121" s="58">
        <v>1.9938255819124423E-2</v>
      </c>
      <c r="AV121" s="58">
        <v>2.109691980044421E-2</v>
      </c>
      <c r="AW121" s="58">
        <v>2.0890221515897901E-2</v>
      </c>
      <c r="AX121" s="58">
        <v>2.2221423100594238E-2</v>
      </c>
    </row>
    <row r="122" spans="4:50" x14ac:dyDescent="0.25">
      <c r="D122" s="1" t="s">
        <v>1</v>
      </c>
      <c r="E122" s="2" t="s">
        <v>6</v>
      </c>
      <c r="F122" s="60" t="s">
        <v>14</v>
      </c>
      <c r="G122" s="57">
        <v>593186</v>
      </c>
      <c r="H122" s="57">
        <v>583757</v>
      </c>
      <c r="I122" s="57">
        <v>655942</v>
      </c>
      <c r="J122" s="57">
        <v>644132</v>
      </c>
      <c r="K122" s="57">
        <v>739819</v>
      </c>
      <c r="L122" s="57">
        <v>758595</v>
      </c>
      <c r="M122" s="57">
        <v>784922</v>
      </c>
      <c r="O122" s="60" t="s">
        <v>14</v>
      </c>
      <c r="P122" s="103">
        <v>3.1</v>
      </c>
      <c r="Q122" s="103">
        <v>3.5</v>
      </c>
      <c r="R122" s="103">
        <v>3.1</v>
      </c>
      <c r="S122" s="103">
        <v>3.4</v>
      </c>
      <c r="T122" s="103">
        <v>3.6</v>
      </c>
      <c r="U122" s="103">
        <v>3.1</v>
      </c>
      <c r="V122" s="103">
        <v>3.2</v>
      </c>
      <c r="Y122" s="60" t="s">
        <v>14</v>
      </c>
      <c r="Z122" s="57">
        <v>36777.531999999999</v>
      </c>
      <c r="AA122" s="57">
        <v>40862.99</v>
      </c>
      <c r="AB122" s="57">
        <v>40668.404000000002</v>
      </c>
      <c r="AC122" s="57">
        <v>43800.975999999995</v>
      </c>
      <c r="AD122" s="57">
        <v>53266.968000000001</v>
      </c>
      <c r="AE122" s="57">
        <v>47032.89</v>
      </c>
      <c r="AF122" s="57">
        <v>50235.008000000002</v>
      </c>
      <c r="AH122" s="60" t="s">
        <v>14</v>
      </c>
      <c r="AI122" s="58">
        <v>0.33659571811996752</v>
      </c>
      <c r="AJ122" s="58">
        <v>0.33394868779046749</v>
      </c>
      <c r="AK122" s="58">
        <v>0.35706715252415994</v>
      </c>
      <c r="AL122" s="58">
        <v>0.35363674345343354</v>
      </c>
      <c r="AM122" s="58">
        <v>0.40214417025514138</v>
      </c>
      <c r="AN122" s="58">
        <v>0.40469342910322953</v>
      </c>
      <c r="AO122" s="58">
        <v>0.41008523306127437</v>
      </c>
      <c r="AQ122" s="60" t="s">
        <v>14</v>
      </c>
      <c r="AR122" s="58">
        <v>2.0868934523437986E-2</v>
      </c>
      <c r="AS122" s="58">
        <v>2.3376408145332723E-2</v>
      </c>
      <c r="AT122" s="58">
        <v>2.2138163456497915E-2</v>
      </c>
      <c r="AU122" s="58">
        <v>2.4047298554833479E-2</v>
      </c>
      <c r="AV122" s="58">
        <v>2.8954380258370178E-2</v>
      </c>
      <c r="AW122" s="58">
        <v>2.5090992604400234E-2</v>
      </c>
      <c r="AX122" s="58">
        <v>2.6245454915921562E-2</v>
      </c>
    </row>
    <row r="123" spans="4:50" x14ac:dyDescent="0.25">
      <c r="D123" s="19" t="s">
        <v>60</v>
      </c>
      <c r="E123" s="96" t="s">
        <v>6</v>
      </c>
      <c r="F123" s="56" t="s">
        <v>59</v>
      </c>
      <c r="G123" s="100">
        <v>1721765</v>
      </c>
      <c r="H123" s="100">
        <v>1695339</v>
      </c>
      <c r="I123" s="100">
        <v>1751705</v>
      </c>
      <c r="J123" s="100">
        <v>1765137</v>
      </c>
      <c r="K123" s="100">
        <v>1783923</v>
      </c>
      <c r="L123" s="100">
        <v>1860968</v>
      </c>
      <c r="M123" s="100">
        <v>1822491</v>
      </c>
      <c r="O123" s="56" t="s">
        <v>59</v>
      </c>
      <c r="P123" s="101">
        <v>1.5</v>
      </c>
      <c r="Q123" s="101">
        <v>2.2999999999999998</v>
      </c>
      <c r="R123" s="101">
        <v>1.6</v>
      </c>
      <c r="S123" s="101">
        <v>1.7</v>
      </c>
      <c r="T123" s="101">
        <v>1.8</v>
      </c>
      <c r="U123" s="101">
        <v>2</v>
      </c>
      <c r="V123" s="101">
        <v>2.1</v>
      </c>
      <c r="Y123" s="56" t="s">
        <v>59</v>
      </c>
      <c r="Z123" s="100">
        <v>51652.95</v>
      </c>
      <c r="AA123" s="100">
        <v>77985.593999999997</v>
      </c>
      <c r="AB123" s="100">
        <v>56054.559999999998</v>
      </c>
      <c r="AC123" s="100">
        <v>60014.657999999996</v>
      </c>
      <c r="AD123" s="100">
        <v>64221.227999999996</v>
      </c>
      <c r="AE123" s="100">
        <v>74438.720000000001</v>
      </c>
      <c r="AF123" s="100">
        <v>76544.622000000003</v>
      </c>
      <c r="AH123" s="56" t="s">
        <v>59</v>
      </c>
      <c r="AI123" s="102">
        <v>1</v>
      </c>
      <c r="AJ123" s="102">
        <v>1</v>
      </c>
      <c r="AK123" s="102">
        <v>1</v>
      </c>
      <c r="AL123" s="102">
        <v>1</v>
      </c>
      <c r="AM123" s="102">
        <v>1</v>
      </c>
      <c r="AN123" s="102">
        <v>1</v>
      </c>
      <c r="AO123" s="102">
        <v>1</v>
      </c>
      <c r="AQ123" s="56" t="s">
        <v>59</v>
      </c>
      <c r="AR123" s="102">
        <v>0.03</v>
      </c>
      <c r="AS123" s="102">
        <v>4.5999999999999999E-2</v>
      </c>
      <c r="AT123" s="102">
        <v>3.2000000000000001E-2</v>
      </c>
      <c r="AU123" s="102">
        <v>3.4000000000000002E-2</v>
      </c>
      <c r="AV123" s="102">
        <v>3.6000000000000004E-2</v>
      </c>
      <c r="AW123" s="102">
        <v>0.04</v>
      </c>
      <c r="AX123" s="102">
        <v>4.2000000000000003E-2</v>
      </c>
    </row>
    <row r="124" spans="4:50" x14ac:dyDescent="0.25">
      <c r="D124" s="1" t="s">
        <v>60</v>
      </c>
      <c r="E124" s="2" t="s">
        <v>6</v>
      </c>
      <c r="F124" s="60" t="s">
        <v>12</v>
      </c>
      <c r="G124" s="57">
        <v>582973</v>
      </c>
      <c r="H124" s="57">
        <v>522978</v>
      </c>
      <c r="I124" s="57">
        <v>524473</v>
      </c>
      <c r="J124" s="57">
        <v>514502</v>
      </c>
      <c r="K124" s="57">
        <v>482986</v>
      </c>
      <c r="L124" s="57">
        <v>481274</v>
      </c>
      <c r="M124" s="57">
        <v>417180</v>
      </c>
      <c r="O124" s="60" t="s">
        <v>12</v>
      </c>
      <c r="P124" s="103">
        <v>3.1</v>
      </c>
      <c r="Q124" s="103">
        <v>3.5</v>
      </c>
      <c r="R124" s="103">
        <v>3.1</v>
      </c>
      <c r="S124" s="103">
        <v>3.4</v>
      </c>
      <c r="T124" s="103">
        <v>3.9</v>
      </c>
      <c r="U124" s="103">
        <v>4.3</v>
      </c>
      <c r="V124" s="103">
        <v>4.7</v>
      </c>
      <c r="Y124" s="60" t="s">
        <v>12</v>
      </c>
      <c r="Z124" s="57">
        <v>36144.326000000001</v>
      </c>
      <c r="AA124" s="57">
        <v>36608.46</v>
      </c>
      <c r="AB124" s="57">
        <v>32517.326000000001</v>
      </c>
      <c r="AC124" s="57">
        <v>34986.135999999999</v>
      </c>
      <c r="AD124" s="57">
        <v>37672.907999999996</v>
      </c>
      <c r="AE124" s="57">
        <v>41389.563999999998</v>
      </c>
      <c r="AF124" s="57">
        <v>39214.92</v>
      </c>
      <c r="AH124" s="60" t="s">
        <v>12</v>
      </c>
      <c r="AI124" s="58">
        <v>0.33859034188753984</v>
      </c>
      <c r="AJ124" s="58">
        <v>0.30847989694096578</v>
      </c>
      <c r="AK124" s="58">
        <v>0.29940714903479754</v>
      </c>
      <c r="AL124" s="58">
        <v>0.29147992478770768</v>
      </c>
      <c r="AM124" s="58">
        <v>0.27074374846896421</v>
      </c>
      <c r="AN124" s="58">
        <v>0.25861487140026052</v>
      </c>
      <c r="AO124" s="58">
        <v>0.22890648019661003</v>
      </c>
      <c r="AQ124" s="60" t="s">
        <v>12</v>
      </c>
      <c r="AR124" s="58">
        <v>2.099260119702747E-2</v>
      </c>
      <c r="AS124" s="58">
        <v>2.1593592785867605E-2</v>
      </c>
      <c r="AT124" s="58">
        <v>1.8563243240157446E-2</v>
      </c>
      <c r="AU124" s="58">
        <v>1.9820634885564122E-2</v>
      </c>
      <c r="AV124" s="58">
        <v>2.1118012380579209E-2</v>
      </c>
      <c r="AW124" s="58">
        <v>2.2240878940422402E-2</v>
      </c>
      <c r="AX124" s="58">
        <v>2.1517209138481347E-2</v>
      </c>
    </row>
    <row r="125" spans="4:50" x14ac:dyDescent="0.25">
      <c r="D125" s="1" t="s">
        <v>60</v>
      </c>
      <c r="E125" s="2" t="s">
        <v>6</v>
      </c>
      <c r="F125" s="60" t="s">
        <v>13</v>
      </c>
      <c r="G125" s="57">
        <v>493671</v>
      </c>
      <c r="H125" s="57">
        <v>543441</v>
      </c>
      <c r="I125" s="57">
        <v>548681</v>
      </c>
      <c r="J125" s="57">
        <v>542156</v>
      </c>
      <c r="K125" s="57">
        <v>497325</v>
      </c>
      <c r="L125" s="57">
        <v>472040</v>
      </c>
      <c r="M125" s="57">
        <v>470238</v>
      </c>
      <c r="O125" s="60" t="s">
        <v>13</v>
      </c>
      <c r="P125" s="103">
        <v>3.2</v>
      </c>
      <c r="Q125" s="103">
        <v>3.5</v>
      </c>
      <c r="R125" s="103">
        <v>3.1</v>
      </c>
      <c r="S125" s="103">
        <v>3.4</v>
      </c>
      <c r="T125" s="103">
        <v>3.9</v>
      </c>
      <c r="U125" s="103">
        <v>4.3</v>
      </c>
      <c r="V125" s="103">
        <v>4.4000000000000004</v>
      </c>
      <c r="Y125" s="60" t="s">
        <v>13</v>
      </c>
      <c r="Z125" s="57">
        <v>31594.944000000003</v>
      </c>
      <c r="AA125" s="57">
        <v>38040.870000000003</v>
      </c>
      <c r="AB125" s="57">
        <v>34018.222000000002</v>
      </c>
      <c r="AC125" s="57">
        <v>36866.608</v>
      </c>
      <c r="AD125" s="57">
        <v>38791.35</v>
      </c>
      <c r="AE125" s="57">
        <v>40595.440000000002</v>
      </c>
      <c r="AF125" s="57">
        <v>41380.944000000003</v>
      </c>
      <c r="AH125" s="60" t="s">
        <v>13</v>
      </c>
      <c r="AI125" s="58">
        <v>0.28672379796313668</v>
      </c>
      <c r="AJ125" s="58">
        <v>0.32055004928217895</v>
      </c>
      <c r="AK125" s="58">
        <v>0.31322682757656112</v>
      </c>
      <c r="AL125" s="58">
        <v>0.30714669739515971</v>
      </c>
      <c r="AM125" s="58">
        <v>0.27878165145020273</v>
      </c>
      <c r="AN125" s="58">
        <v>0.25365293761096375</v>
      </c>
      <c r="AO125" s="58">
        <v>0.2580193811656683</v>
      </c>
      <c r="AQ125" s="60" t="s">
        <v>13</v>
      </c>
      <c r="AR125" s="58">
        <v>1.835032306964075E-2</v>
      </c>
      <c r="AS125" s="58">
        <v>2.2438503449752525E-2</v>
      </c>
      <c r="AT125" s="58">
        <v>1.9420063309746789E-2</v>
      </c>
      <c r="AU125" s="58">
        <v>2.0885975422870861E-2</v>
      </c>
      <c r="AV125" s="58">
        <v>2.1744968813115811E-2</v>
      </c>
      <c r="AW125" s="58">
        <v>2.181415263454288E-2</v>
      </c>
      <c r="AX125" s="58">
        <v>2.2705705542578811E-2</v>
      </c>
    </row>
    <row r="126" spans="4:50" x14ac:dyDescent="0.25">
      <c r="D126" s="1" t="s">
        <v>60</v>
      </c>
      <c r="E126" s="2" t="s">
        <v>6</v>
      </c>
      <c r="F126" s="60" t="s">
        <v>14</v>
      </c>
      <c r="G126" s="57">
        <v>645121</v>
      </c>
      <c r="H126" s="57">
        <v>628920</v>
      </c>
      <c r="I126" s="57">
        <v>678551</v>
      </c>
      <c r="J126" s="57">
        <v>708479</v>
      </c>
      <c r="K126" s="57">
        <v>803612</v>
      </c>
      <c r="L126" s="57">
        <v>907654</v>
      </c>
      <c r="M126" s="57">
        <v>935073</v>
      </c>
      <c r="O126" s="60" t="s">
        <v>14</v>
      </c>
      <c r="P126" s="103">
        <v>3.1</v>
      </c>
      <c r="Q126" s="103">
        <v>3.5</v>
      </c>
      <c r="R126" s="103">
        <v>3.1</v>
      </c>
      <c r="S126" s="103">
        <v>3.4</v>
      </c>
      <c r="T126" s="103">
        <v>2.9</v>
      </c>
      <c r="U126" s="103">
        <v>3.1</v>
      </c>
      <c r="V126" s="103">
        <v>3.2</v>
      </c>
      <c r="Y126" s="60" t="s">
        <v>14</v>
      </c>
      <c r="Z126" s="57">
        <v>39997.502</v>
      </c>
      <c r="AA126" s="57">
        <v>44024.4</v>
      </c>
      <c r="AB126" s="57">
        <v>42070.162000000004</v>
      </c>
      <c r="AC126" s="57">
        <v>48176.572</v>
      </c>
      <c r="AD126" s="57">
        <v>46609.495999999999</v>
      </c>
      <c r="AE126" s="57">
        <v>56274.547999999995</v>
      </c>
      <c r="AF126" s="57">
        <v>59844.671999999999</v>
      </c>
      <c r="AH126" s="60" t="s">
        <v>14</v>
      </c>
      <c r="AI126" s="58">
        <v>0.37468586014932354</v>
      </c>
      <c r="AJ126" s="58">
        <v>0.37097005377685527</v>
      </c>
      <c r="AK126" s="58">
        <v>0.38736602338864135</v>
      </c>
      <c r="AL126" s="58">
        <v>0.40137337781713261</v>
      </c>
      <c r="AM126" s="58">
        <v>0.45047460008083307</v>
      </c>
      <c r="AN126" s="58">
        <v>0.48773219098877574</v>
      </c>
      <c r="AO126" s="58">
        <v>0.51307413863772167</v>
      </c>
      <c r="AQ126" s="60" t="s">
        <v>14</v>
      </c>
      <c r="AR126" s="58">
        <v>2.3230523329258061E-2</v>
      </c>
      <c r="AS126" s="58">
        <v>2.5967903764379869E-2</v>
      </c>
      <c r="AT126" s="58">
        <v>2.4016693450095765E-2</v>
      </c>
      <c r="AU126" s="58">
        <v>2.7293389691565015E-2</v>
      </c>
      <c r="AV126" s="58">
        <v>2.6127526804688318E-2</v>
      </c>
      <c r="AW126" s="58">
        <v>3.0239395841304098E-2</v>
      </c>
      <c r="AX126" s="58">
        <v>3.283674487281419E-2</v>
      </c>
    </row>
    <row r="127" spans="4:50" x14ac:dyDescent="0.25">
      <c r="D127" s="19" t="s">
        <v>0</v>
      </c>
      <c r="E127" s="96" t="s">
        <v>7</v>
      </c>
      <c r="F127" s="56" t="s">
        <v>59</v>
      </c>
      <c r="G127" s="100">
        <v>5804805</v>
      </c>
      <c r="H127" s="100">
        <v>5512253</v>
      </c>
      <c r="I127" s="100">
        <v>5345698</v>
      </c>
      <c r="J127" s="100">
        <v>5091931</v>
      </c>
      <c r="K127" s="100">
        <v>4902755</v>
      </c>
      <c r="L127" s="100">
        <v>4790547</v>
      </c>
      <c r="M127" s="100">
        <v>4750181</v>
      </c>
      <c r="O127" s="56" t="s">
        <v>59</v>
      </c>
      <c r="P127" s="101">
        <v>0.5</v>
      </c>
      <c r="Q127" s="101">
        <v>0.6</v>
      </c>
      <c r="R127" s="101">
        <v>0.5</v>
      </c>
      <c r="S127" s="101">
        <v>0.4</v>
      </c>
      <c r="T127" s="101">
        <v>0.8</v>
      </c>
      <c r="U127" s="101">
        <v>0.8</v>
      </c>
      <c r="V127" s="101">
        <v>1.1000000000000001</v>
      </c>
      <c r="Y127" s="56" t="s">
        <v>59</v>
      </c>
      <c r="Z127" s="100">
        <v>58048.05</v>
      </c>
      <c r="AA127" s="100">
        <v>66147.035999999993</v>
      </c>
      <c r="AB127" s="100">
        <v>53456.98</v>
      </c>
      <c r="AC127" s="100">
        <v>40735.448000000004</v>
      </c>
      <c r="AD127" s="100">
        <v>78444.08</v>
      </c>
      <c r="AE127" s="100">
        <v>76648.752000000008</v>
      </c>
      <c r="AF127" s="100">
        <v>104503.98200000002</v>
      </c>
      <c r="AH127" s="56" t="s">
        <v>59</v>
      </c>
      <c r="AI127" s="102">
        <v>1</v>
      </c>
      <c r="AJ127" s="102">
        <v>1</v>
      </c>
      <c r="AK127" s="102">
        <v>1</v>
      </c>
      <c r="AL127" s="102">
        <v>1</v>
      </c>
      <c r="AM127" s="102">
        <v>1</v>
      </c>
      <c r="AN127" s="102">
        <v>1</v>
      </c>
      <c r="AO127" s="102">
        <v>1</v>
      </c>
      <c r="AQ127" s="56" t="s">
        <v>59</v>
      </c>
      <c r="AR127" s="102">
        <v>0.01</v>
      </c>
      <c r="AS127" s="102">
        <v>1.2E-2</v>
      </c>
      <c r="AT127" s="102">
        <v>0.01</v>
      </c>
      <c r="AU127" s="102">
        <v>8.0000000000000002E-3</v>
      </c>
      <c r="AV127" s="102">
        <v>1.6E-2</v>
      </c>
      <c r="AW127" s="102">
        <v>1.6E-2</v>
      </c>
      <c r="AX127" s="102">
        <v>2.2000000000000002E-2</v>
      </c>
    </row>
    <row r="128" spans="4:50" x14ac:dyDescent="0.25">
      <c r="D128" s="1" t="s">
        <v>0</v>
      </c>
      <c r="E128" s="2" t="s">
        <v>7</v>
      </c>
      <c r="F128" s="60" t="s">
        <v>12</v>
      </c>
      <c r="G128" s="57">
        <v>2006000</v>
      </c>
      <c r="H128" s="57">
        <v>1640549</v>
      </c>
      <c r="I128" s="57">
        <v>1551342</v>
      </c>
      <c r="J128" s="57">
        <v>1457801</v>
      </c>
      <c r="K128" s="57">
        <v>1299466</v>
      </c>
      <c r="L128" s="57">
        <v>1323897</v>
      </c>
      <c r="M128" s="57">
        <v>1232880</v>
      </c>
      <c r="O128" s="60" t="s">
        <v>12</v>
      </c>
      <c r="P128" s="103">
        <v>1.3</v>
      </c>
      <c r="Q128" s="103">
        <v>2.2999999999999998</v>
      </c>
      <c r="R128" s="103">
        <v>1.6</v>
      </c>
      <c r="S128" s="103">
        <v>2.2999999999999998</v>
      </c>
      <c r="T128" s="103">
        <v>2.6</v>
      </c>
      <c r="U128" s="103">
        <v>2.8</v>
      </c>
      <c r="V128" s="103">
        <v>2.9</v>
      </c>
      <c r="Y128" s="60" t="s">
        <v>12</v>
      </c>
      <c r="Z128" s="57">
        <v>52156</v>
      </c>
      <c r="AA128" s="57">
        <v>75465.254000000001</v>
      </c>
      <c r="AB128" s="57">
        <v>49642.944000000003</v>
      </c>
      <c r="AC128" s="57">
        <v>67058.84599999999</v>
      </c>
      <c r="AD128" s="57">
        <v>67572.232000000004</v>
      </c>
      <c r="AE128" s="57">
        <v>74138.231999999989</v>
      </c>
      <c r="AF128" s="57">
        <v>71507.039999999994</v>
      </c>
      <c r="AH128" s="60" t="s">
        <v>12</v>
      </c>
      <c r="AI128" s="58">
        <v>0.34557577730862621</v>
      </c>
      <c r="AJ128" s="58">
        <v>0.29761859624367748</v>
      </c>
      <c r="AK128" s="58">
        <v>0.29020382371020587</v>
      </c>
      <c r="AL128" s="58">
        <v>0.28629629898755504</v>
      </c>
      <c r="AM128" s="58">
        <v>0.2650481209034512</v>
      </c>
      <c r="AN128" s="58">
        <v>0.27635612384139013</v>
      </c>
      <c r="AO128" s="58">
        <v>0.25954379422594631</v>
      </c>
      <c r="AQ128" s="60" t="s">
        <v>12</v>
      </c>
      <c r="AR128" s="58">
        <v>8.9849702100242811E-3</v>
      </c>
      <c r="AS128" s="58">
        <v>1.3690455427209163E-2</v>
      </c>
      <c r="AT128" s="58">
        <v>9.2865223587265885E-3</v>
      </c>
      <c r="AU128" s="58">
        <v>1.3169629753427533E-2</v>
      </c>
      <c r="AV128" s="58">
        <v>1.3782502286979463E-2</v>
      </c>
      <c r="AW128" s="58">
        <v>1.5475942935117845E-2</v>
      </c>
      <c r="AX128" s="58">
        <v>1.5053540065104884E-2</v>
      </c>
    </row>
    <row r="129" spans="4:50" x14ac:dyDescent="0.25">
      <c r="D129" s="1" t="s">
        <v>0</v>
      </c>
      <c r="E129" s="2" t="s">
        <v>7</v>
      </c>
      <c r="F129" s="60" t="s">
        <v>13</v>
      </c>
      <c r="G129" s="57">
        <v>2215699</v>
      </c>
      <c r="H129" s="57">
        <v>2299936</v>
      </c>
      <c r="I129" s="57">
        <v>2129337</v>
      </c>
      <c r="J129" s="57">
        <v>1960261</v>
      </c>
      <c r="K129" s="57">
        <v>1882606</v>
      </c>
      <c r="L129" s="57">
        <v>1881037</v>
      </c>
      <c r="M129" s="57">
        <v>1885796</v>
      </c>
      <c r="O129" s="60" t="s">
        <v>13</v>
      </c>
      <c r="P129" s="103">
        <v>1.3</v>
      </c>
      <c r="Q129" s="103">
        <v>1.5</v>
      </c>
      <c r="R129" s="103">
        <v>1.3</v>
      </c>
      <c r="S129" s="103">
        <v>1.8</v>
      </c>
      <c r="T129" s="103">
        <v>2</v>
      </c>
      <c r="U129" s="103">
        <v>2.2000000000000002</v>
      </c>
      <c r="V129" s="103">
        <v>2.2000000000000002</v>
      </c>
      <c r="Y129" s="60" t="s">
        <v>13</v>
      </c>
      <c r="Z129" s="57">
        <v>57608.174000000006</v>
      </c>
      <c r="AA129" s="57">
        <v>68998.080000000002</v>
      </c>
      <c r="AB129" s="57">
        <v>55362.762000000002</v>
      </c>
      <c r="AC129" s="57">
        <v>70569.396000000008</v>
      </c>
      <c r="AD129" s="57">
        <v>75304.240000000005</v>
      </c>
      <c r="AE129" s="57">
        <v>82765.628000000012</v>
      </c>
      <c r="AF129" s="57">
        <v>82975.024000000005</v>
      </c>
      <c r="AH129" s="60" t="s">
        <v>13</v>
      </c>
      <c r="AI129" s="58">
        <v>0.38170084955480849</v>
      </c>
      <c r="AJ129" s="58">
        <v>0.4172406455218946</v>
      </c>
      <c r="AK129" s="58">
        <v>0.3983272156414373</v>
      </c>
      <c r="AL129" s="58">
        <v>0.3849739912029444</v>
      </c>
      <c r="AM129" s="58">
        <v>0.38398941003578602</v>
      </c>
      <c r="AN129" s="58">
        <v>0.39265599523394717</v>
      </c>
      <c r="AO129" s="58">
        <v>0.39699455662847372</v>
      </c>
      <c r="AQ129" s="60" t="s">
        <v>13</v>
      </c>
      <c r="AR129" s="58">
        <v>9.9242220884250207E-3</v>
      </c>
      <c r="AS129" s="58">
        <v>1.2517219365656838E-2</v>
      </c>
      <c r="AT129" s="58">
        <v>1.0356507606677369E-2</v>
      </c>
      <c r="AU129" s="58">
        <v>1.3859063683305998E-2</v>
      </c>
      <c r="AV129" s="58">
        <v>1.535957640143144E-2</v>
      </c>
      <c r="AW129" s="58">
        <v>1.7276863790293678E-2</v>
      </c>
      <c r="AX129" s="58">
        <v>1.7467760491652842E-2</v>
      </c>
    </row>
    <row r="130" spans="4:50" x14ac:dyDescent="0.25">
      <c r="D130" s="1" t="s">
        <v>0</v>
      </c>
      <c r="E130" s="2" t="s">
        <v>7</v>
      </c>
      <c r="F130" s="60" t="s">
        <v>14</v>
      </c>
      <c r="G130" s="57">
        <v>1583106</v>
      </c>
      <c r="H130" s="57">
        <v>1571768</v>
      </c>
      <c r="I130" s="57">
        <v>1665019</v>
      </c>
      <c r="J130" s="57">
        <v>1673869</v>
      </c>
      <c r="K130" s="57">
        <v>1720683</v>
      </c>
      <c r="L130" s="57">
        <v>1585613</v>
      </c>
      <c r="M130" s="57">
        <v>1631505</v>
      </c>
      <c r="O130" s="60" t="s">
        <v>14</v>
      </c>
      <c r="P130" s="103">
        <v>1.5</v>
      </c>
      <c r="Q130" s="103">
        <v>2.2999999999999998</v>
      </c>
      <c r="R130" s="103">
        <v>1.6</v>
      </c>
      <c r="S130" s="103">
        <v>1.8</v>
      </c>
      <c r="T130" s="103">
        <v>2</v>
      </c>
      <c r="U130" s="103">
        <v>2.2000000000000002</v>
      </c>
      <c r="V130" s="103">
        <v>2.2000000000000002</v>
      </c>
      <c r="Y130" s="60" t="s">
        <v>14</v>
      </c>
      <c r="Z130" s="57">
        <v>47493.18</v>
      </c>
      <c r="AA130" s="57">
        <v>72301.327999999994</v>
      </c>
      <c r="AB130" s="57">
        <v>53280.608000000007</v>
      </c>
      <c r="AC130" s="57">
        <v>60259.284000000007</v>
      </c>
      <c r="AD130" s="57">
        <v>68827.320000000007</v>
      </c>
      <c r="AE130" s="57">
        <v>69766.972000000009</v>
      </c>
      <c r="AF130" s="57">
        <v>71786.220000000016</v>
      </c>
      <c r="AH130" s="60" t="s">
        <v>14</v>
      </c>
      <c r="AI130" s="58">
        <v>0.27272337313656531</v>
      </c>
      <c r="AJ130" s="58">
        <v>0.28514075823442792</v>
      </c>
      <c r="AK130" s="58">
        <v>0.31146896064835689</v>
      </c>
      <c r="AL130" s="58">
        <v>0.32872970980950056</v>
      </c>
      <c r="AM130" s="58">
        <v>0.35096246906076278</v>
      </c>
      <c r="AN130" s="58">
        <v>0.33098788092466269</v>
      </c>
      <c r="AO130" s="58">
        <v>0.34346164914557992</v>
      </c>
      <c r="AQ130" s="60" t="s">
        <v>14</v>
      </c>
      <c r="AR130" s="58">
        <v>8.1817011940969603E-3</v>
      </c>
      <c r="AS130" s="58">
        <v>1.3116474878783684E-2</v>
      </c>
      <c r="AT130" s="58">
        <v>9.9670067407474205E-3</v>
      </c>
      <c r="AU130" s="58">
        <v>1.183426955314202E-2</v>
      </c>
      <c r="AV130" s="58">
        <v>1.4038498762430511E-2</v>
      </c>
      <c r="AW130" s="58">
        <v>1.456346676068516E-2</v>
      </c>
      <c r="AX130" s="58">
        <v>1.5112312562405517E-2</v>
      </c>
    </row>
    <row r="131" spans="4:50" x14ac:dyDescent="0.25">
      <c r="D131" s="19" t="s">
        <v>1</v>
      </c>
      <c r="E131" s="96" t="s">
        <v>7</v>
      </c>
      <c r="F131" s="56" t="s">
        <v>59</v>
      </c>
      <c r="G131" s="100">
        <v>2895469</v>
      </c>
      <c r="H131" s="100">
        <v>2751699</v>
      </c>
      <c r="I131" s="100">
        <v>2696331</v>
      </c>
      <c r="J131" s="100">
        <v>2537465</v>
      </c>
      <c r="K131" s="100">
        <v>2471455</v>
      </c>
      <c r="L131" s="100">
        <v>2395814</v>
      </c>
      <c r="M131" s="100">
        <v>2398372</v>
      </c>
      <c r="O131" s="56" t="s">
        <v>59</v>
      </c>
      <c r="P131" s="101">
        <v>1.3</v>
      </c>
      <c r="Q131" s="101">
        <v>1.5</v>
      </c>
      <c r="R131" s="101">
        <v>1.3</v>
      </c>
      <c r="S131" s="101">
        <v>1.5</v>
      </c>
      <c r="T131" s="101">
        <v>1.7</v>
      </c>
      <c r="U131" s="101">
        <v>1.8</v>
      </c>
      <c r="V131" s="101">
        <v>1.9</v>
      </c>
      <c r="Y131" s="56" t="s">
        <v>59</v>
      </c>
      <c r="Z131" s="100">
        <v>75282.194000000003</v>
      </c>
      <c r="AA131" s="100">
        <v>82550.97</v>
      </c>
      <c r="AB131" s="100">
        <v>70104.606</v>
      </c>
      <c r="AC131" s="100">
        <v>76123.95</v>
      </c>
      <c r="AD131" s="100">
        <v>84029.47</v>
      </c>
      <c r="AE131" s="100">
        <v>86249.304000000004</v>
      </c>
      <c r="AF131" s="100">
        <v>91138.135999999999</v>
      </c>
      <c r="AH131" s="56" t="s">
        <v>59</v>
      </c>
      <c r="AI131" s="102">
        <v>1</v>
      </c>
      <c r="AJ131" s="102">
        <v>1</v>
      </c>
      <c r="AK131" s="102">
        <v>1</v>
      </c>
      <c r="AL131" s="102">
        <v>1</v>
      </c>
      <c r="AM131" s="102">
        <v>1</v>
      </c>
      <c r="AN131" s="102">
        <v>1</v>
      </c>
      <c r="AO131" s="102">
        <v>1</v>
      </c>
      <c r="AQ131" s="56" t="s">
        <v>59</v>
      </c>
      <c r="AR131" s="102">
        <v>2.6000000000000002E-2</v>
      </c>
      <c r="AS131" s="102">
        <v>0.03</v>
      </c>
      <c r="AT131" s="102">
        <v>2.6000000000000002E-2</v>
      </c>
      <c r="AU131" s="102">
        <v>0.03</v>
      </c>
      <c r="AV131" s="102">
        <v>3.4000000000000002E-2</v>
      </c>
      <c r="AW131" s="102">
        <v>3.6000000000000004E-2</v>
      </c>
      <c r="AX131" s="102">
        <v>3.7999999999999999E-2</v>
      </c>
    </row>
    <row r="132" spans="4:50" x14ac:dyDescent="0.25">
      <c r="D132" s="1" t="s">
        <v>1</v>
      </c>
      <c r="E132" s="2" t="s">
        <v>7</v>
      </c>
      <c r="F132" s="60" t="s">
        <v>12</v>
      </c>
      <c r="G132" s="57">
        <v>1048985</v>
      </c>
      <c r="H132" s="57">
        <v>870469</v>
      </c>
      <c r="I132" s="57">
        <v>837522</v>
      </c>
      <c r="J132" s="57">
        <v>795436</v>
      </c>
      <c r="K132" s="57">
        <v>702211</v>
      </c>
      <c r="L132" s="57">
        <v>720775</v>
      </c>
      <c r="M132" s="57">
        <v>686557</v>
      </c>
      <c r="O132" s="60" t="s">
        <v>12</v>
      </c>
      <c r="P132" s="103">
        <v>2</v>
      </c>
      <c r="Q132" s="103">
        <v>2.6</v>
      </c>
      <c r="R132" s="103">
        <v>2.4</v>
      </c>
      <c r="S132" s="103">
        <v>2.7</v>
      </c>
      <c r="T132" s="103">
        <v>3.8</v>
      </c>
      <c r="U132" s="103">
        <v>4.0999999999999996</v>
      </c>
      <c r="V132" s="103">
        <v>4.2</v>
      </c>
      <c r="Y132" s="60" t="s">
        <v>12</v>
      </c>
      <c r="Z132" s="57">
        <v>41959.4</v>
      </c>
      <c r="AA132" s="57">
        <v>45264.387999999999</v>
      </c>
      <c r="AB132" s="57">
        <v>40201.055999999997</v>
      </c>
      <c r="AC132" s="57">
        <v>42953.544000000002</v>
      </c>
      <c r="AD132" s="57">
        <v>53368.035999999993</v>
      </c>
      <c r="AE132" s="57">
        <v>59103.549999999988</v>
      </c>
      <c r="AF132" s="57">
        <v>57670.788</v>
      </c>
      <c r="AH132" s="60" t="s">
        <v>12</v>
      </c>
      <c r="AI132" s="58">
        <v>0.36228500460547153</v>
      </c>
      <c r="AJ132" s="58">
        <v>0.31633874199176581</v>
      </c>
      <c r="AK132" s="58">
        <v>0.31061542518333246</v>
      </c>
      <c r="AL132" s="58">
        <v>0.31347663908664752</v>
      </c>
      <c r="AM132" s="58">
        <v>0.28412858012790038</v>
      </c>
      <c r="AN132" s="58">
        <v>0.30084764510099699</v>
      </c>
      <c r="AO132" s="58">
        <v>0.28625959609268287</v>
      </c>
      <c r="AQ132" s="60" t="s">
        <v>12</v>
      </c>
      <c r="AR132" s="58">
        <v>1.449140018421886E-2</v>
      </c>
      <c r="AS132" s="58">
        <v>1.6449614583571824E-2</v>
      </c>
      <c r="AT132" s="58">
        <v>1.4909540408799958E-2</v>
      </c>
      <c r="AU132" s="58">
        <v>1.6927738510678966E-2</v>
      </c>
      <c r="AV132" s="58">
        <v>2.159377208972043E-2</v>
      </c>
      <c r="AW132" s="58">
        <v>2.4669506898281752E-2</v>
      </c>
      <c r="AX132" s="58">
        <v>2.4045806071785362E-2</v>
      </c>
    </row>
    <row r="133" spans="4:50" x14ac:dyDescent="0.25">
      <c r="D133" s="1" t="s">
        <v>1</v>
      </c>
      <c r="E133" s="2" t="s">
        <v>7</v>
      </c>
      <c r="F133" s="60" t="s">
        <v>13</v>
      </c>
      <c r="G133" s="57">
        <v>1056610</v>
      </c>
      <c r="H133" s="57">
        <v>1116532</v>
      </c>
      <c r="I133" s="57">
        <v>1039858</v>
      </c>
      <c r="J133" s="57">
        <v>967211</v>
      </c>
      <c r="K133" s="57">
        <v>927391</v>
      </c>
      <c r="L133" s="57">
        <v>924640</v>
      </c>
      <c r="M133" s="57">
        <v>922656</v>
      </c>
      <c r="O133" s="60" t="s">
        <v>13</v>
      </c>
      <c r="P133" s="103">
        <v>2</v>
      </c>
      <c r="Q133" s="103">
        <v>2.2999999999999998</v>
      </c>
      <c r="R133" s="103">
        <v>2</v>
      </c>
      <c r="S133" s="103">
        <v>2.7</v>
      </c>
      <c r="T133" s="103">
        <v>3</v>
      </c>
      <c r="U133" s="103">
        <v>3.2</v>
      </c>
      <c r="V133" s="103">
        <v>3.4</v>
      </c>
      <c r="Y133" s="60" t="s">
        <v>13</v>
      </c>
      <c r="Z133" s="57">
        <v>42264.4</v>
      </c>
      <c r="AA133" s="57">
        <v>51360.471999999994</v>
      </c>
      <c r="AB133" s="57">
        <v>41594.32</v>
      </c>
      <c r="AC133" s="57">
        <v>52229.394</v>
      </c>
      <c r="AD133" s="57">
        <v>55643.46</v>
      </c>
      <c r="AE133" s="57">
        <v>59176.959999999999</v>
      </c>
      <c r="AF133" s="57">
        <v>62740.608</v>
      </c>
      <c r="AH133" s="60" t="s">
        <v>13</v>
      </c>
      <c r="AI133" s="58">
        <v>0.36491842944959868</v>
      </c>
      <c r="AJ133" s="58">
        <v>0.40576094987133404</v>
      </c>
      <c r="AK133" s="58">
        <v>0.38565665713890468</v>
      </c>
      <c r="AL133" s="58">
        <v>0.38117215409867722</v>
      </c>
      <c r="AM133" s="58">
        <v>0.37524090060308601</v>
      </c>
      <c r="AN133" s="58">
        <v>0.38593981001864086</v>
      </c>
      <c r="AO133" s="58">
        <v>0.38470095548146827</v>
      </c>
      <c r="AQ133" s="60" t="s">
        <v>13</v>
      </c>
      <c r="AR133" s="58">
        <v>1.4596737177983947E-2</v>
      </c>
      <c r="AS133" s="58">
        <v>1.8665003694081365E-2</v>
      </c>
      <c r="AT133" s="58">
        <v>1.5426266285556187E-2</v>
      </c>
      <c r="AU133" s="58">
        <v>2.0583296321328572E-2</v>
      </c>
      <c r="AV133" s="58">
        <v>2.2514454036185159E-2</v>
      </c>
      <c r="AW133" s="58">
        <v>2.470014784119302E-2</v>
      </c>
      <c r="AX133" s="58">
        <v>2.6159664972739839E-2</v>
      </c>
    </row>
    <row r="134" spans="4:50" x14ac:dyDescent="0.25">
      <c r="D134" s="1" t="s">
        <v>1</v>
      </c>
      <c r="E134" s="2" t="s">
        <v>7</v>
      </c>
      <c r="F134" s="60" t="s">
        <v>14</v>
      </c>
      <c r="G134" s="57">
        <v>789874</v>
      </c>
      <c r="H134" s="57">
        <v>764698</v>
      </c>
      <c r="I134" s="57">
        <v>818951</v>
      </c>
      <c r="J134" s="57">
        <v>774818</v>
      </c>
      <c r="K134" s="57">
        <v>841853</v>
      </c>
      <c r="L134" s="57">
        <v>750399</v>
      </c>
      <c r="M134" s="57">
        <v>789159</v>
      </c>
      <c r="O134" s="60" t="s">
        <v>14</v>
      </c>
      <c r="P134" s="103">
        <v>2.2999999999999998</v>
      </c>
      <c r="Q134" s="103">
        <v>2.6</v>
      </c>
      <c r="R134" s="103">
        <v>2.4</v>
      </c>
      <c r="S134" s="103">
        <v>2.7</v>
      </c>
      <c r="T134" s="103">
        <v>3</v>
      </c>
      <c r="U134" s="103">
        <v>3.2</v>
      </c>
      <c r="V134" s="103">
        <v>3.4</v>
      </c>
      <c r="Y134" s="60" t="s">
        <v>14</v>
      </c>
      <c r="Z134" s="57">
        <v>36334.203999999998</v>
      </c>
      <c r="AA134" s="57">
        <v>39764.296000000002</v>
      </c>
      <c r="AB134" s="57">
        <v>39309.648000000001</v>
      </c>
      <c r="AC134" s="57">
        <v>41840.171999999999</v>
      </c>
      <c r="AD134" s="57">
        <v>50511.18</v>
      </c>
      <c r="AE134" s="57">
        <v>48025.536000000007</v>
      </c>
      <c r="AF134" s="57">
        <v>53662.812000000005</v>
      </c>
      <c r="AH134" s="60" t="s">
        <v>14</v>
      </c>
      <c r="AI134" s="58">
        <v>0.27279656594492979</v>
      </c>
      <c r="AJ134" s="58">
        <v>0.27790030813690014</v>
      </c>
      <c r="AK134" s="58">
        <v>0.30372791767776286</v>
      </c>
      <c r="AL134" s="58">
        <v>0.30535120681467526</v>
      </c>
      <c r="AM134" s="58">
        <v>0.34063051926901361</v>
      </c>
      <c r="AN134" s="58">
        <v>0.31321254488036215</v>
      </c>
      <c r="AO134" s="58">
        <v>0.32903944842584887</v>
      </c>
      <c r="AQ134" s="60" t="s">
        <v>14</v>
      </c>
      <c r="AR134" s="58">
        <v>1.254864203346677E-2</v>
      </c>
      <c r="AS134" s="58">
        <v>1.4450816023118809E-2</v>
      </c>
      <c r="AT134" s="58">
        <v>1.4578940048532616E-2</v>
      </c>
      <c r="AU134" s="58">
        <v>1.6488965167992465E-2</v>
      </c>
      <c r="AV134" s="58">
        <v>2.0437831156140819E-2</v>
      </c>
      <c r="AW134" s="58">
        <v>2.004560287234318E-2</v>
      </c>
      <c r="AX134" s="58">
        <v>2.2374682492957723E-2</v>
      </c>
    </row>
    <row r="135" spans="4:50" x14ac:dyDescent="0.25">
      <c r="D135" s="19" t="s">
        <v>60</v>
      </c>
      <c r="E135" s="96" t="s">
        <v>7</v>
      </c>
      <c r="F135" s="56" t="s">
        <v>59</v>
      </c>
      <c r="G135" s="100">
        <v>2909336</v>
      </c>
      <c r="H135" s="100">
        <v>2760554</v>
      </c>
      <c r="I135" s="100">
        <v>2649367</v>
      </c>
      <c r="J135" s="100">
        <v>2554466</v>
      </c>
      <c r="K135" s="100">
        <v>2431300</v>
      </c>
      <c r="L135" s="100">
        <v>2394733</v>
      </c>
      <c r="M135" s="100">
        <v>2351809</v>
      </c>
      <c r="O135" s="56" t="s">
        <v>59</v>
      </c>
      <c r="P135" s="101">
        <v>1.3</v>
      </c>
      <c r="Q135" s="101">
        <v>1.5</v>
      </c>
      <c r="R135" s="101">
        <v>1.3</v>
      </c>
      <c r="S135" s="101">
        <v>1.5</v>
      </c>
      <c r="T135" s="101">
        <v>1.7</v>
      </c>
      <c r="U135" s="101">
        <v>1.8</v>
      </c>
      <c r="V135" s="101">
        <v>1.9</v>
      </c>
      <c r="Y135" s="56" t="s">
        <v>59</v>
      </c>
      <c r="Z135" s="100">
        <v>75642.736000000004</v>
      </c>
      <c r="AA135" s="100">
        <v>82816.62</v>
      </c>
      <c r="AB135" s="100">
        <v>68883.542000000001</v>
      </c>
      <c r="AC135" s="100">
        <v>76633.98</v>
      </c>
      <c r="AD135" s="100">
        <v>82664.2</v>
      </c>
      <c r="AE135" s="100">
        <v>86210.388000000006</v>
      </c>
      <c r="AF135" s="100">
        <v>89368.741999999998</v>
      </c>
      <c r="AH135" s="56" t="s">
        <v>59</v>
      </c>
      <c r="AI135" s="102">
        <v>1</v>
      </c>
      <c r="AJ135" s="102">
        <v>1</v>
      </c>
      <c r="AK135" s="102">
        <v>1</v>
      </c>
      <c r="AL135" s="102">
        <v>1</v>
      </c>
      <c r="AM135" s="102">
        <v>1</v>
      </c>
      <c r="AN135" s="102">
        <v>1</v>
      </c>
      <c r="AO135" s="102">
        <v>1</v>
      </c>
      <c r="AQ135" s="56" t="s">
        <v>59</v>
      </c>
      <c r="AR135" s="102">
        <v>2.6000000000000002E-2</v>
      </c>
      <c r="AS135" s="102">
        <v>0.03</v>
      </c>
      <c r="AT135" s="102">
        <v>2.6000000000000002E-2</v>
      </c>
      <c r="AU135" s="102">
        <v>0.03</v>
      </c>
      <c r="AV135" s="102">
        <v>3.4000000000000002E-2</v>
      </c>
      <c r="AW135" s="102">
        <v>3.6000000000000004E-2</v>
      </c>
      <c r="AX135" s="102">
        <v>3.7999999999999999E-2</v>
      </c>
    </row>
    <row r="136" spans="4:50" x14ac:dyDescent="0.25">
      <c r="D136" s="1" t="s">
        <v>60</v>
      </c>
      <c r="E136" s="2" t="s">
        <v>7</v>
      </c>
      <c r="F136" s="60" t="s">
        <v>12</v>
      </c>
      <c r="G136" s="57">
        <v>957015</v>
      </c>
      <c r="H136" s="57">
        <v>770080</v>
      </c>
      <c r="I136" s="57">
        <v>713820</v>
      </c>
      <c r="J136" s="57">
        <v>662365</v>
      </c>
      <c r="K136" s="57">
        <v>597255</v>
      </c>
      <c r="L136" s="57">
        <v>603122</v>
      </c>
      <c r="M136" s="57">
        <v>546323</v>
      </c>
      <c r="O136" s="60" t="s">
        <v>12</v>
      </c>
      <c r="P136" s="103">
        <v>2.2999999999999998</v>
      </c>
      <c r="Q136" s="103">
        <v>2.6</v>
      </c>
      <c r="R136" s="103">
        <v>3</v>
      </c>
      <c r="S136" s="103">
        <v>3.3</v>
      </c>
      <c r="T136" s="103">
        <v>3.8</v>
      </c>
      <c r="U136" s="103">
        <v>4.0999999999999996</v>
      </c>
      <c r="V136" s="103">
        <v>4.2</v>
      </c>
      <c r="Y136" s="60" t="s">
        <v>12</v>
      </c>
      <c r="Z136" s="57">
        <v>44022.69</v>
      </c>
      <c r="AA136" s="57">
        <v>40044.160000000003</v>
      </c>
      <c r="AB136" s="57">
        <v>42829.2</v>
      </c>
      <c r="AC136" s="57">
        <v>43716.09</v>
      </c>
      <c r="AD136" s="57">
        <v>45391.38</v>
      </c>
      <c r="AE136" s="57">
        <v>49456.003999999994</v>
      </c>
      <c r="AF136" s="57">
        <v>45891.132000000005</v>
      </c>
      <c r="AH136" s="60" t="s">
        <v>12</v>
      </c>
      <c r="AI136" s="58">
        <v>0.32894619253327906</v>
      </c>
      <c r="AJ136" s="58">
        <v>0.27895849891000141</v>
      </c>
      <c r="AK136" s="58">
        <v>0.26943039601535007</v>
      </c>
      <c r="AL136" s="58">
        <v>0.25929685499826577</v>
      </c>
      <c r="AM136" s="58">
        <v>0.24565253156747419</v>
      </c>
      <c r="AN136" s="58">
        <v>0.2518535469298665</v>
      </c>
      <c r="AO136" s="58">
        <v>0.23229905149610364</v>
      </c>
      <c r="AQ136" s="60" t="s">
        <v>12</v>
      </c>
      <c r="AR136" s="58">
        <v>1.5131524856530836E-2</v>
      </c>
      <c r="AS136" s="58">
        <v>1.4505841943320075E-2</v>
      </c>
      <c r="AT136" s="58">
        <v>1.6165823760921003E-2</v>
      </c>
      <c r="AU136" s="58">
        <v>1.7113592429885541E-2</v>
      </c>
      <c r="AV136" s="58">
        <v>1.8669592399128035E-2</v>
      </c>
      <c r="AW136" s="58">
        <v>2.0651990848249049E-2</v>
      </c>
      <c r="AX136" s="58">
        <v>1.9513120325672706E-2</v>
      </c>
    </row>
    <row r="137" spans="4:50" x14ac:dyDescent="0.25">
      <c r="D137" s="1" t="s">
        <v>60</v>
      </c>
      <c r="E137" s="2" t="s">
        <v>7</v>
      </c>
      <c r="F137" s="60" t="s">
        <v>13</v>
      </c>
      <c r="G137" s="57">
        <v>1159089</v>
      </c>
      <c r="H137" s="57">
        <v>1183404</v>
      </c>
      <c r="I137" s="57">
        <v>1089479</v>
      </c>
      <c r="J137" s="57">
        <v>993050</v>
      </c>
      <c r="K137" s="57">
        <v>955215</v>
      </c>
      <c r="L137" s="57">
        <v>956397</v>
      </c>
      <c r="M137" s="57">
        <v>963140</v>
      </c>
      <c r="O137" s="60" t="s">
        <v>13</v>
      </c>
      <c r="P137" s="103">
        <v>2</v>
      </c>
      <c r="Q137" s="103">
        <v>2.2999999999999998</v>
      </c>
      <c r="R137" s="103">
        <v>2</v>
      </c>
      <c r="S137" s="103">
        <v>2.7</v>
      </c>
      <c r="T137" s="103">
        <v>3</v>
      </c>
      <c r="U137" s="103">
        <v>3.2</v>
      </c>
      <c r="V137" s="103">
        <v>3.4</v>
      </c>
      <c r="Y137" s="60" t="s">
        <v>13</v>
      </c>
      <c r="Z137" s="57">
        <v>46363.56</v>
      </c>
      <c r="AA137" s="57">
        <v>54436.583999999995</v>
      </c>
      <c r="AB137" s="57">
        <v>43579.16</v>
      </c>
      <c r="AC137" s="57">
        <v>53624.7</v>
      </c>
      <c r="AD137" s="57">
        <v>57312.9</v>
      </c>
      <c r="AE137" s="57">
        <v>61209.40800000001</v>
      </c>
      <c r="AF137" s="57">
        <v>65493.52</v>
      </c>
      <c r="AH137" s="60" t="s">
        <v>13</v>
      </c>
      <c r="AI137" s="58">
        <v>0.39840327827380545</v>
      </c>
      <c r="AJ137" s="58">
        <v>0.42868351787358622</v>
      </c>
      <c r="AK137" s="58">
        <v>0.41122237877953488</v>
      </c>
      <c r="AL137" s="58">
        <v>0.3887505255501541</v>
      </c>
      <c r="AM137" s="58">
        <v>0.39288240858799817</v>
      </c>
      <c r="AN137" s="58">
        <v>0.39937521218440636</v>
      </c>
      <c r="AO137" s="58">
        <v>0.40953155634662508</v>
      </c>
      <c r="AQ137" s="60" t="s">
        <v>13</v>
      </c>
      <c r="AR137" s="58">
        <v>1.5936131130952217E-2</v>
      </c>
      <c r="AS137" s="58">
        <v>1.9719441822184963E-2</v>
      </c>
      <c r="AT137" s="58">
        <v>1.6448895151181395E-2</v>
      </c>
      <c r="AU137" s="58">
        <v>2.099252837970832E-2</v>
      </c>
      <c r="AV137" s="58">
        <v>2.3572944515279887E-2</v>
      </c>
      <c r="AW137" s="58">
        <v>2.5560013579802008E-2</v>
      </c>
      <c r="AX137" s="58">
        <v>2.7848145831570505E-2</v>
      </c>
    </row>
    <row r="138" spans="4:50" x14ac:dyDescent="0.25">
      <c r="D138" s="1" t="s">
        <v>60</v>
      </c>
      <c r="E138" s="2" t="s">
        <v>7</v>
      </c>
      <c r="F138" s="60" t="s">
        <v>14</v>
      </c>
      <c r="G138" s="57">
        <v>793232</v>
      </c>
      <c r="H138" s="57">
        <v>807070</v>
      </c>
      <c r="I138" s="57">
        <v>846068</v>
      </c>
      <c r="J138" s="57">
        <v>899051</v>
      </c>
      <c r="K138" s="57">
        <v>878830</v>
      </c>
      <c r="L138" s="57">
        <v>835214</v>
      </c>
      <c r="M138" s="57">
        <v>842346</v>
      </c>
      <c r="O138" s="60" t="s">
        <v>14</v>
      </c>
      <c r="P138" s="103">
        <v>2.2999999999999998</v>
      </c>
      <c r="Q138" s="103">
        <v>2.6</v>
      </c>
      <c r="R138" s="103">
        <v>2.4</v>
      </c>
      <c r="S138" s="103">
        <v>2.7</v>
      </c>
      <c r="T138" s="103">
        <v>3</v>
      </c>
      <c r="U138" s="103">
        <v>3.2</v>
      </c>
      <c r="V138" s="103">
        <v>3.4</v>
      </c>
      <c r="Y138" s="60" t="s">
        <v>14</v>
      </c>
      <c r="Z138" s="57">
        <v>36488.671999999999</v>
      </c>
      <c r="AA138" s="57">
        <v>41967.64</v>
      </c>
      <c r="AB138" s="57">
        <v>40611.263999999996</v>
      </c>
      <c r="AC138" s="57">
        <v>48548.754000000001</v>
      </c>
      <c r="AD138" s="57">
        <v>52729.8</v>
      </c>
      <c r="AE138" s="57">
        <v>53453.696000000004</v>
      </c>
      <c r="AF138" s="57">
        <v>57279.527999999998</v>
      </c>
      <c r="AH138" s="60" t="s">
        <v>14</v>
      </c>
      <c r="AI138" s="58">
        <v>0.27265052919291549</v>
      </c>
      <c r="AJ138" s="58">
        <v>0.29235798321641238</v>
      </c>
      <c r="AK138" s="58">
        <v>0.31934722520511505</v>
      </c>
      <c r="AL138" s="58">
        <v>0.35195261945158007</v>
      </c>
      <c r="AM138" s="58">
        <v>0.36146505984452759</v>
      </c>
      <c r="AN138" s="58">
        <v>0.34877124088572714</v>
      </c>
      <c r="AO138" s="58">
        <v>0.35816939215727128</v>
      </c>
      <c r="AQ138" s="60" t="s">
        <v>14</v>
      </c>
      <c r="AR138" s="58">
        <v>1.254192434287411E-2</v>
      </c>
      <c r="AS138" s="58">
        <v>1.5202615127253445E-2</v>
      </c>
      <c r="AT138" s="58">
        <v>1.5328666809845522E-2</v>
      </c>
      <c r="AU138" s="58">
        <v>1.9005441450385324E-2</v>
      </c>
      <c r="AV138" s="58">
        <v>2.1687903590671659E-2</v>
      </c>
      <c r="AW138" s="58">
        <v>2.2321359416686538E-2</v>
      </c>
      <c r="AX138" s="58">
        <v>2.4355518666694446E-2</v>
      </c>
    </row>
    <row r="139" spans="4:50" x14ac:dyDescent="0.25">
      <c r="D139" s="19" t="s">
        <v>0</v>
      </c>
      <c r="E139" s="96" t="s">
        <v>8</v>
      </c>
      <c r="F139" s="56" t="s">
        <v>59</v>
      </c>
      <c r="G139" s="100">
        <v>5463156</v>
      </c>
      <c r="H139" s="100">
        <v>5816530</v>
      </c>
      <c r="I139" s="100">
        <v>6237685</v>
      </c>
      <c r="J139" s="100">
        <v>6628523</v>
      </c>
      <c r="K139" s="100">
        <v>6996802</v>
      </c>
      <c r="L139" s="100">
        <v>7109826</v>
      </c>
      <c r="M139" s="100">
        <v>7105110</v>
      </c>
      <c r="O139" s="56" t="s">
        <v>59</v>
      </c>
      <c r="P139" s="101">
        <v>0.5</v>
      </c>
      <c r="Q139" s="101">
        <v>0.6</v>
      </c>
      <c r="R139" s="101">
        <v>0.3</v>
      </c>
      <c r="S139" s="101">
        <v>0.6</v>
      </c>
      <c r="T139" s="101">
        <v>0.6</v>
      </c>
      <c r="U139" s="101">
        <v>0.4</v>
      </c>
      <c r="V139" s="101">
        <v>0.8</v>
      </c>
      <c r="Y139" s="56" t="s">
        <v>59</v>
      </c>
      <c r="Z139" s="100">
        <v>54631.56</v>
      </c>
      <c r="AA139" s="100">
        <v>69798.36</v>
      </c>
      <c r="AB139" s="100">
        <v>37426.11</v>
      </c>
      <c r="AC139" s="100">
        <v>79542.275999999998</v>
      </c>
      <c r="AD139" s="100">
        <v>83961.624000000011</v>
      </c>
      <c r="AE139" s="100">
        <v>56878.608000000007</v>
      </c>
      <c r="AF139" s="100">
        <v>113681.76</v>
      </c>
      <c r="AH139" s="56" t="s">
        <v>59</v>
      </c>
      <c r="AI139" s="102">
        <v>1</v>
      </c>
      <c r="AJ139" s="102">
        <v>1</v>
      </c>
      <c r="AK139" s="102">
        <v>1</v>
      </c>
      <c r="AL139" s="102">
        <v>1</v>
      </c>
      <c r="AM139" s="102">
        <v>1</v>
      </c>
      <c r="AN139" s="102">
        <v>1</v>
      </c>
      <c r="AO139" s="102">
        <v>1</v>
      </c>
      <c r="AQ139" s="56" t="s">
        <v>59</v>
      </c>
      <c r="AR139" s="102">
        <v>0.01</v>
      </c>
      <c r="AS139" s="102">
        <v>1.2E-2</v>
      </c>
      <c r="AT139" s="102">
        <v>6.0000000000000001E-3</v>
      </c>
      <c r="AU139" s="102">
        <v>1.2E-2</v>
      </c>
      <c r="AV139" s="102">
        <v>1.2E-2</v>
      </c>
      <c r="AW139" s="102">
        <v>8.0000000000000002E-3</v>
      </c>
      <c r="AX139" s="102">
        <v>1.6E-2</v>
      </c>
    </row>
    <row r="140" spans="4:50" x14ac:dyDescent="0.25">
      <c r="D140" s="1" t="s">
        <v>0</v>
      </c>
      <c r="E140" s="2" t="s">
        <v>8</v>
      </c>
      <c r="F140" s="60" t="s">
        <v>12</v>
      </c>
      <c r="G140" s="57">
        <v>1560637</v>
      </c>
      <c r="H140" s="57">
        <v>1458141</v>
      </c>
      <c r="I140" s="57">
        <v>1531957</v>
      </c>
      <c r="J140" s="57">
        <v>1705704</v>
      </c>
      <c r="K140" s="57">
        <v>1735477</v>
      </c>
      <c r="L140" s="57">
        <v>1785287</v>
      </c>
      <c r="M140" s="57">
        <v>1650275</v>
      </c>
      <c r="O140" s="60" t="s">
        <v>12</v>
      </c>
      <c r="P140" s="103">
        <v>1.5</v>
      </c>
      <c r="Q140" s="103">
        <v>2.1</v>
      </c>
      <c r="R140" s="103">
        <v>1.8</v>
      </c>
      <c r="S140" s="103">
        <v>1.9</v>
      </c>
      <c r="T140" s="103">
        <v>2.1</v>
      </c>
      <c r="U140" s="103">
        <v>2.2999999999999998</v>
      </c>
      <c r="V140" s="103">
        <v>2.4</v>
      </c>
      <c r="Y140" s="60" t="s">
        <v>12</v>
      </c>
      <c r="Z140" s="57">
        <v>46819.11</v>
      </c>
      <c r="AA140" s="57">
        <v>61241.921999999999</v>
      </c>
      <c r="AB140" s="57">
        <v>55150.452000000005</v>
      </c>
      <c r="AC140" s="57">
        <v>64816.751999999993</v>
      </c>
      <c r="AD140" s="57">
        <v>72890.034</v>
      </c>
      <c r="AE140" s="57">
        <v>82123.20199999999</v>
      </c>
      <c r="AF140" s="57">
        <v>79213.2</v>
      </c>
      <c r="AH140" s="60" t="s">
        <v>12</v>
      </c>
      <c r="AI140" s="58">
        <v>0.28566583125211875</v>
      </c>
      <c r="AJ140" s="58">
        <v>0.2506891565933641</v>
      </c>
      <c r="AK140" s="58">
        <v>0.24559704441631791</v>
      </c>
      <c r="AL140" s="58">
        <v>0.25732791452937553</v>
      </c>
      <c r="AM140" s="58">
        <v>0.24803860392219187</v>
      </c>
      <c r="AN140" s="58">
        <v>0.25110136309946263</v>
      </c>
      <c r="AO140" s="58">
        <v>0.23226593254713862</v>
      </c>
      <c r="AQ140" s="60" t="s">
        <v>12</v>
      </c>
      <c r="AR140" s="58">
        <v>8.5699749375635625E-3</v>
      </c>
      <c r="AS140" s="58">
        <v>1.0528944576921294E-2</v>
      </c>
      <c r="AT140" s="58">
        <v>8.8414935989874453E-3</v>
      </c>
      <c r="AU140" s="58">
        <v>9.7784607521162695E-3</v>
      </c>
      <c r="AV140" s="58">
        <v>1.0417621364732059E-2</v>
      </c>
      <c r="AW140" s="58">
        <v>1.1550662702575281E-2</v>
      </c>
      <c r="AX140" s="58">
        <v>1.1148764762262653E-2</v>
      </c>
    </row>
    <row r="141" spans="4:50" x14ac:dyDescent="0.25">
      <c r="D141" s="1" t="s">
        <v>0</v>
      </c>
      <c r="E141" s="2" t="s">
        <v>8</v>
      </c>
      <c r="F141" s="60" t="s">
        <v>13</v>
      </c>
      <c r="G141" s="57">
        <v>2678172</v>
      </c>
      <c r="H141" s="57">
        <v>3038924</v>
      </c>
      <c r="I141" s="57">
        <v>3237745</v>
      </c>
      <c r="J141" s="57">
        <v>3298864</v>
      </c>
      <c r="K141" s="57">
        <v>3466325</v>
      </c>
      <c r="L141" s="57">
        <v>3535529</v>
      </c>
      <c r="M141" s="57">
        <v>3511626</v>
      </c>
      <c r="O141" s="60" t="s">
        <v>13</v>
      </c>
      <c r="P141" s="103">
        <v>1.3</v>
      </c>
      <c r="Q141" s="103">
        <v>1</v>
      </c>
      <c r="R141" s="103">
        <v>1.1000000000000001</v>
      </c>
      <c r="S141" s="103">
        <v>1.2</v>
      </c>
      <c r="T141" s="103">
        <v>1.4</v>
      </c>
      <c r="U141" s="103">
        <v>1.5</v>
      </c>
      <c r="V141" s="103">
        <v>1.5</v>
      </c>
      <c r="Y141" s="60" t="s">
        <v>13</v>
      </c>
      <c r="Z141" s="57">
        <v>69632.472000000009</v>
      </c>
      <c r="AA141" s="57">
        <v>60778.48</v>
      </c>
      <c r="AB141" s="57">
        <v>71230.390000000014</v>
      </c>
      <c r="AC141" s="57">
        <v>79172.73599999999</v>
      </c>
      <c r="AD141" s="57">
        <v>97057.1</v>
      </c>
      <c r="AE141" s="57">
        <v>106065.87</v>
      </c>
      <c r="AF141" s="57">
        <v>105348.78</v>
      </c>
      <c r="AH141" s="60" t="s">
        <v>13</v>
      </c>
      <c r="AI141" s="58">
        <v>0.49022433186971048</v>
      </c>
      <c r="AJ141" s="58">
        <v>0.52246339312270373</v>
      </c>
      <c r="AK141" s="58">
        <v>0.51906195968536406</v>
      </c>
      <c r="AL141" s="58">
        <v>0.49767708432180141</v>
      </c>
      <c r="AM141" s="58">
        <v>0.49541561987891042</v>
      </c>
      <c r="AN141" s="58">
        <v>0.49727363229423616</v>
      </c>
      <c r="AO141" s="58">
        <v>0.49423949805140244</v>
      </c>
      <c r="AQ141" s="60" t="s">
        <v>13</v>
      </c>
      <c r="AR141" s="58">
        <v>1.2745832628612473E-2</v>
      </c>
      <c r="AS141" s="58">
        <v>1.0449267862454075E-2</v>
      </c>
      <c r="AT141" s="58">
        <v>1.1419363113078009E-2</v>
      </c>
      <c r="AU141" s="58">
        <v>1.1944250023723233E-2</v>
      </c>
      <c r="AV141" s="58">
        <v>1.3871637356609491E-2</v>
      </c>
      <c r="AW141" s="58">
        <v>1.4918208968827085E-2</v>
      </c>
      <c r="AX141" s="58">
        <v>1.4827184941542074E-2</v>
      </c>
    </row>
    <row r="142" spans="4:50" x14ac:dyDescent="0.25">
      <c r="D142" s="1" t="s">
        <v>0</v>
      </c>
      <c r="E142" s="2" t="s">
        <v>8</v>
      </c>
      <c r="F142" s="60" t="s">
        <v>14</v>
      </c>
      <c r="G142" s="57">
        <v>1224347</v>
      </c>
      <c r="H142" s="57">
        <v>1319465</v>
      </c>
      <c r="I142" s="57">
        <v>1467983</v>
      </c>
      <c r="J142" s="57">
        <v>1623955</v>
      </c>
      <c r="K142" s="57">
        <v>1795000</v>
      </c>
      <c r="L142" s="57">
        <v>1789010</v>
      </c>
      <c r="M142" s="57">
        <v>1943209</v>
      </c>
      <c r="O142" s="60" t="s">
        <v>14</v>
      </c>
      <c r="P142" s="103">
        <v>2</v>
      </c>
      <c r="Q142" s="103">
        <v>2.1</v>
      </c>
      <c r="R142" s="103">
        <v>2.2000000000000002</v>
      </c>
      <c r="S142" s="103">
        <v>1.9</v>
      </c>
      <c r="T142" s="103">
        <v>2.1</v>
      </c>
      <c r="U142" s="103">
        <v>2.2999999999999998</v>
      </c>
      <c r="V142" s="103">
        <v>2.4</v>
      </c>
      <c r="Y142" s="60" t="s">
        <v>14</v>
      </c>
      <c r="Z142" s="57">
        <v>48973.88</v>
      </c>
      <c r="AA142" s="57">
        <v>55417.53</v>
      </c>
      <c r="AB142" s="57">
        <v>64591.252</v>
      </c>
      <c r="AC142" s="57">
        <v>61710.29</v>
      </c>
      <c r="AD142" s="57">
        <v>75390</v>
      </c>
      <c r="AE142" s="57">
        <v>82294.459999999992</v>
      </c>
      <c r="AF142" s="57">
        <v>93274.031999999992</v>
      </c>
      <c r="AH142" s="60" t="s">
        <v>14</v>
      </c>
      <c r="AI142" s="58">
        <v>0.22410983687817079</v>
      </c>
      <c r="AJ142" s="58">
        <v>0.22684745028393216</v>
      </c>
      <c r="AK142" s="58">
        <v>0.23534099589831806</v>
      </c>
      <c r="AL142" s="58">
        <v>0.24499500114882306</v>
      </c>
      <c r="AM142" s="58">
        <v>0.25654577619889773</v>
      </c>
      <c r="AN142" s="58">
        <v>0.25162500460630122</v>
      </c>
      <c r="AO142" s="58">
        <v>0.27349456940145894</v>
      </c>
      <c r="AQ142" s="60" t="s">
        <v>14</v>
      </c>
      <c r="AR142" s="58">
        <v>8.9643934751268313E-3</v>
      </c>
      <c r="AS142" s="58">
        <v>9.5275929119251514E-3</v>
      </c>
      <c r="AT142" s="58">
        <v>1.0355003819525997E-2</v>
      </c>
      <c r="AU142" s="58">
        <v>9.3098100436552755E-3</v>
      </c>
      <c r="AV142" s="58">
        <v>1.0774922600353705E-2</v>
      </c>
      <c r="AW142" s="58">
        <v>1.1574750211889855E-2</v>
      </c>
      <c r="AX142" s="58">
        <v>1.312773933127003E-2</v>
      </c>
    </row>
    <row r="143" spans="4:50" x14ac:dyDescent="0.25">
      <c r="D143" s="19" t="s">
        <v>1</v>
      </c>
      <c r="E143" s="96" t="s">
        <v>8</v>
      </c>
      <c r="F143" s="56" t="s">
        <v>59</v>
      </c>
      <c r="G143" s="100">
        <v>2692015</v>
      </c>
      <c r="H143" s="100">
        <v>2865192</v>
      </c>
      <c r="I143" s="100">
        <v>3062142</v>
      </c>
      <c r="J143" s="100">
        <v>3300506</v>
      </c>
      <c r="K143" s="100">
        <v>3458578</v>
      </c>
      <c r="L143" s="100">
        <v>3531091</v>
      </c>
      <c r="M143" s="100">
        <v>3547406</v>
      </c>
      <c r="O143" s="56" t="s">
        <v>59</v>
      </c>
      <c r="P143" s="101">
        <v>1.3</v>
      </c>
      <c r="Q143" s="101">
        <v>1.4</v>
      </c>
      <c r="R143" s="101">
        <v>1.1000000000000001</v>
      </c>
      <c r="S143" s="101">
        <v>1.2</v>
      </c>
      <c r="T143" s="101">
        <v>1.4</v>
      </c>
      <c r="U143" s="101">
        <v>1.5</v>
      </c>
      <c r="V143" s="101">
        <v>1.5</v>
      </c>
      <c r="Y143" s="56" t="s">
        <v>59</v>
      </c>
      <c r="Z143" s="100">
        <v>69992.39</v>
      </c>
      <c r="AA143" s="100">
        <v>80225.375999999989</v>
      </c>
      <c r="AB143" s="100">
        <v>67367.124000000011</v>
      </c>
      <c r="AC143" s="100">
        <v>79212.144</v>
      </c>
      <c r="AD143" s="100">
        <v>96840.183999999979</v>
      </c>
      <c r="AE143" s="100">
        <v>105932.73</v>
      </c>
      <c r="AF143" s="100">
        <v>106422.18</v>
      </c>
      <c r="AH143" s="56" t="s">
        <v>59</v>
      </c>
      <c r="AI143" s="102">
        <v>1</v>
      </c>
      <c r="AJ143" s="102">
        <v>1</v>
      </c>
      <c r="AK143" s="102">
        <v>1</v>
      </c>
      <c r="AL143" s="102">
        <v>1</v>
      </c>
      <c r="AM143" s="102">
        <v>1</v>
      </c>
      <c r="AN143" s="102">
        <v>1</v>
      </c>
      <c r="AO143" s="102">
        <v>1</v>
      </c>
      <c r="AQ143" s="56" t="s">
        <v>59</v>
      </c>
      <c r="AR143" s="102">
        <v>2.6000000000000002E-2</v>
      </c>
      <c r="AS143" s="102">
        <v>2.7999999999999997E-2</v>
      </c>
      <c r="AT143" s="102">
        <v>2.2000000000000002E-2</v>
      </c>
      <c r="AU143" s="102">
        <v>2.4E-2</v>
      </c>
      <c r="AV143" s="102">
        <v>2.7999999999999997E-2</v>
      </c>
      <c r="AW143" s="102">
        <v>0.03</v>
      </c>
      <c r="AX143" s="102">
        <v>0.03</v>
      </c>
    </row>
    <row r="144" spans="4:50" x14ac:dyDescent="0.25">
      <c r="D144" s="1" t="s">
        <v>1</v>
      </c>
      <c r="E144" s="2" t="s">
        <v>8</v>
      </c>
      <c r="F144" s="60" t="s">
        <v>12</v>
      </c>
      <c r="G144" s="57">
        <v>812986</v>
      </c>
      <c r="H144" s="57">
        <v>738324</v>
      </c>
      <c r="I144" s="57">
        <v>760379</v>
      </c>
      <c r="J144" s="57">
        <v>888386</v>
      </c>
      <c r="K144" s="57">
        <v>922855</v>
      </c>
      <c r="L144" s="57">
        <v>945021</v>
      </c>
      <c r="M144" s="57">
        <v>855087</v>
      </c>
      <c r="O144" s="60" t="s">
        <v>12</v>
      </c>
      <c r="P144" s="103">
        <v>2.2999999999999998</v>
      </c>
      <c r="Q144" s="103">
        <v>3.1</v>
      </c>
      <c r="R144" s="103">
        <v>2.6</v>
      </c>
      <c r="S144" s="103">
        <v>2.8</v>
      </c>
      <c r="T144" s="103">
        <v>3.2</v>
      </c>
      <c r="U144" s="103">
        <v>3.5</v>
      </c>
      <c r="V144" s="103">
        <v>3.5</v>
      </c>
      <c r="Y144" s="60" t="s">
        <v>12</v>
      </c>
      <c r="Z144" s="57">
        <v>37397.356</v>
      </c>
      <c r="AA144" s="57">
        <v>45776.087999999996</v>
      </c>
      <c r="AB144" s="57">
        <v>39539.708000000006</v>
      </c>
      <c r="AC144" s="57">
        <v>49749.615999999995</v>
      </c>
      <c r="AD144" s="57">
        <v>59062.720000000001</v>
      </c>
      <c r="AE144" s="57">
        <v>66151.47</v>
      </c>
      <c r="AF144" s="57">
        <v>59856.09</v>
      </c>
      <c r="AH144" s="60" t="s">
        <v>12</v>
      </c>
      <c r="AI144" s="58">
        <v>0.30199906018354283</v>
      </c>
      <c r="AJ144" s="58">
        <v>0.25768744293576135</v>
      </c>
      <c r="AK144" s="58">
        <v>0.24831604804741256</v>
      </c>
      <c r="AL144" s="58">
        <v>0.26916660657487063</v>
      </c>
      <c r="AM144" s="58">
        <v>0.26683076108157744</v>
      </c>
      <c r="AN144" s="58">
        <v>0.26762861676462035</v>
      </c>
      <c r="AO144" s="58">
        <v>0.24104571058401547</v>
      </c>
      <c r="AQ144" s="60" t="s">
        <v>12</v>
      </c>
      <c r="AR144" s="58">
        <v>1.3891956768442969E-2</v>
      </c>
      <c r="AS144" s="58">
        <v>1.5976621462017206E-2</v>
      </c>
      <c r="AT144" s="58">
        <v>1.2912434498465453E-2</v>
      </c>
      <c r="AU144" s="58">
        <v>1.5073329968192755E-2</v>
      </c>
      <c r="AV144" s="58">
        <v>1.7077168709220956E-2</v>
      </c>
      <c r="AW144" s="58">
        <v>1.8734003173523424E-2</v>
      </c>
      <c r="AX144" s="58">
        <v>1.6873199740881084E-2</v>
      </c>
    </row>
    <row r="145" spans="4:50" x14ac:dyDescent="0.25">
      <c r="D145" s="1" t="s">
        <v>1</v>
      </c>
      <c r="E145" s="2" t="s">
        <v>8</v>
      </c>
      <c r="F145" s="60" t="s">
        <v>13</v>
      </c>
      <c r="G145" s="57">
        <v>1406797</v>
      </c>
      <c r="H145" s="57">
        <v>1613460</v>
      </c>
      <c r="I145" s="57">
        <v>1701717</v>
      </c>
      <c r="J145" s="57">
        <v>1719083</v>
      </c>
      <c r="K145" s="57">
        <v>1759367</v>
      </c>
      <c r="L145" s="57">
        <v>1805322</v>
      </c>
      <c r="M145" s="57">
        <v>1786396</v>
      </c>
      <c r="O145" s="60" t="s">
        <v>13</v>
      </c>
      <c r="P145" s="103">
        <v>2</v>
      </c>
      <c r="Q145" s="103">
        <v>1.7</v>
      </c>
      <c r="R145" s="103">
        <v>1.8</v>
      </c>
      <c r="S145" s="103">
        <v>1.9</v>
      </c>
      <c r="T145" s="103">
        <v>2.1</v>
      </c>
      <c r="U145" s="103">
        <v>2.2999999999999998</v>
      </c>
      <c r="V145" s="103">
        <v>2.4</v>
      </c>
      <c r="Y145" s="60" t="s">
        <v>13</v>
      </c>
      <c r="Z145" s="57">
        <v>56271.88</v>
      </c>
      <c r="AA145" s="57">
        <v>54857.64</v>
      </c>
      <c r="AB145" s="57">
        <v>61261.812000000005</v>
      </c>
      <c r="AC145" s="57">
        <v>65325.153999999995</v>
      </c>
      <c r="AD145" s="57">
        <v>73893.414000000004</v>
      </c>
      <c r="AE145" s="57">
        <v>83044.811999999991</v>
      </c>
      <c r="AF145" s="57">
        <v>85747.007999999987</v>
      </c>
      <c r="AH145" s="60" t="s">
        <v>13</v>
      </c>
      <c r="AI145" s="58">
        <v>0.52258141206494024</v>
      </c>
      <c r="AJ145" s="58">
        <v>0.56312456547414624</v>
      </c>
      <c r="AK145" s="58">
        <v>0.55572765730655205</v>
      </c>
      <c r="AL145" s="58">
        <v>0.52085437808626922</v>
      </c>
      <c r="AM145" s="58">
        <v>0.50869663775112195</v>
      </c>
      <c r="AN145" s="58">
        <v>0.51126464880117783</v>
      </c>
      <c r="AO145" s="58">
        <v>0.50357810749601262</v>
      </c>
      <c r="AQ145" s="60" t="s">
        <v>13</v>
      </c>
      <c r="AR145" s="58">
        <v>2.090325648259761E-2</v>
      </c>
      <c r="AS145" s="58">
        <v>1.914623522612097E-2</v>
      </c>
      <c r="AT145" s="58">
        <v>2.0006195663035874E-2</v>
      </c>
      <c r="AU145" s="58">
        <v>1.979246636727823E-2</v>
      </c>
      <c r="AV145" s="58">
        <v>2.1365258785547122E-2</v>
      </c>
      <c r="AW145" s="58">
        <v>2.3518173844854176E-2</v>
      </c>
      <c r="AX145" s="58">
        <v>2.4171749159808607E-2</v>
      </c>
    </row>
    <row r="146" spans="4:50" x14ac:dyDescent="0.25">
      <c r="D146" s="1" t="s">
        <v>1</v>
      </c>
      <c r="E146" s="2" t="s">
        <v>8</v>
      </c>
      <c r="F146" s="60" t="s">
        <v>14</v>
      </c>
      <c r="G146" s="57">
        <v>472232</v>
      </c>
      <c r="H146" s="57">
        <v>513408</v>
      </c>
      <c r="I146" s="57">
        <v>600046</v>
      </c>
      <c r="J146" s="57">
        <v>693037</v>
      </c>
      <c r="K146" s="57">
        <v>776356</v>
      </c>
      <c r="L146" s="57">
        <v>780748</v>
      </c>
      <c r="M146" s="57">
        <v>905923</v>
      </c>
      <c r="O146" s="60" t="s">
        <v>14</v>
      </c>
      <c r="P146" s="103">
        <v>3.1</v>
      </c>
      <c r="Q146" s="103">
        <v>3.1</v>
      </c>
      <c r="R146" s="103">
        <v>3.2</v>
      </c>
      <c r="S146" s="103">
        <v>3.4</v>
      </c>
      <c r="T146" s="103">
        <v>3.2</v>
      </c>
      <c r="U146" s="103">
        <v>3.5</v>
      </c>
      <c r="V146" s="103">
        <v>3.5</v>
      </c>
      <c r="Y146" s="60" t="s">
        <v>14</v>
      </c>
      <c r="Z146" s="57">
        <v>29278.383999999998</v>
      </c>
      <c r="AA146" s="57">
        <v>31831.296000000002</v>
      </c>
      <c r="AB146" s="57">
        <v>38402.944000000003</v>
      </c>
      <c r="AC146" s="57">
        <v>47126.515999999996</v>
      </c>
      <c r="AD146" s="57">
        <v>49686.784000000007</v>
      </c>
      <c r="AE146" s="57">
        <v>54652.36</v>
      </c>
      <c r="AF146" s="57">
        <v>63414.61</v>
      </c>
      <c r="AH146" s="60" t="s">
        <v>14</v>
      </c>
      <c r="AI146" s="58">
        <v>0.17541952775151698</v>
      </c>
      <c r="AJ146" s="58">
        <v>0.17918799159009238</v>
      </c>
      <c r="AK146" s="58">
        <v>0.19595629464603537</v>
      </c>
      <c r="AL146" s="58">
        <v>0.20997901533886015</v>
      </c>
      <c r="AM146" s="58">
        <v>0.22447260116730056</v>
      </c>
      <c r="AN146" s="58">
        <v>0.22110673443420178</v>
      </c>
      <c r="AO146" s="58">
        <v>0.25537618191997197</v>
      </c>
      <c r="AQ146" s="60" t="s">
        <v>14</v>
      </c>
      <c r="AR146" s="58">
        <v>1.0876010720594053E-2</v>
      </c>
      <c r="AS146" s="58">
        <v>1.1109655478585728E-2</v>
      </c>
      <c r="AT146" s="58">
        <v>1.2541202857346265E-2</v>
      </c>
      <c r="AU146" s="58">
        <v>1.4278573043042491E-2</v>
      </c>
      <c r="AV146" s="58">
        <v>1.4366246474707236E-2</v>
      </c>
      <c r="AW146" s="58">
        <v>1.5477471410394126E-2</v>
      </c>
      <c r="AX146" s="58">
        <v>1.7876332734398037E-2</v>
      </c>
    </row>
    <row r="147" spans="4:50" x14ac:dyDescent="0.25">
      <c r="D147" s="19" t="s">
        <v>60</v>
      </c>
      <c r="E147" s="96" t="s">
        <v>8</v>
      </c>
      <c r="F147" s="56" t="s">
        <v>59</v>
      </c>
      <c r="G147" s="100">
        <v>2771141</v>
      </c>
      <c r="H147" s="100">
        <v>2951338</v>
      </c>
      <c r="I147" s="100">
        <v>3175543</v>
      </c>
      <c r="J147" s="100">
        <v>3328017</v>
      </c>
      <c r="K147" s="100">
        <v>3538224</v>
      </c>
      <c r="L147" s="100">
        <v>3578735</v>
      </c>
      <c r="M147" s="100">
        <v>3557704</v>
      </c>
      <c r="O147" s="56" t="s">
        <v>59</v>
      </c>
      <c r="P147" s="101">
        <v>1.3</v>
      </c>
      <c r="Q147" s="101">
        <v>1.4</v>
      </c>
      <c r="R147" s="101">
        <v>1.1000000000000001</v>
      </c>
      <c r="S147" s="101">
        <v>1.2</v>
      </c>
      <c r="T147" s="101">
        <v>1.4</v>
      </c>
      <c r="U147" s="101">
        <v>1.5</v>
      </c>
      <c r="V147" s="101">
        <v>1.5</v>
      </c>
      <c r="Y147" s="56" t="s">
        <v>59</v>
      </c>
      <c r="Z147" s="100">
        <v>72049.666000000012</v>
      </c>
      <c r="AA147" s="100">
        <v>82637.463999999993</v>
      </c>
      <c r="AB147" s="100">
        <v>69861.946000000011</v>
      </c>
      <c r="AC147" s="100">
        <v>79872.407999999996</v>
      </c>
      <c r="AD147" s="100">
        <v>99070.271999999997</v>
      </c>
      <c r="AE147" s="100">
        <v>107362.05</v>
      </c>
      <c r="AF147" s="100">
        <v>106731.12</v>
      </c>
      <c r="AH147" s="56" t="s">
        <v>59</v>
      </c>
      <c r="AI147" s="102">
        <v>1</v>
      </c>
      <c r="AJ147" s="102">
        <v>1</v>
      </c>
      <c r="AK147" s="102">
        <v>1</v>
      </c>
      <c r="AL147" s="102">
        <v>1</v>
      </c>
      <c r="AM147" s="102">
        <v>1</v>
      </c>
      <c r="AN147" s="102">
        <v>1</v>
      </c>
      <c r="AO147" s="102">
        <v>1</v>
      </c>
      <c r="AQ147" s="56" t="s">
        <v>59</v>
      </c>
      <c r="AR147" s="102">
        <v>2.6000000000000002E-2</v>
      </c>
      <c r="AS147" s="102">
        <v>2.7999999999999997E-2</v>
      </c>
      <c r="AT147" s="102">
        <v>2.2000000000000002E-2</v>
      </c>
      <c r="AU147" s="102">
        <v>2.4E-2</v>
      </c>
      <c r="AV147" s="102">
        <v>2.7999999999999997E-2</v>
      </c>
      <c r="AW147" s="102">
        <v>0.03</v>
      </c>
      <c r="AX147" s="102">
        <v>0.03</v>
      </c>
    </row>
    <row r="148" spans="4:50" x14ac:dyDescent="0.25">
      <c r="D148" s="1" t="s">
        <v>60</v>
      </c>
      <c r="E148" s="2" t="s">
        <v>8</v>
      </c>
      <c r="F148" s="60" t="s">
        <v>12</v>
      </c>
      <c r="G148" s="57">
        <v>747651</v>
      </c>
      <c r="H148" s="57">
        <v>719817</v>
      </c>
      <c r="I148" s="57">
        <v>771578</v>
      </c>
      <c r="J148" s="57">
        <v>817318</v>
      </c>
      <c r="K148" s="57">
        <v>812622</v>
      </c>
      <c r="L148" s="57">
        <v>840266</v>
      </c>
      <c r="M148" s="57">
        <v>795188</v>
      </c>
      <c r="O148" s="60" t="s">
        <v>12</v>
      </c>
      <c r="P148" s="103">
        <v>2.9</v>
      </c>
      <c r="Q148" s="103">
        <v>3.1</v>
      </c>
      <c r="R148" s="103">
        <v>2.6</v>
      </c>
      <c r="S148" s="103">
        <v>2.8</v>
      </c>
      <c r="T148" s="103">
        <v>3.2</v>
      </c>
      <c r="U148" s="103">
        <v>3.5</v>
      </c>
      <c r="V148" s="103">
        <v>3.5</v>
      </c>
      <c r="Y148" s="60" t="s">
        <v>12</v>
      </c>
      <c r="Z148" s="57">
        <v>43363.758000000002</v>
      </c>
      <c r="AA148" s="57">
        <v>44628.654000000002</v>
      </c>
      <c r="AB148" s="57">
        <v>40122.056000000004</v>
      </c>
      <c r="AC148" s="57">
        <v>45769.807999999997</v>
      </c>
      <c r="AD148" s="57">
        <v>52007.808000000005</v>
      </c>
      <c r="AE148" s="57">
        <v>58818.62</v>
      </c>
      <c r="AF148" s="57">
        <v>55663.16</v>
      </c>
      <c r="AH148" s="60" t="s">
        <v>12</v>
      </c>
      <c r="AI148" s="58">
        <v>0.26979897450183876</v>
      </c>
      <c r="AJ148" s="58">
        <v>0.24389514179670374</v>
      </c>
      <c r="AK148" s="58">
        <v>0.24297513842514493</v>
      </c>
      <c r="AL148" s="58">
        <v>0.24558708684480879</v>
      </c>
      <c r="AM148" s="58">
        <v>0.22966946128905349</v>
      </c>
      <c r="AN148" s="58">
        <v>0.23479413815216829</v>
      </c>
      <c r="AO148" s="58">
        <v>0.22351156813495446</v>
      </c>
      <c r="AQ148" s="60" t="s">
        <v>12</v>
      </c>
      <c r="AR148" s="58">
        <v>1.5648340521106648E-2</v>
      </c>
      <c r="AS148" s="58">
        <v>1.5121498791395634E-2</v>
      </c>
      <c r="AT148" s="58">
        <v>1.2634707198107538E-2</v>
      </c>
      <c r="AU148" s="58">
        <v>1.3752876863309291E-2</v>
      </c>
      <c r="AV148" s="58">
        <v>1.4698845522499424E-2</v>
      </c>
      <c r="AW148" s="58">
        <v>1.6435589670651781E-2</v>
      </c>
      <c r="AX148" s="58">
        <v>1.5645809769446812E-2</v>
      </c>
    </row>
    <row r="149" spans="4:50" x14ac:dyDescent="0.25">
      <c r="D149" s="1" t="s">
        <v>60</v>
      </c>
      <c r="E149" s="2" t="s">
        <v>8</v>
      </c>
      <c r="F149" s="60" t="s">
        <v>13</v>
      </c>
      <c r="G149" s="57">
        <v>1271375</v>
      </c>
      <c r="H149" s="57">
        <v>1425464</v>
      </c>
      <c r="I149" s="57">
        <v>1536028</v>
      </c>
      <c r="J149" s="57">
        <v>1579781</v>
      </c>
      <c r="K149" s="57">
        <v>1706958</v>
      </c>
      <c r="L149" s="57">
        <v>1730207</v>
      </c>
      <c r="M149" s="57">
        <v>1725230</v>
      </c>
      <c r="O149" s="60" t="s">
        <v>13</v>
      </c>
      <c r="P149" s="103">
        <v>2</v>
      </c>
      <c r="Q149" s="103">
        <v>2.1</v>
      </c>
      <c r="R149" s="103">
        <v>1.8</v>
      </c>
      <c r="S149" s="103">
        <v>1.9</v>
      </c>
      <c r="T149" s="103">
        <v>2.1</v>
      </c>
      <c r="U149" s="103">
        <v>2.2999999999999998</v>
      </c>
      <c r="V149" s="103">
        <v>2.4</v>
      </c>
      <c r="Y149" s="60" t="s">
        <v>13</v>
      </c>
      <c r="Z149" s="57">
        <v>50855</v>
      </c>
      <c r="AA149" s="57">
        <v>59869.487999999998</v>
      </c>
      <c r="AB149" s="57">
        <v>55297.008000000002</v>
      </c>
      <c r="AC149" s="57">
        <v>60031.678</v>
      </c>
      <c r="AD149" s="57">
        <v>71692.236000000004</v>
      </c>
      <c r="AE149" s="57">
        <v>79589.521999999997</v>
      </c>
      <c r="AF149" s="57">
        <v>82811.039999999994</v>
      </c>
      <c r="AH149" s="60" t="s">
        <v>13</v>
      </c>
      <c r="AI149" s="58">
        <v>0.45879116219636606</v>
      </c>
      <c r="AJ149" s="58">
        <v>0.48298907139744751</v>
      </c>
      <c r="AK149" s="58">
        <v>0.48370562136932171</v>
      </c>
      <c r="AL149" s="58">
        <v>0.47469138529039967</v>
      </c>
      <c r="AM149" s="58">
        <v>0.48243355988767245</v>
      </c>
      <c r="AN149" s="58">
        <v>0.48346887936659183</v>
      </c>
      <c r="AO149" s="58">
        <v>0.48492791980445815</v>
      </c>
      <c r="AQ149" s="60" t="s">
        <v>13</v>
      </c>
      <c r="AR149" s="58">
        <v>1.8351646487854641E-2</v>
      </c>
      <c r="AS149" s="58">
        <v>2.0285540998692796E-2</v>
      </c>
      <c r="AT149" s="58">
        <v>1.7413402369295582E-2</v>
      </c>
      <c r="AU149" s="58">
        <v>1.8038272641035188E-2</v>
      </c>
      <c r="AV149" s="58">
        <v>2.0262209515282247E-2</v>
      </c>
      <c r="AW149" s="58">
        <v>2.223956845086322E-2</v>
      </c>
      <c r="AX149" s="58">
        <v>2.3276540150613992E-2</v>
      </c>
    </row>
    <row r="150" spans="4:50" x14ac:dyDescent="0.25">
      <c r="D150" s="1" t="s">
        <v>60</v>
      </c>
      <c r="E150" s="2" t="s">
        <v>8</v>
      </c>
      <c r="F150" s="60" t="s">
        <v>14</v>
      </c>
      <c r="G150" s="57">
        <v>752115</v>
      </c>
      <c r="H150" s="57">
        <v>806057</v>
      </c>
      <c r="I150" s="57">
        <v>867937</v>
      </c>
      <c r="J150" s="57">
        <v>930918</v>
      </c>
      <c r="K150" s="57">
        <v>1018644</v>
      </c>
      <c r="L150" s="57">
        <v>1008262</v>
      </c>
      <c r="M150" s="57">
        <v>1037286</v>
      </c>
      <c r="O150" s="60" t="s">
        <v>14</v>
      </c>
      <c r="P150" s="103">
        <v>2.2999999999999998</v>
      </c>
      <c r="Q150" s="103">
        <v>2.5</v>
      </c>
      <c r="R150" s="103">
        <v>2.6</v>
      </c>
      <c r="S150" s="103">
        <v>2.8</v>
      </c>
      <c r="T150" s="103">
        <v>2.7</v>
      </c>
      <c r="U150" s="103">
        <v>2.9</v>
      </c>
      <c r="V150" s="103">
        <v>3</v>
      </c>
      <c r="Y150" s="60" t="s">
        <v>14</v>
      </c>
      <c r="Z150" s="57">
        <v>34597.289999999994</v>
      </c>
      <c r="AA150" s="57">
        <v>40302.85</v>
      </c>
      <c r="AB150" s="57">
        <v>45132.724000000002</v>
      </c>
      <c r="AC150" s="57">
        <v>52131.407999999996</v>
      </c>
      <c r="AD150" s="57">
        <v>55006.776000000005</v>
      </c>
      <c r="AE150" s="57">
        <v>58479.195999999996</v>
      </c>
      <c r="AF150" s="57">
        <v>62237.16</v>
      </c>
      <c r="AH150" s="60" t="s">
        <v>14</v>
      </c>
      <c r="AI150" s="58">
        <v>0.27140986330179517</v>
      </c>
      <c r="AJ150" s="58">
        <v>0.27311578680584875</v>
      </c>
      <c r="AK150" s="58">
        <v>0.27331924020553333</v>
      </c>
      <c r="AL150" s="58">
        <v>0.27972152786479154</v>
      </c>
      <c r="AM150" s="58">
        <v>0.28789697882327403</v>
      </c>
      <c r="AN150" s="58">
        <v>0.28173698248123991</v>
      </c>
      <c r="AO150" s="58">
        <v>0.29156051206058736</v>
      </c>
      <c r="AQ150" s="60" t="s">
        <v>14</v>
      </c>
      <c r="AR150" s="58">
        <v>1.2484853711882578E-2</v>
      </c>
      <c r="AS150" s="58">
        <v>1.3655789340292436E-2</v>
      </c>
      <c r="AT150" s="58">
        <v>1.4212600490687734E-2</v>
      </c>
      <c r="AU150" s="58">
        <v>1.5664405560428325E-2</v>
      </c>
      <c r="AV150" s="58">
        <v>1.5546436856456798E-2</v>
      </c>
      <c r="AW150" s="58">
        <v>1.6340744983911915E-2</v>
      </c>
      <c r="AX150" s="58">
        <v>1.7493630723635242E-2</v>
      </c>
    </row>
    <row r="151" spans="4:50" x14ac:dyDescent="0.25">
      <c r="D151" s="19" t="s">
        <v>0</v>
      </c>
      <c r="E151" s="96" t="s">
        <v>61</v>
      </c>
      <c r="F151" s="56" t="s">
        <v>59</v>
      </c>
      <c r="G151" s="100">
        <v>2653726</v>
      </c>
      <c r="H151" s="100">
        <v>2667368</v>
      </c>
      <c r="I151" s="100">
        <v>2760201</v>
      </c>
      <c r="J151" s="100">
        <v>2905002</v>
      </c>
      <c r="K151" s="100">
        <v>3105645</v>
      </c>
      <c r="L151" s="100">
        <v>3311799</v>
      </c>
      <c r="M151" s="100">
        <v>3532055</v>
      </c>
      <c r="O151" s="56" t="s">
        <v>59</v>
      </c>
      <c r="P151" s="101">
        <v>0.8</v>
      </c>
      <c r="Q151" s="101">
        <v>0.7</v>
      </c>
      <c r="R151" s="101">
        <v>1.1000000000000001</v>
      </c>
      <c r="S151" s="101">
        <v>1</v>
      </c>
      <c r="T151" s="101">
        <v>0.6</v>
      </c>
      <c r="U151" s="101">
        <v>0.7</v>
      </c>
      <c r="V151" s="101">
        <v>0.8</v>
      </c>
      <c r="Y151" s="56" t="s">
        <v>59</v>
      </c>
      <c r="Z151" s="100">
        <v>42459.616000000009</v>
      </c>
      <c r="AA151" s="100">
        <v>37343.151999999995</v>
      </c>
      <c r="AB151" s="100">
        <v>60724.421999999999</v>
      </c>
      <c r="AC151" s="100">
        <v>58100.04</v>
      </c>
      <c r="AD151" s="100">
        <v>37267.74</v>
      </c>
      <c r="AE151" s="100">
        <v>46365.185999999994</v>
      </c>
      <c r="AF151" s="100">
        <v>56512.88</v>
      </c>
      <c r="AH151" s="56" t="s">
        <v>59</v>
      </c>
      <c r="AI151" s="102">
        <v>1</v>
      </c>
      <c r="AJ151" s="102">
        <v>1</v>
      </c>
      <c r="AK151" s="102">
        <v>1</v>
      </c>
      <c r="AL151" s="102">
        <v>1</v>
      </c>
      <c r="AM151" s="102">
        <v>1</v>
      </c>
      <c r="AN151" s="102">
        <v>1</v>
      </c>
      <c r="AO151" s="102">
        <v>1</v>
      </c>
      <c r="AQ151" s="56" t="s">
        <v>59</v>
      </c>
      <c r="AR151" s="102">
        <v>1.6E-2</v>
      </c>
      <c r="AS151" s="102">
        <v>1.3999999999999999E-2</v>
      </c>
      <c r="AT151" s="102">
        <v>2.2000000000000002E-2</v>
      </c>
      <c r="AU151" s="102">
        <v>0.02</v>
      </c>
      <c r="AV151" s="102">
        <v>1.2E-2</v>
      </c>
      <c r="AW151" s="102">
        <v>1.3999999999999999E-2</v>
      </c>
      <c r="AX151" s="102">
        <v>1.6E-2</v>
      </c>
    </row>
    <row r="152" spans="4:50" x14ac:dyDescent="0.25">
      <c r="D152" s="1" t="s">
        <v>0</v>
      </c>
      <c r="E152" s="2" t="s">
        <v>61</v>
      </c>
      <c r="F152" s="60" t="s">
        <v>12</v>
      </c>
      <c r="G152" s="57">
        <v>351713</v>
      </c>
      <c r="H152" s="57">
        <v>315814</v>
      </c>
      <c r="I152" s="57">
        <v>320496</v>
      </c>
      <c r="J152" s="57">
        <v>343569</v>
      </c>
      <c r="K152" s="57">
        <v>357947</v>
      </c>
      <c r="L152" s="57">
        <v>356489</v>
      </c>
      <c r="M152" s="57">
        <v>386371</v>
      </c>
      <c r="O152" s="60" t="s">
        <v>12</v>
      </c>
      <c r="P152" s="103">
        <v>3.2</v>
      </c>
      <c r="Q152" s="103">
        <v>3.2</v>
      </c>
      <c r="R152" s="103">
        <v>4.3</v>
      </c>
      <c r="S152" s="103">
        <v>3.3</v>
      </c>
      <c r="T152" s="103">
        <v>3.1</v>
      </c>
      <c r="U152" s="103">
        <v>3.3</v>
      </c>
      <c r="V152" s="103">
        <v>3.3</v>
      </c>
      <c r="Y152" s="60" t="s">
        <v>12</v>
      </c>
      <c r="Z152" s="57">
        <v>22509.632000000001</v>
      </c>
      <c r="AA152" s="57">
        <v>20212.096000000001</v>
      </c>
      <c r="AB152" s="57">
        <v>27562.656000000003</v>
      </c>
      <c r="AC152" s="57">
        <v>22675.554</v>
      </c>
      <c r="AD152" s="57">
        <v>22192.714</v>
      </c>
      <c r="AE152" s="57">
        <v>23528.273999999998</v>
      </c>
      <c r="AF152" s="57">
        <v>25500.486000000001</v>
      </c>
      <c r="AH152" s="60" t="s">
        <v>12</v>
      </c>
      <c r="AI152" s="58">
        <v>0.13253553682633398</v>
      </c>
      <c r="AJ152" s="58">
        <v>0.1183991110337981</v>
      </c>
      <c r="AK152" s="58">
        <v>0.11611328305438626</v>
      </c>
      <c r="AL152" s="58">
        <v>0.11826807692387131</v>
      </c>
      <c r="AM152" s="58">
        <v>0.11525689510552559</v>
      </c>
      <c r="AN152" s="58">
        <v>0.10764210026031169</v>
      </c>
      <c r="AO152" s="58">
        <v>0.10938985944443108</v>
      </c>
      <c r="AQ152" s="60" t="s">
        <v>12</v>
      </c>
      <c r="AR152" s="58">
        <v>8.4822743568853751E-3</v>
      </c>
      <c r="AS152" s="58">
        <v>7.5775431061630791E-3</v>
      </c>
      <c r="AT152" s="58">
        <v>9.985742342677217E-3</v>
      </c>
      <c r="AU152" s="58">
        <v>7.8056930769755065E-3</v>
      </c>
      <c r="AV152" s="58">
        <v>7.1459274965425864E-3</v>
      </c>
      <c r="AW152" s="58">
        <v>7.1043786171805711E-3</v>
      </c>
      <c r="AX152" s="58">
        <v>7.2197307233324518E-3</v>
      </c>
    </row>
    <row r="153" spans="4:50" x14ac:dyDescent="0.25">
      <c r="D153" s="1" t="s">
        <v>0</v>
      </c>
      <c r="E153" s="2" t="s">
        <v>61</v>
      </c>
      <c r="F153" s="60" t="s">
        <v>13</v>
      </c>
      <c r="G153" s="57">
        <v>1425197</v>
      </c>
      <c r="H153" s="57">
        <v>1513644</v>
      </c>
      <c r="I153" s="57">
        <v>1574150</v>
      </c>
      <c r="J153" s="57">
        <v>1657474</v>
      </c>
      <c r="K153" s="57">
        <v>1802357</v>
      </c>
      <c r="L153" s="57">
        <v>1948425</v>
      </c>
      <c r="M153" s="57">
        <v>2113281</v>
      </c>
      <c r="O153" s="60" t="s">
        <v>13</v>
      </c>
      <c r="P153" s="103">
        <v>1.7</v>
      </c>
      <c r="Q153" s="103">
        <v>1.2</v>
      </c>
      <c r="R153" s="103">
        <v>1.8</v>
      </c>
      <c r="S153" s="103">
        <v>1.2</v>
      </c>
      <c r="T153" s="103">
        <v>1.7</v>
      </c>
      <c r="U153" s="103">
        <v>1.4</v>
      </c>
      <c r="V153" s="103">
        <v>1.1000000000000001</v>
      </c>
      <c r="Y153" s="60" t="s">
        <v>13</v>
      </c>
      <c r="Z153" s="57">
        <v>48456.697999999997</v>
      </c>
      <c r="AA153" s="57">
        <v>36327.455999999998</v>
      </c>
      <c r="AB153" s="57">
        <v>56669.4</v>
      </c>
      <c r="AC153" s="57">
        <v>39779.375999999997</v>
      </c>
      <c r="AD153" s="57">
        <v>61280.137999999999</v>
      </c>
      <c r="AE153" s="57">
        <v>54555.9</v>
      </c>
      <c r="AF153" s="57">
        <v>46492.182000000001</v>
      </c>
      <c r="AH153" s="60" t="s">
        <v>13</v>
      </c>
      <c r="AI153" s="58">
        <v>0.53705506898602196</v>
      </c>
      <c r="AJ153" s="58">
        <v>0.56746725611164262</v>
      </c>
      <c r="AK153" s="58">
        <v>0.57030266998671475</v>
      </c>
      <c r="AL153" s="58">
        <v>0.5705586433331199</v>
      </c>
      <c r="AM153" s="58">
        <v>0.58034868763171577</v>
      </c>
      <c r="AN153" s="58">
        <v>0.58832827716899483</v>
      </c>
      <c r="AO153" s="58">
        <v>0.59831486202791295</v>
      </c>
      <c r="AQ153" s="60" t="s">
        <v>13</v>
      </c>
      <c r="AR153" s="58">
        <v>1.8259872345524744E-2</v>
      </c>
      <c r="AS153" s="58">
        <v>1.3619214146679421E-2</v>
      </c>
      <c r="AT153" s="58">
        <v>2.0530896119521733E-2</v>
      </c>
      <c r="AU153" s="58">
        <v>1.3693407439994879E-2</v>
      </c>
      <c r="AV153" s="58">
        <v>1.9731855379478337E-2</v>
      </c>
      <c r="AW153" s="58">
        <v>1.6473191760731854E-2</v>
      </c>
      <c r="AX153" s="58">
        <v>1.3162926964614085E-2</v>
      </c>
    </row>
    <row r="154" spans="4:50" x14ac:dyDescent="0.25">
      <c r="D154" s="1" t="s">
        <v>0</v>
      </c>
      <c r="E154" s="2" t="s">
        <v>61</v>
      </c>
      <c r="F154" s="60" t="s">
        <v>14</v>
      </c>
      <c r="G154" s="57">
        <v>876816</v>
      </c>
      <c r="H154" s="57">
        <v>837910</v>
      </c>
      <c r="I154" s="57">
        <v>865555</v>
      </c>
      <c r="J154" s="57">
        <v>903959</v>
      </c>
      <c r="K154" s="57">
        <v>945341</v>
      </c>
      <c r="L154" s="57">
        <v>1006885</v>
      </c>
      <c r="M154" s="57">
        <v>1032403</v>
      </c>
      <c r="O154" s="60" t="s">
        <v>14</v>
      </c>
      <c r="P154" s="103">
        <v>2</v>
      </c>
      <c r="Q154" s="103">
        <v>1.9</v>
      </c>
      <c r="R154" s="103">
        <v>2.2000000000000002</v>
      </c>
      <c r="S154" s="103">
        <v>1.6</v>
      </c>
      <c r="T154" s="103">
        <v>2</v>
      </c>
      <c r="U154" s="103">
        <v>1.8</v>
      </c>
      <c r="V154" s="103">
        <v>1.8</v>
      </c>
      <c r="Y154" s="60" t="s">
        <v>14</v>
      </c>
      <c r="Z154" s="57">
        <v>35072.639999999999</v>
      </c>
      <c r="AA154" s="57">
        <v>31840.58</v>
      </c>
      <c r="AB154" s="57">
        <v>38084.420000000006</v>
      </c>
      <c r="AC154" s="57">
        <v>28926.688000000002</v>
      </c>
      <c r="AD154" s="57">
        <v>37813.64</v>
      </c>
      <c r="AE154" s="57">
        <v>36247.86</v>
      </c>
      <c r="AF154" s="57">
        <v>37166.508000000002</v>
      </c>
      <c r="AH154" s="60" t="s">
        <v>14</v>
      </c>
      <c r="AI154" s="58">
        <v>0.33040939418764409</v>
      </c>
      <c r="AJ154" s="58">
        <v>0.31413363285455925</v>
      </c>
      <c r="AK154" s="58">
        <v>0.31358404695889902</v>
      </c>
      <c r="AL154" s="58">
        <v>0.31117327974300879</v>
      </c>
      <c r="AM154" s="58">
        <v>0.30439441726275862</v>
      </c>
      <c r="AN154" s="58">
        <v>0.30402962257069344</v>
      </c>
      <c r="AO154" s="58">
        <v>0.29229527852765602</v>
      </c>
      <c r="AQ154" s="60" t="s">
        <v>14</v>
      </c>
      <c r="AR154" s="58">
        <v>1.3216375767505763E-2</v>
      </c>
      <c r="AS154" s="58">
        <v>1.193707804847325E-2</v>
      </c>
      <c r="AT154" s="58">
        <v>1.3797698066191556E-2</v>
      </c>
      <c r="AU154" s="58">
        <v>9.9575449517762815E-3</v>
      </c>
      <c r="AV154" s="58">
        <v>1.2175776690510344E-2</v>
      </c>
      <c r="AW154" s="58">
        <v>1.0945066412544963E-2</v>
      </c>
      <c r="AX154" s="58">
        <v>1.0522630026995616E-2</v>
      </c>
    </row>
    <row r="155" spans="4:50" x14ac:dyDescent="0.25">
      <c r="D155" s="19" t="s">
        <v>1</v>
      </c>
      <c r="E155" s="96" t="s">
        <v>61</v>
      </c>
      <c r="F155" s="56" t="s">
        <v>59</v>
      </c>
      <c r="G155" s="100">
        <v>1139675</v>
      </c>
      <c r="H155" s="100">
        <v>1140704</v>
      </c>
      <c r="I155" s="100">
        <v>1194710</v>
      </c>
      <c r="J155" s="100">
        <v>1276823</v>
      </c>
      <c r="K155" s="100">
        <v>1384022</v>
      </c>
      <c r="L155" s="100">
        <v>1472919</v>
      </c>
      <c r="M155" s="100">
        <v>1602797</v>
      </c>
      <c r="O155" s="56" t="s">
        <v>59</v>
      </c>
      <c r="P155" s="101">
        <v>1.7</v>
      </c>
      <c r="Q155" s="101">
        <v>1.2</v>
      </c>
      <c r="R155" s="101">
        <v>2.2000000000000002</v>
      </c>
      <c r="S155" s="101">
        <v>1.6</v>
      </c>
      <c r="T155" s="101">
        <v>1.7</v>
      </c>
      <c r="U155" s="101">
        <v>1.8</v>
      </c>
      <c r="V155" s="101">
        <v>1.4</v>
      </c>
      <c r="Y155" s="56" t="s">
        <v>59</v>
      </c>
      <c r="Z155" s="100">
        <v>38748.949999999997</v>
      </c>
      <c r="AA155" s="100">
        <v>27376.896000000001</v>
      </c>
      <c r="AB155" s="100">
        <v>52567.24</v>
      </c>
      <c r="AC155" s="100">
        <v>40858.336000000003</v>
      </c>
      <c r="AD155" s="100">
        <v>47056.748</v>
      </c>
      <c r="AE155" s="100">
        <v>53025.084000000003</v>
      </c>
      <c r="AF155" s="100">
        <v>44878.315999999999</v>
      </c>
      <c r="AH155" s="56" t="s">
        <v>59</v>
      </c>
      <c r="AI155" s="102">
        <v>1</v>
      </c>
      <c r="AJ155" s="102">
        <v>1</v>
      </c>
      <c r="AK155" s="102">
        <v>1</v>
      </c>
      <c r="AL155" s="102">
        <v>1</v>
      </c>
      <c r="AM155" s="102">
        <v>1</v>
      </c>
      <c r="AN155" s="102">
        <v>1</v>
      </c>
      <c r="AO155" s="102">
        <v>1</v>
      </c>
      <c r="AQ155" s="56" t="s">
        <v>59</v>
      </c>
      <c r="AR155" s="102">
        <v>3.4000000000000002E-2</v>
      </c>
      <c r="AS155" s="102">
        <v>2.4E-2</v>
      </c>
      <c r="AT155" s="102">
        <v>4.4000000000000004E-2</v>
      </c>
      <c r="AU155" s="102">
        <v>3.2000000000000001E-2</v>
      </c>
      <c r="AV155" s="102">
        <v>3.4000000000000002E-2</v>
      </c>
      <c r="AW155" s="102">
        <v>3.6000000000000004E-2</v>
      </c>
      <c r="AX155" s="102">
        <v>2.7999999999999997E-2</v>
      </c>
    </row>
    <row r="156" spans="4:50" x14ac:dyDescent="0.25">
      <c r="D156" s="1" t="s">
        <v>1</v>
      </c>
      <c r="E156" s="2" t="s">
        <v>61</v>
      </c>
      <c r="F156" s="60" t="s">
        <v>12</v>
      </c>
      <c r="G156" s="57">
        <v>160739</v>
      </c>
      <c r="H156" s="57">
        <v>137918</v>
      </c>
      <c r="I156" s="57">
        <v>141885</v>
      </c>
      <c r="J156" s="57">
        <v>162355</v>
      </c>
      <c r="K156" s="57">
        <v>173138</v>
      </c>
      <c r="L156" s="57">
        <v>157749</v>
      </c>
      <c r="M156" s="57">
        <v>182439</v>
      </c>
      <c r="O156" s="60" t="s">
        <v>12</v>
      </c>
      <c r="P156" s="103">
        <v>5.0999999999999996</v>
      </c>
      <c r="Q156" s="103">
        <v>5.4</v>
      </c>
      <c r="R156" s="103">
        <v>6.8</v>
      </c>
      <c r="S156" s="103">
        <v>4.8</v>
      </c>
      <c r="T156" s="103">
        <v>4.9000000000000004</v>
      </c>
      <c r="U156" s="103">
        <v>5.2</v>
      </c>
      <c r="V156" s="103">
        <v>5.0999999999999996</v>
      </c>
      <c r="Y156" s="60" t="s">
        <v>12</v>
      </c>
      <c r="Z156" s="57">
        <v>16395.377999999997</v>
      </c>
      <c r="AA156" s="57">
        <v>14895.144000000002</v>
      </c>
      <c r="AB156" s="57">
        <v>19296.36</v>
      </c>
      <c r="AC156" s="57">
        <v>15586.08</v>
      </c>
      <c r="AD156" s="57">
        <v>16967.524000000001</v>
      </c>
      <c r="AE156" s="57">
        <v>16405.896000000001</v>
      </c>
      <c r="AF156" s="57">
        <v>18608.777999999998</v>
      </c>
      <c r="AH156" s="60" t="s">
        <v>12</v>
      </c>
      <c r="AI156" s="58">
        <v>0.14103933138833438</v>
      </c>
      <c r="AJ156" s="58">
        <v>0.12090603697365837</v>
      </c>
      <c r="AK156" s="58">
        <v>0.11876103824359049</v>
      </c>
      <c r="AL156" s="58">
        <v>0.12715544754441296</v>
      </c>
      <c r="AM156" s="58">
        <v>0.12509772243504799</v>
      </c>
      <c r="AN156" s="58">
        <v>0.10709957574041749</v>
      </c>
      <c r="AO156" s="58">
        <v>0.11382539398314322</v>
      </c>
      <c r="AQ156" s="60" t="s">
        <v>12</v>
      </c>
      <c r="AR156" s="58">
        <v>1.4386011801610105E-2</v>
      </c>
      <c r="AS156" s="58">
        <v>1.3057851993155106E-2</v>
      </c>
      <c r="AT156" s="58">
        <v>1.6151501201128307E-2</v>
      </c>
      <c r="AU156" s="58">
        <v>1.2206922964263645E-2</v>
      </c>
      <c r="AV156" s="58">
        <v>1.2259576798634703E-2</v>
      </c>
      <c r="AW156" s="58">
        <v>1.113835587700342E-2</v>
      </c>
      <c r="AX156" s="58">
        <v>1.1610190186280607E-2</v>
      </c>
    </row>
    <row r="157" spans="4:50" x14ac:dyDescent="0.25">
      <c r="D157" s="1" t="s">
        <v>1</v>
      </c>
      <c r="E157" s="2" t="s">
        <v>61</v>
      </c>
      <c r="F157" s="60" t="s">
        <v>13</v>
      </c>
      <c r="G157" s="57">
        <v>786110</v>
      </c>
      <c r="H157" s="57">
        <v>825910</v>
      </c>
      <c r="I157" s="57">
        <v>848908</v>
      </c>
      <c r="J157" s="57">
        <v>894340</v>
      </c>
      <c r="K157" s="57">
        <v>962680</v>
      </c>
      <c r="L157" s="57">
        <v>1047316</v>
      </c>
      <c r="M157" s="57">
        <v>1116850</v>
      </c>
      <c r="O157" s="60" t="s">
        <v>13</v>
      </c>
      <c r="P157" s="103">
        <v>2</v>
      </c>
      <c r="Q157" s="103">
        <v>1.9</v>
      </c>
      <c r="R157" s="103">
        <v>2.2000000000000002</v>
      </c>
      <c r="S157" s="103">
        <v>1.6</v>
      </c>
      <c r="T157" s="103">
        <v>2</v>
      </c>
      <c r="U157" s="103">
        <v>1.8</v>
      </c>
      <c r="V157" s="103">
        <v>1.8</v>
      </c>
      <c r="Y157" s="60" t="s">
        <v>13</v>
      </c>
      <c r="Z157" s="57">
        <v>31444.400000000001</v>
      </c>
      <c r="AA157" s="57">
        <v>31384.58</v>
      </c>
      <c r="AB157" s="57">
        <v>37351.952000000005</v>
      </c>
      <c r="AC157" s="57">
        <v>28618.880000000001</v>
      </c>
      <c r="AD157" s="57">
        <v>38507.199999999997</v>
      </c>
      <c r="AE157" s="57">
        <v>37703.376000000004</v>
      </c>
      <c r="AF157" s="57">
        <v>40206.6</v>
      </c>
      <c r="AH157" s="60" t="s">
        <v>13</v>
      </c>
      <c r="AI157" s="58">
        <v>0.68976681948801188</v>
      </c>
      <c r="AJ157" s="58">
        <v>0.72403533256655539</v>
      </c>
      <c r="AK157" s="58">
        <v>0.7105556997095529</v>
      </c>
      <c r="AL157" s="58">
        <v>0.70044164304684364</v>
      </c>
      <c r="AM157" s="58">
        <v>0.69556697798156386</v>
      </c>
      <c r="AN157" s="58">
        <v>0.71104792592124888</v>
      </c>
      <c r="AO157" s="58">
        <v>0.69681313354092878</v>
      </c>
      <c r="AQ157" s="60" t="s">
        <v>13</v>
      </c>
      <c r="AR157" s="58">
        <v>2.7590672779520476E-2</v>
      </c>
      <c r="AS157" s="58">
        <v>2.7513342637529106E-2</v>
      </c>
      <c r="AT157" s="58">
        <v>3.126445078722033E-2</v>
      </c>
      <c r="AU157" s="58">
        <v>2.2414132577498996E-2</v>
      </c>
      <c r="AV157" s="58">
        <v>2.7822679119262554E-2</v>
      </c>
      <c r="AW157" s="58">
        <v>2.5597725333164959E-2</v>
      </c>
      <c r="AX157" s="58">
        <v>2.5085272807473434E-2</v>
      </c>
    </row>
    <row r="158" spans="4:50" x14ac:dyDescent="0.25">
      <c r="D158" s="1" t="s">
        <v>1</v>
      </c>
      <c r="E158" s="2" t="s">
        <v>61</v>
      </c>
      <c r="F158" s="60" t="s">
        <v>14</v>
      </c>
      <c r="G158" s="57">
        <v>192826</v>
      </c>
      <c r="H158" s="57">
        <v>176876</v>
      </c>
      <c r="I158" s="57">
        <v>203917</v>
      </c>
      <c r="J158" s="57">
        <v>220128</v>
      </c>
      <c r="K158" s="57">
        <v>248204</v>
      </c>
      <c r="L158" s="57">
        <v>267854</v>
      </c>
      <c r="M158" s="57">
        <v>303508</v>
      </c>
      <c r="O158" s="60" t="s">
        <v>14</v>
      </c>
      <c r="P158" s="103">
        <v>5.0999999999999996</v>
      </c>
      <c r="Q158" s="103">
        <v>4.7</v>
      </c>
      <c r="R158" s="103">
        <v>5.3</v>
      </c>
      <c r="S158" s="103">
        <v>4.0999999999999996</v>
      </c>
      <c r="T158" s="103">
        <v>4.3</v>
      </c>
      <c r="U158" s="103">
        <v>3.9</v>
      </c>
      <c r="V158" s="103">
        <v>3.5</v>
      </c>
      <c r="Y158" s="60" t="s">
        <v>14</v>
      </c>
      <c r="Z158" s="57">
        <v>19668.252</v>
      </c>
      <c r="AA158" s="57">
        <v>16626.344000000001</v>
      </c>
      <c r="AB158" s="57">
        <v>21615.201999999997</v>
      </c>
      <c r="AC158" s="57">
        <v>18050.495999999999</v>
      </c>
      <c r="AD158" s="57">
        <v>21345.543999999998</v>
      </c>
      <c r="AE158" s="57">
        <v>20892.612000000001</v>
      </c>
      <c r="AF158" s="57">
        <v>21245.56</v>
      </c>
      <c r="AH158" s="60" t="s">
        <v>14</v>
      </c>
      <c r="AI158" s="58">
        <v>0.16919384912365368</v>
      </c>
      <c r="AJ158" s="58">
        <v>0.15505863045978624</v>
      </c>
      <c r="AK158" s="58">
        <v>0.17068326204685655</v>
      </c>
      <c r="AL158" s="58">
        <v>0.17240290940874342</v>
      </c>
      <c r="AM158" s="58">
        <v>0.17933529958338812</v>
      </c>
      <c r="AN158" s="58">
        <v>0.18185249833833361</v>
      </c>
      <c r="AO158" s="58">
        <v>0.18936147247592802</v>
      </c>
      <c r="AQ158" s="60" t="s">
        <v>14</v>
      </c>
      <c r="AR158" s="58">
        <v>1.7257772610612673E-2</v>
      </c>
      <c r="AS158" s="58">
        <v>1.4575511263219907E-2</v>
      </c>
      <c r="AT158" s="58">
        <v>1.8092425776966795E-2</v>
      </c>
      <c r="AU158" s="58">
        <v>1.413703857151696E-2</v>
      </c>
      <c r="AV158" s="58">
        <v>1.5422835764171378E-2</v>
      </c>
      <c r="AW158" s="58">
        <v>1.4184494870390021E-2</v>
      </c>
      <c r="AX158" s="58">
        <v>1.3255303073314961E-2</v>
      </c>
    </row>
    <row r="159" spans="4:50" x14ac:dyDescent="0.25">
      <c r="D159" s="19" t="s">
        <v>60</v>
      </c>
      <c r="E159" s="96" t="s">
        <v>61</v>
      </c>
      <c r="F159" s="56" t="s">
        <v>59</v>
      </c>
      <c r="G159" s="100">
        <v>1514051</v>
      </c>
      <c r="H159" s="100">
        <v>1526664</v>
      </c>
      <c r="I159" s="100">
        <v>1565491</v>
      </c>
      <c r="J159" s="100">
        <v>1628179</v>
      </c>
      <c r="K159" s="100">
        <v>1721623</v>
      </c>
      <c r="L159" s="100">
        <v>1838880</v>
      </c>
      <c r="M159" s="100">
        <v>1929258</v>
      </c>
      <c r="O159" s="56" t="s">
        <v>59</v>
      </c>
      <c r="P159" s="101">
        <v>1.7</v>
      </c>
      <c r="Q159" s="101">
        <v>1.2</v>
      </c>
      <c r="R159" s="101">
        <v>1.8</v>
      </c>
      <c r="S159" s="101">
        <v>1.2</v>
      </c>
      <c r="T159" s="101">
        <v>1.7</v>
      </c>
      <c r="U159" s="101">
        <v>1.4</v>
      </c>
      <c r="V159" s="101">
        <v>1.4</v>
      </c>
      <c r="Y159" s="56" t="s">
        <v>59</v>
      </c>
      <c r="Z159" s="100">
        <v>51477.733999999997</v>
      </c>
      <c r="AA159" s="100">
        <v>36639.936000000002</v>
      </c>
      <c r="AB159" s="100">
        <v>56357.676000000007</v>
      </c>
      <c r="AC159" s="100">
        <v>39076.295999999995</v>
      </c>
      <c r="AD159" s="100">
        <v>58535.182000000001</v>
      </c>
      <c r="AE159" s="100">
        <v>51488.639999999999</v>
      </c>
      <c r="AF159" s="100">
        <v>54019.223999999995</v>
      </c>
      <c r="AH159" s="56" t="s">
        <v>59</v>
      </c>
      <c r="AI159" s="102">
        <v>1</v>
      </c>
      <c r="AJ159" s="102">
        <v>1</v>
      </c>
      <c r="AK159" s="102">
        <v>1</v>
      </c>
      <c r="AL159" s="102">
        <v>1</v>
      </c>
      <c r="AM159" s="102">
        <v>1</v>
      </c>
      <c r="AN159" s="102">
        <v>1</v>
      </c>
      <c r="AO159" s="102">
        <v>1</v>
      </c>
      <c r="AQ159" s="56" t="s">
        <v>59</v>
      </c>
      <c r="AR159" s="102">
        <v>3.4000000000000002E-2</v>
      </c>
      <c r="AS159" s="102">
        <v>2.4E-2</v>
      </c>
      <c r="AT159" s="102">
        <v>3.6000000000000004E-2</v>
      </c>
      <c r="AU159" s="102">
        <v>2.4E-2</v>
      </c>
      <c r="AV159" s="102">
        <v>3.4000000000000002E-2</v>
      </c>
      <c r="AW159" s="102">
        <v>2.7999999999999997E-2</v>
      </c>
      <c r="AX159" s="102">
        <v>2.7999999999999997E-2</v>
      </c>
    </row>
    <row r="160" spans="4:50" x14ac:dyDescent="0.25">
      <c r="D160" s="1" t="s">
        <v>60</v>
      </c>
      <c r="E160" s="2" t="s">
        <v>61</v>
      </c>
      <c r="F160" s="60" t="s">
        <v>12</v>
      </c>
      <c r="G160" s="57">
        <v>190974</v>
      </c>
      <c r="H160" s="57">
        <v>177896</v>
      </c>
      <c r="I160" s="57">
        <v>178611</v>
      </c>
      <c r="J160" s="57">
        <v>181214</v>
      </c>
      <c r="K160" s="57">
        <v>184809</v>
      </c>
      <c r="L160" s="57">
        <v>198740</v>
      </c>
      <c r="M160" s="57">
        <v>203932</v>
      </c>
      <c r="O160" s="60" t="s">
        <v>12</v>
      </c>
      <c r="P160" s="103">
        <v>5.0999999999999996</v>
      </c>
      <c r="Q160" s="103">
        <v>4.7</v>
      </c>
      <c r="R160" s="103">
        <v>6.8</v>
      </c>
      <c r="S160" s="103">
        <v>4.8</v>
      </c>
      <c r="T160" s="103">
        <v>4.9000000000000004</v>
      </c>
      <c r="U160" s="103">
        <v>5.2</v>
      </c>
      <c r="V160" s="103">
        <v>4.4000000000000004</v>
      </c>
      <c r="Y160" s="60" t="s">
        <v>12</v>
      </c>
      <c r="Z160" s="57">
        <v>19479.347999999998</v>
      </c>
      <c r="AA160" s="57">
        <v>16722.224000000002</v>
      </c>
      <c r="AB160" s="57">
        <v>24291.096000000001</v>
      </c>
      <c r="AC160" s="57">
        <v>17396.543999999998</v>
      </c>
      <c r="AD160" s="57">
        <v>18111.282000000003</v>
      </c>
      <c r="AE160" s="57">
        <v>20668.96</v>
      </c>
      <c r="AF160" s="57">
        <v>17946.016</v>
      </c>
      <c r="AH160" s="60" t="s">
        <v>12</v>
      </c>
      <c r="AI160" s="58">
        <v>0.12613445650113503</v>
      </c>
      <c r="AJ160" s="58">
        <v>0.116525967730948</v>
      </c>
      <c r="AK160" s="58">
        <v>0.11409263930613463</v>
      </c>
      <c r="AL160" s="58">
        <v>0.11129857343695011</v>
      </c>
      <c r="AM160" s="58">
        <v>0.10734580102612477</v>
      </c>
      <c r="AN160" s="58">
        <v>0.10807665535543375</v>
      </c>
      <c r="AO160" s="58">
        <v>0.10570488757854056</v>
      </c>
      <c r="AQ160" s="60" t="s">
        <v>12</v>
      </c>
      <c r="AR160" s="58">
        <v>1.2865714563115771E-2</v>
      </c>
      <c r="AS160" s="58">
        <v>1.0953440966709114E-2</v>
      </c>
      <c r="AT160" s="58">
        <v>1.5516598945634308E-2</v>
      </c>
      <c r="AU160" s="58">
        <v>1.068466304994721E-2</v>
      </c>
      <c r="AV160" s="58">
        <v>1.0519888500560228E-2</v>
      </c>
      <c r="AW160" s="58">
        <v>1.123997215696511E-2</v>
      </c>
      <c r="AX160" s="58">
        <v>9.3020301069115692E-3</v>
      </c>
    </row>
    <row r="161" spans="4:50" x14ac:dyDescent="0.25">
      <c r="D161" s="1" t="s">
        <v>60</v>
      </c>
      <c r="E161" s="2" t="s">
        <v>61</v>
      </c>
      <c r="F161" s="60" t="s">
        <v>13</v>
      </c>
      <c r="G161" s="57">
        <v>639087</v>
      </c>
      <c r="H161" s="57">
        <v>687734</v>
      </c>
      <c r="I161" s="57">
        <v>725242</v>
      </c>
      <c r="J161" s="57">
        <v>763134</v>
      </c>
      <c r="K161" s="57">
        <v>839677</v>
      </c>
      <c r="L161" s="57">
        <v>901109</v>
      </c>
      <c r="M161" s="57">
        <v>996431</v>
      </c>
      <c r="O161" s="60" t="s">
        <v>13</v>
      </c>
      <c r="P161" s="103">
        <v>2.6</v>
      </c>
      <c r="Q161" s="103">
        <v>2.4</v>
      </c>
      <c r="R161" s="103">
        <v>3.2</v>
      </c>
      <c r="S161" s="103">
        <v>1.6</v>
      </c>
      <c r="T161" s="103">
        <v>2</v>
      </c>
      <c r="U161" s="103">
        <v>2.1</v>
      </c>
      <c r="V161" s="103">
        <v>2.2000000000000002</v>
      </c>
      <c r="Y161" s="60" t="s">
        <v>13</v>
      </c>
      <c r="Z161" s="57">
        <v>33232.523999999998</v>
      </c>
      <c r="AA161" s="57">
        <v>33011.231999999996</v>
      </c>
      <c r="AB161" s="57">
        <v>46415.487999999998</v>
      </c>
      <c r="AC161" s="57">
        <v>24420.288000000004</v>
      </c>
      <c r="AD161" s="57">
        <v>33587.08</v>
      </c>
      <c r="AE161" s="57">
        <v>37846.578000000001</v>
      </c>
      <c r="AF161" s="57">
        <v>43842.964000000007</v>
      </c>
      <c r="AH161" s="60" t="s">
        <v>13</v>
      </c>
      <c r="AI161" s="58">
        <v>0.42210401102736961</v>
      </c>
      <c r="AJ161" s="58">
        <v>0.4504815728935771</v>
      </c>
      <c r="AK161" s="58">
        <v>0.46326807372255735</v>
      </c>
      <c r="AL161" s="58">
        <v>0.46870399384834222</v>
      </c>
      <c r="AM161" s="58">
        <v>0.4877240836118012</v>
      </c>
      <c r="AN161" s="58">
        <v>0.49003143217610717</v>
      </c>
      <c r="AO161" s="58">
        <v>0.5164840576014198</v>
      </c>
      <c r="AQ161" s="60" t="s">
        <v>13</v>
      </c>
      <c r="AR161" s="58">
        <v>2.1949408573423219E-2</v>
      </c>
      <c r="AS161" s="58">
        <v>2.1623115498891701E-2</v>
      </c>
      <c r="AT161" s="58">
        <v>2.9649156718243672E-2</v>
      </c>
      <c r="AU161" s="58">
        <v>1.4998527803146953E-2</v>
      </c>
      <c r="AV161" s="58">
        <v>1.9508963344472049E-2</v>
      </c>
      <c r="AW161" s="58">
        <v>2.05813201513965E-2</v>
      </c>
      <c r="AX161" s="58">
        <v>2.2725298534462476E-2</v>
      </c>
    </row>
    <row r="162" spans="4:50" x14ac:dyDescent="0.25">
      <c r="D162" s="1" t="s">
        <v>60</v>
      </c>
      <c r="E162" s="2" t="s">
        <v>61</v>
      </c>
      <c r="F162" s="60" t="s">
        <v>14</v>
      </c>
      <c r="G162" s="57">
        <v>683990</v>
      </c>
      <c r="H162" s="57">
        <v>661034</v>
      </c>
      <c r="I162" s="57">
        <v>661638</v>
      </c>
      <c r="J162" s="57">
        <v>683831</v>
      </c>
      <c r="K162" s="57">
        <v>697137</v>
      </c>
      <c r="L162" s="57">
        <v>739031</v>
      </c>
      <c r="M162" s="57">
        <v>728895</v>
      </c>
      <c r="O162" s="60" t="s">
        <v>14</v>
      </c>
      <c r="P162" s="103">
        <v>2.6</v>
      </c>
      <c r="Q162" s="103">
        <v>2.4</v>
      </c>
      <c r="R162" s="103">
        <v>3.2</v>
      </c>
      <c r="S162" s="103">
        <v>2.5</v>
      </c>
      <c r="T162" s="103">
        <v>2.6</v>
      </c>
      <c r="U162" s="103">
        <v>2.7</v>
      </c>
      <c r="V162" s="103">
        <v>2.7</v>
      </c>
      <c r="Y162" s="60" t="s">
        <v>14</v>
      </c>
      <c r="Z162" s="57">
        <v>35567.480000000003</v>
      </c>
      <c r="AA162" s="57">
        <v>31729.631999999998</v>
      </c>
      <c r="AB162" s="57">
        <v>42344.832000000002</v>
      </c>
      <c r="AC162" s="57">
        <v>34191.550000000003</v>
      </c>
      <c r="AD162" s="57">
        <v>36251.123999999996</v>
      </c>
      <c r="AE162" s="57">
        <v>39907.674000000006</v>
      </c>
      <c r="AF162" s="57">
        <v>39360.33</v>
      </c>
      <c r="AH162" s="60" t="s">
        <v>14</v>
      </c>
      <c r="AI162" s="58">
        <v>0.45176153247149536</v>
      </c>
      <c r="AJ162" s="58">
        <v>0.43299245937547487</v>
      </c>
      <c r="AK162" s="58">
        <v>0.42263928697130804</v>
      </c>
      <c r="AL162" s="58">
        <v>0.41999743271470769</v>
      </c>
      <c r="AM162" s="58">
        <v>0.40493011536207402</v>
      </c>
      <c r="AN162" s="58">
        <v>0.40189191246845907</v>
      </c>
      <c r="AO162" s="58">
        <v>0.37781105482003963</v>
      </c>
      <c r="AQ162" s="60" t="s">
        <v>14</v>
      </c>
      <c r="AR162" s="58">
        <v>2.3491599688517759E-2</v>
      </c>
      <c r="AS162" s="58">
        <v>2.0783638050022795E-2</v>
      </c>
      <c r="AT162" s="58">
        <v>2.7048914366163714E-2</v>
      </c>
      <c r="AU162" s="58">
        <v>2.0999871635735384E-2</v>
      </c>
      <c r="AV162" s="58">
        <v>2.1056365998827847E-2</v>
      </c>
      <c r="AW162" s="58">
        <v>2.1702163273296791E-2</v>
      </c>
      <c r="AX162" s="58">
        <v>2.0401796960282138E-2</v>
      </c>
    </row>
    <row r="163" spans="4:50" x14ac:dyDescent="0.25">
      <c r="D163" s="19" t="s">
        <v>0</v>
      </c>
      <c r="E163" s="96" t="s">
        <v>10</v>
      </c>
      <c r="F163" s="56" t="s">
        <v>59</v>
      </c>
      <c r="G163" s="100">
        <v>20252890</v>
      </c>
      <c r="H163" s="100">
        <v>20356055</v>
      </c>
      <c r="I163" s="100">
        <v>20864764</v>
      </c>
      <c r="J163" s="100">
        <v>21157935</v>
      </c>
      <c r="K163" s="100">
        <v>21534016</v>
      </c>
      <c r="L163" s="100">
        <v>21735229</v>
      </c>
      <c r="M163" s="100">
        <v>21818625</v>
      </c>
      <c r="O163" s="56" t="s">
        <v>59</v>
      </c>
      <c r="P163" s="101">
        <v>0.2</v>
      </c>
      <c r="Q163" s="101">
        <v>0.2</v>
      </c>
      <c r="R163" s="101">
        <v>0.3</v>
      </c>
      <c r="S163" s="101">
        <v>0.3</v>
      </c>
      <c r="T163" s="101">
        <v>0.4</v>
      </c>
      <c r="U163" s="101">
        <v>0.4</v>
      </c>
      <c r="V163" s="101">
        <v>0.8</v>
      </c>
      <c r="Y163" s="56" t="s">
        <v>59</v>
      </c>
      <c r="Z163" s="100">
        <v>81011.56</v>
      </c>
      <c r="AA163" s="100">
        <v>81424.22</v>
      </c>
      <c r="AB163" s="100">
        <v>125188.584</v>
      </c>
      <c r="AC163" s="100">
        <v>126947.61</v>
      </c>
      <c r="AD163" s="100">
        <v>172272.128</v>
      </c>
      <c r="AE163" s="100">
        <v>173881.83199999999</v>
      </c>
      <c r="AF163" s="100">
        <v>349098</v>
      </c>
      <c r="AH163" s="56" t="s">
        <v>59</v>
      </c>
      <c r="AI163" s="102">
        <v>1</v>
      </c>
      <c r="AJ163" s="102">
        <v>1</v>
      </c>
      <c r="AK163" s="102">
        <v>1</v>
      </c>
      <c r="AL163" s="102">
        <v>1</v>
      </c>
      <c r="AM163" s="102">
        <v>1</v>
      </c>
      <c r="AN163" s="102">
        <v>1</v>
      </c>
      <c r="AO163" s="102">
        <v>1</v>
      </c>
      <c r="AQ163" s="56" t="s">
        <v>59</v>
      </c>
      <c r="AR163" s="102">
        <v>4.0000000000000001E-3</v>
      </c>
      <c r="AS163" s="102">
        <v>4.0000000000000001E-3</v>
      </c>
      <c r="AT163" s="102">
        <v>6.0000000000000001E-3</v>
      </c>
      <c r="AU163" s="102">
        <v>6.0000000000000001E-3</v>
      </c>
      <c r="AV163" s="102">
        <v>8.0000000000000002E-3</v>
      </c>
      <c r="AW163" s="102">
        <v>8.0000000000000002E-3</v>
      </c>
      <c r="AX163" s="102">
        <v>1.6E-2</v>
      </c>
    </row>
    <row r="164" spans="4:50" x14ac:dyDescent="0.25">
      <c r="D164" s="1" t="s">
        <v>0</v>
      </c>
      <c r="E164" s="2" t="s">
        <v>10</v>
      </c>
      <c r="F164" s="60" t="s">
        <v>12</v>
      </c>
      <c r="G164" s="57">
        <v>5754820</v>
      </c>
      <c r="H164" s="57">
        <v>5029391</v>
      </c>
      <c r="I164" s="57">
        <v>4939308</v>
      </c>
      <c r="J164" s="57">
        <v>5019030</v>
      </c>
      <c r="K164" s="57">
        <v>4815864</v>
      </c>
      <c r="L164" s="57">
        <v>4843222</v>
      </c>
      <c r="M164" s="57">
        <v>4534863</v>
      </c>
      <c r="O164" s="60" t="s">
        <v>12</v>
      </c>
      <c r="P164" s="103">
        <v>0.9</v>
      </c>
      <c r="Q164" s="103">
        <v>0.9</v>
      </c>
      <c r="R164" s="103">
        <v>1</v>
      </c>
      <c r="S164" s="103">
        <v>1</v>
      </c>
      <c r="T164" s="103">
        <v>1.2</v>
      </c>
      <c r="U164" s="103">
        <v>1.3</v>
      </c>
      <c r="V164" s="103">
        <v>1.4</v>
      </c>
      <c r="Y164" s="60" t="s">
        <v>12</v>
      </c>
      <c r="Z164" s="57">
        <v>103586.76</v>
      </c>
      <c r="AA164" s="57">
        <v>90529.038</v>
      </c>
      <c r="AB164" s="57">
        <v>98786.16</v>
      </c>
      <c r="AC164" s="57">
        <v>100380.6</v>
      </c>
      <c r="AD164" s="57">
        <v>115580.73599999999</v>
      </c>
      <c r="AE164" s="57">
        <v>125923.77200000001</v>
      </c>
      <c r="AF164" s="57">
        <v>126976.16399999999</v>
      </c>
      <c r="AH164" s="60" t="s">
        <v>12</v>
      </c>
      <c r="AI164" s="58">
        <v>0.28414808948253806</v>
      </c>
      <c r="AJ164" s="58">
        <v>0.24707100663660025</v>
      </c>
      <c r="AK164" s="58">
        <v>0.23672963662565269</v>
      </c>
      <c r="AL164" s="58">
        <v>0.23721738439975357</v>
      </c>
      <c r="AM164" s="58">
        <v>0.22363984497828923</v>
      </c>
      <c r="AN164" s="58">
        <v>0.22282820208611559</v>
      </c>
      <c r="AO164" s="58">
        <v>0.20784366567554097</v>
      </c>
      <c r="AQ164" s="60" t="s">
        <v>12</v>
      </c>
      <c r="AR164" s="58">
        <v>5.1146656106856843E-3</v>
      </c>
      <c r="AS164" s="58">
        <v>4.4472781194588046E-3</v>
      </c>
      <c r="AT164" s="58">
        <v>4.7345927325130538E-3</v>
      </c>
      <c r="AU164" s="58">
        <v>4.744347687995071E-3</v>
      </c>
      <c r="AV164" s="58">
        <v>5.3673562794789411E-3</v>
      </c>
      <c r="AW164" s="58">
        <v>5.7935332542390049E-3</v>
      </c>
      <c r="AX164" s="58">
        <v>5.8196226389151465E-3</v>
      </c>
    </row>
    <row r="165" spans="4:50" x14ac:dyDescent="0.25">
      <c r="D165" s="1" t="s">
        <v>0</v>
      </c>
      <c r="E165" s="2" t="s">
        <v>10</v>
      </c>
      <c r="F165" s="60" t="s">
        <v>13</v>
      </c>
      <c r="G165" s="57">
        <v>7735991</v>
      </c>
      <c r="H165" s="57">
        <v>8341442</v>
      </c>
      <c r="I165" s="57">
        <v>8384685</v>
      </c>
      <c r="J165" s="57">
        <v>8306516</v>
      </c>
      <c r="K165" s="57">
        <v>8420292</v>
      </c>
      <c r="L165" s="57">
        <v>8583164</v>
      </c>
      <c r="M165" s="57">
        <v>8726225</v>
      </c>
      <c r="O165" s="60" t="s">
        <v>13</v>
      </c>
      <c r="P165" s="103">
        <v>0.7</v>
      </c>
      <c r="Q165" s="103">
        <v>0.6</v>
      </c>
      <c r="R165" s="103">
        <v>0.7</v>
      </c>
      <c r="S165" s="103">
        <v>0.7</v>
      </c>
      <c r="T165" s="103">
        <v>0.8</v>
      </c>
      <c r="U165" s="103">
        <v>0.9</v>
      </c>
      <c r="V165" s="103">
        <v>0.9</v>
      </c>
      <c r="Y165" s="60" t="s">
        <v>13</v>
      </c>
      <c r="Z165" s="57">
        <v>108303.87399999998</v>
      </c>
      <c r="AA165" s="57">
        <v>100097.304</v>
      </c>
      <c r="AB165" s="57">
        <v>117385.59</v>
      </c>
      <c r="AC165" s="57">
        <v>116291.22399999999</v>
      </c>
      <c r="AD165" s="57">
        <v>134724.67200000002</v>
      </c>
      <c r="AE165" s="57">
        <v>154496.95200000002</v>
      </c>
      <c r="AF165" s="57">
        <v>157072.04999999999</v>
      </c>
      <c r="AH165" s="60" t="s">
        <v>13</v>
      </c>
      <c r="AI165" s="58">
        <v>0.3819697337022025</v>
      </c>
      <c r="AJ165" s="58">
        <v>0.4097769435187712</v>
      </c>
      <c r="AK165" s="58">
        <v>0.40185860717140148</v>
      </c>
      <c r="AL165" s="58">
        <v>0.39259578025927389</v>
      </c>
      <c r="AM165" s="58">
        <v>0.39102283568471391</v>
      </c>
      <c r="AN165" s="58">
        <v>0.39489641447992108</v>
      </c>
      <c r="AO165" s="58">
        <v>0.39994385530710574</v>
      </c>
      <c r="AQ165" s="60" t="s">
        <v>13</v>
      </c>
      <c r="AR165" s="58">
        <v>5.3475762718308353E-3</v>
      </c>
      <c r="AS165" s="58">
        <v>4.9173233222252546E-3</v>
      </c>
      <c r="AT165" s="58">
        <v>5.62602050039962E-3</v>
      </c>
      <c r="AU165" s="58">
        <v>5.4963409236298347E-3</v>
      </c>
      <c r="AV165" s="58">
        <v>6.2563653709554233E-3</v>
      </c>
      <c r="AW165" s="58">
        <v>7.1081354606385792E-3</v>
      </c>
      <c r="AX165" s="58">
        <v>7.1989893955279041E-3</v>
      </c>
    </row>
    <row r="166" spans="4:50" x14ac:dyDescent="0.25">
      <c r="D166" s="1" t="s">
        <v>0</v>
      </c>
      <c r="E166" s="2" t="s">
        <v>10</v>
      </c>
      <c r="F166" s="60" t="s">
        <v>14</v>
      </c>
      <c r="G166" s="57">
        <v>6762079</v>
      </c>
      <c r="H166" s="57">
        <v>6985222</v>
      </c>
      <c r="I166" s="57">
        <v>7540771</v>
      </c>
      <c r="J166" s="57">
        <v>7832389</v>
      </c>
      <c r="K166" s="57">
        <v>8297860</v>
      </c>
      <c r="L166" s="57">
        <v>8308843</v>
      </c>
      <c r="M166" s="57">
        <v>8557537</v>
      </c>
      <c r="O166" s="60" t="s">
        <v>14</v>
      </c>
      <c r="P166" s="103">
        <v>0.8</v>
      </c>
      <c r="Q166" s="103">
        <v>0.8</v>
      </c>
      <c r="R166" s="103">
        <v>0.7</v>
      </c>
      <c r="S166" s="103">
        <v>0.8</v>
      </c>
      <c r="T166" s="103">
        <v>0.8</v>
      </c>
      <c r="U166" s="103">
        <v>0.9</v>
      </c>
      <c r="V166" s="103">
        <v>0.9</v>
      </c>
      <c r="Y166" s="60" t="s">
        <v>14</v>
      </c>
      <c r="Z166" s="57">
        <v>108193.26400000001</v>
      </c>
      <c r="AA166" s="57">
        <v>111763.55200000001</v>
      </c>
      <c r="AB166" s="57">
        <v>105570.79399999998</v>
      </c>
      <c r="AC166" s="57">
        <v>125318.224</v>
      </c>
      <c r="AD166" s="57">
        <v>132765.76000000001</v>
      </c>
      <c r="AE166" s="57">
        <v>149559.174</v>
      </c>
      <c r="AF166" s="57">
        <v>154035.666</v>
      </c>
      <c r="AH166" s="60" t="s">
        <v>14</v>
      </c>
      <c r="AI166" s="58">
        <v>0.33388217681525945</v>
      </c>
      <c r="AJ166" s="58">
        <v>0.34315204984462855</v>
      </c>
      <c r="AK166" s="58">
        <v>0.3614117562029458</v>
      </c>
      <c r="AL166" s="58">
        <v>0.37018683534097258</v>
      </c>
      <c r="AM166" s="58">
        <v>0.38533731933699689</v>
      </c>
      <c r="AN166" s="58">
        <v>0.38227538343396333</v>
      </c>
      <c r="AO166" s="58">
        <v>0.39221247901735329</v>
      </c>
      <c r="AQ166" s="60" t="s">
        <v>14</v>
      </c>
      <c r="AR166" s="58">
        <v>5.3421148290441513E-3</v>
      </c>
      <c r="AS166" s="58">
        <v>5.4904327975140565E-3</v>
      </c>
      <c r="AT166" s="58">
        <v>5.059764586841241E-3</v>
      </c>
      <c r="AU166" s="58">
        <v>5.9229893654555608E-3</v>
      </c>
      <c r="AV166" s="58">
        <v>6.1653971093919499E-3</v>
      </c>
      <c r="AW166" s="58">
        <v>6.8809569018113406E-3</v>
      </c>
      <c r="AX166" s="58">
        <v>7.0598246223123598E-3</v>
      </c>
    </row>
    <row r="167" spans="4:50" x14ac:dyDescent="0.25">
      <c r="D167" s="19" t="s">
        <v>1</v>
      </c>
      <c r="E167" s="96" t="s">
        <v>10</v>
      </c>
      <c r="F167" s="56" t="s">
        <v>59</v>
      </c>
      <c r="G167" s="100">
        <v>9947004</v>
      </c>
      <c r="H167" s="100">
        <v>9995376</v>
      </c>
      <c r="I167" s="100">
        <v>10281612</v>
      </c>
      <c r="J167" s="100">
        <v>10438850</v>
      </c>
      <c r="K167" s="100">
        <v>10625941</v>
      </c>
      <c r="L167" s="100">
        <v>10700686</v>
      </c>
      <c r="M167" s="100">
        <v>10834250</v>
      </c>
      <c r="O167" s="56" t="s">
        <v>59</v>
      </c>
      <c r="P167" s="101">
        <v>0.5</v>
      </c>
      <c r="Q167" s="101">
        <v>0.6</v>
      </c>
      <c r="R167" s="101">
        <v>0.6</v>
      </c>
      <c r="S167" s="101">
        <v>0.6</v>
      </c>
      <c r="T167" s="101">
        <v>0.7</v>
      </c>
      <c r="U167" s="101">
        <v>0.7</v>
      </c>
      <c r="V167" s="101">
        <v>0.8</v>
      </c>
      <c r="Y167" s="56" t="s">
        <v>59</v>
      </c>
      <c r="Z167" s="100">
        <v>99470.04</v>
      </c>
      <c r="AA167" s="100">
        <v>119944.51199999999</v>
      </c>
      <c r="AB167" s="100">
        <v>123379.344</v>
      </c>
      <c r="AC167" s="100">
        <v>125266.2</v>
      </c>
      <c r="AD167" s="100">
        <v>148763.174</v>
      </c>
      <c r="AE167" s="100">
        <v>149809.60399999999</v>
      </c>
      <c r="AF167" s="100">
        <v>173348</v>
      </c>
      <c r="AH167" s="56" t="s">
        <v>59</v>
      </c>
      <c r="AI167" s="102">
        <v>1</v>
      </c>
      <c r="AJ167" s="102">
        <v>1</v>
      </c>
      <c r="AK167" s="102">
        <v>1</v>
      </c>
      <c r="AL167" s="102">
        <v>1</v>
      </c>
      <c r="AM167" s="102">
        <v>1</v>
      </c>
      <c r="AN167" s="102">
        <v>1</v>
      </c>
      <c r="AO167" s="102">
        <v>1</v>
      </c>
      <c r="AQ167" s="56" t="s">
        <v>59</v>
      </c>
      <c r="AR167" s="102">
        <v>0.01</v>
      </c>
      <c r="AS167" s="102">
        <v>1.2E-2</v>
      </c>
      <c r="AT167" s="102">
        <v>1.2E-2</v>
      </c>
      <c r="AU167" s="102">
        <v>1.2E-2</v>
      </c>
      <c r="AV167" s="102">
        <v>1.3999999999999999E-2</v>
      </c>
      <c r="AW167" s="102">
        <v>1.3999999999999999E-2</v>
      </c>
      <c r="AX167" s="102">
        <v>1.6E-2</v>
      </c>
    </row>
    <row r="168" spans="4:50" x14ac:dyDescent="0.25">
      <c r="D168" s="1" t="s">
        <v>1</v>
      </c>
      <c r="E168" s="2" t="s">
        <v>10</v>
      </c>
      <c r="F168" s="60" t="s">
        <v>12</v>
      </c>
      <c r="G168" s="57">
        <v>2979166</v>
      </c>
      <c r="H168" s="57">
        <v>2608389</v>
      </c>
      <c r="I168" s="57">
        <v>2564764</v>
      </c>
      <c r="J168" s="57">
        <v>2682937</v>
      </c>
      <c r="K168" s="57">
        <v>2590425</v>
      </c>
      <c r="L168" s="57">
        <v>2583435</v>
      </c>
      <c r="M168" s="57">
        <v>2468705</v>
      </c>
      <c r="O168" s="60" t="s">
        <v>12</v>
      </c>
      <c r="P168" s="103">
        <v>1.4</v>
      </c>
      <c r="Q168" s="103">
        <v>1.6</v>
      </c>
      <c r="R168" s="103">
        <v>1.5</v>
      </c>
      <c r="S168" s="103">
        <v>1.6</v>
      </c>
      <c r="T168" s="103">
        <v>1.8</v>
      </c>
      <c r="U168" s="103">
        <v>1.9</v>
      </c>
      <c r="V168" s="103">
        <v>2</v>
      </c>
      <c r="Y168" s="60" t="s">
        <v>12</v>
      </c>
      <c r="Z168" s="57">
        <v>83416.648000000001</v>
      </c>
      <c r="AA168" s="57">
        <v>83468.448000000004</v>
      </c>
      <c r="AB168" s="57">
        <v>76942.92</v>
      </c>
      <c r="AC168" s="57">
        <v>85853.983999999997</v>
      </c>
      <c r="AD168" s="57">
        <v>93255.3</v>
      </c>
      <c r="AE168" s="57">
        <v>98170.53</v>
      </c>
      <c r="AF168" s="57">
        <v>98748.2</v>
      </c>
      <c r="AH168" s="60" t="s">
        <v>12</v>
      </c>
      <c r="AI168" s="58">
        <v>0.29950385060667511</v>
      </c>
      <c r="AJ168" s="58">
        <v>0.26095956770410639</v>
      </c>
      <c r="AK168" s="58">
        <v>0.24945154514681162</v>
      </c>
      <c r="AL168" s="58">
        <v>0.25701461367870981</v>
      </c>
      <c r="AM168" s="58">
        <v>0.24378311530244709</v>
      </c>
      <c r="AN168" s="58">
        <v>0.24142704495767842</v>
      </c>
      <c r="AO168" s="58">
        <v>0.22786118097699426</v>
      </c>
      <c r="AQ168" s="60" t="s">
        <v>12</v>
      </c>
      <c r="AR168" s="58">
        <v>8.3861078169869038E-3</v>
      </c>
      <c r="AS168" s="58">
        <v>8.3507061665314061E-3</v>
      </c>
      <c r="AT168" s="58">
        <v>7.4835463544043494E-3</v>
      </c>
      <c r="AU168" s="58">
        <v>8.2244676377187138E-3</v>
      </c>
      <c r="AV168" s="58">
        <v>8.7761921508880958E-3</v>
      </c>
      <c r="AW168" s="58">
        <v>9.1742277083917793E-3</v>
      </c>
      <c r="AX168" s="58">
        <v>9.1144472390797711E-3</v>
      </c>
    </row>
    <row r="169" spans="4:50" x14ac:dyDescent="0.25">
      <c r="D169" s="1" t="s">
        <v>1</v>
      </c>
      <c r="E169" s="2" t="s">
        <v>10</v>
      </c>
      <c r="F169" s="60" t="s">
        <v>13</v>
      </c>
      <c r="G169" s="57">
        <v>3955150</v>
      </c>
      <c r="H169" s="57">
        <v>4290640</v>
      </c>
      <c r="I169" s="57">
        <v>4303308</v>
      </c>
      <c r="J169" s="57">
        <v>4277591</v>
      </c>
      <c r="K169" s="57">
        <v>4290257</v>
      </c>
      <c r="L169" s="57">
        <v>4410526</v>
      </c>
      <c r="M169" s="57">
        <v>4478325</v>
      </c>
      <c r="O169" s="60" t="s">
        <v>13</v>
      </c>
      <c r="P169" s="103">
        <v>1.1000000000000001</v>
      </c>
      <c r="Q169" s="103">
        <v>1</v>
      </c>
      <c r="R169" s="103">
        <v>1</v>
      </c>
      <c r="S169" s="103">
        <v>1.1000000000000001</v>
      </c>
      <c r="T169" s="103">
        <v>1.2</v>
      </c>
      <c r="U169" s="103">
        <v>1.3</v>
      </c>
      <c r="V169" s="103">
        <v>1.4</v>
      </c>
      <c r="Y169" s="60" t="s">
        <v>13</v>
      </c>
      <c r="Z169" s="57">
        <v>87013.3</v>
      </c>
      <c r="AA169" s="57">
        <v>85812.800000000003</v>
      </c>
      <c r="AB169" s="57">
        <v>86066.16</v>
      </c>
      <c r="AC169" s="57">
        <v>94107.002000000008</v>
      </c>
      <c r="AD169" s="57">
        <v>102966.16799999999</v>
      </c>
      <c r="AE169" s="57">
        <v>114673.67599999999</v>
      </c>
      <c r="AF169" s="57">
        <v>125393.1</v>
      </c>
      <c r="AH169" s="60" t="s">
        <v>13</v>
      </c>
      <c r="AI169" s="58">
        <v>0.39762223881683367</v>
      </c>
      <c r="AJ169" s="58">
        <v>0.42926249097582725</v>
      </c>
      <c r="AK169" s="58">
        <v>0.4185440960036228</v>
      </c>
      <c r="AL169" s="58">
        <v>0.40977607686670464</v>
      </c>
      <c r="AM169" s="58">
        <v>0.40375313583992234</v>
      </c>
      <c r="AN169" s="58">
        <v>0.41217226633881232</v>
      </c>
      <c r="AO169" s="58">
        <v>0.41334887048019014</v>
      </c>
      <c r="AQ169" s="60" t="s">
        <v>13</v>
      </c>
      <c r="AR169" s="58">
        <v>8.7476892539703408E-3</v>
      </c>
      <c r="AS169" s="58">
        <v>8.5852498195165446E-3</v>
      </c>
      <c r="AT169" s="58">
        <v>8.3708819200724559E-3</v>
      </c>
      <c r="AU169" s="58">
        <v>9.0150736910675038E-3</v>
      </c>
      <c r="AV169" s="58">
        <v>9.6900752601581357E-3</v>
      </c>
      <c r="AW169" s="58">
        <v>1.0716478924809121E-2</v>
      </c>
      <c r="AX169" s="58">
        <v>1.1573768373445323E-2</v>
      </c>
    </row>
    <row r="170" spans="4:50" x14ac:dyDescent="0.25">
      <c r="D170" s="1" t="s">
        <v>1</v>
      </c>
      <c r="E170" s="2" t="s">
        <v>10</v>
      </c>
      <c r="F170" s="60" t="s">
        <v>14</v>
      </c>
      <c r="G170" s="57">
        <v>3012688</v>
      </c>
      <c r="H170" s="57">
        <v>3096347</v>
      </c>
      <c r="I170" s="57">
        <v>3413540</v>
      </c>
      <c r="J170" s="57">
        <v>3478322</v>
      </c>
      <c r="K170" s="57">
        <v>3745259</v>
      </c>
      <c r="L170" s="57">
        <v>3706725</v>
      </c>
      <c r="M170" s="57">
        <v>3887220</v>
      </c>
      <c r="O170" s="60" t="s">
        <v>14</v>
      </c>
      <c r="P170" s="103">
        <v>1.1000000000000001</v>
      </c>
      <c r="Q170" s="103">
        <v>1.2</v>
      </c>
      <c r="R170" s="103">
        <v>1.2</v>
      </c>
      <c r="S170" s="103">
        <v>1.3</v>
      </c>
      <c r="T170" s="103">
        <v>1.4</v>
      </c>
      <c r="U170" s="103">
        <v>1.5</v>
      </c>
      <c r="V170" s="103">
        <v>1.6</v>
      </c>
      <c r="Y170" s="60" t="s">
        <v>14</v>
      </c>
      <c r="Z170" s="57">
        <v>66279.135999999999</v>
      </c>
      <c r="AA170" s="57">
        <v>74312.327999999994</v>
      </c>
      <c r="AB170" s="57">
        <v>81924.960000000006</v>
      </c>
      <c r="AC170" s="57">
        <v>90436.372000000018</v>
      </c>
      <c r="AD170" s="57">
        <v>104867.25199999999</v>
      </c>
      <c r="AE170" s="57">
        <v>111201.75</v>
      </c>
      <c r="AF170" s="57">
        <v>124391.03999999999</v>
      </c>
      <c r="AH170" s="60" t="s">
        <v>14</v>
      </c>
      <c r="AI170" s="58">
        <v>0.30287391057649116</v>
      </c>
      <c r="AJ170" s="58">
        <v>0.30977794132006642</v>
      </c>
      <c r="AK170" s="58">
        <v>0.33200435884956564</v>
      </c>
      <c r="AL170" s="58">
        <v>0.33320930945458549</v>
      </c>
      <c r="AM170" s="58">
        <v>0.3524637488576306</v>
      </c>
      <c r="AN170" s="58">
        <v>0.34640068870350926</v>
      </c>
      <c r="AO170" s="58">
        <v>0.3587899485428156</v>
      </c>
      <c r="AQ170" s="60" t="s">
        <v>14</v>
      </c>
      <c r="AR170" s="58">
        <v>6.6632260326828065E-3</v>
      </c>
      <c r="AS170" s="58">
        <v>7.4346705916815935E-3</v>
      </c>
      <c r="AT170" s="58">
        <v>7.968104612389575E-3</v>
      </c>
      <c r="AU170" s="58">
        <v>8.6634420458192238E-3</v>
      </c>
      <c r="AV170" s="58">
        <v>9.8689849680136561E-3</v>
      </c>
      <c r="AW170" s="58">
        <v>1.0392020661105277E-2</v>
      </c>
      <c r="AX170" s="58">
        <v>1.14812783533701E-2</v>
      </c>
    </row>
    <row r="171" spans="4:50" x14ac:dyDescent="0.25">
      <c r="D171" s="19" t="s">
        <v>60</v>
      </c>
      <c r="E171" s="96" t="s">
        <v>10</v>
      </c>
      <c r="F171" s="56" t="s">
        <v>59</v>
      </c>
      <c r="G171" s="100">
        <v>10305886</v>
      </c>
      <c r="H171" s="100">
        <v>10360679</v>
      </c>
      <c r="I171" s="100">
        <v>10583152</v>
      </c>
      <c r="J171" s="100">
        <v>10719085</v>
      </c>
      <c r="K171" s="100">
        <v>10908075</v>
      </c>
      <c r="L171" s="100">
        <v>11034543</v>
      </c>
      <c r="M171" s="100">
        <v>10984375</v>
      </c>
      <c r="O171" s="56" t="s">
        <v>59</v>
      </c>
      <c r="P171" s="101">
        <v>0.5</v>
      </c>
      <c r="Q171" s="101">
        <v>0.6</v>
      </c>
      <c r="R171" s="101">
        <v>0.6</v>
      </c>
      <c r="S171" s="101">
        <v>0.6</v>
      </c>
      <c r="T171" s="101">
        <v>0.7</v>
      </c>
      <c r="U171" s="101">
        <v>0.7</v>
      </c>
      <c r="V171" s="101">
        <v>0.8</v>
      </c>
      <c r="Y171" s="56" t="s">
        <v>59</v>
      </c>
      <c r="Z171" s="100">
        <v>103058.86</v>
      </c>
      <c r="AA171" s="100">
        <v>124328.14799999999</v>
      </c>
      <c r="AB171" s="100">
        <v>126997.82400000001</v>
      </c>
      <c r="AC171" s="100">
        <v>128629.02</v>
      </c>
      <c r="AD171" s="100">
        <v>152713.04999999999</v>
      </c>
      <c r="AE171" s="100">
        <v>154483.60199999998</v>
      </c>
      <c r="AF171" s="100">
        <v>175750</v>
      </c>
      <c r="AH171" s="56" t="s">
        <v>59</v>
      </c>
      <c r="AI171" s="102">
        <v>1</v>
      </c>
      <c r="AJ171" s="102">
        <v>1</v>
      </c>
      <c r="AK171" s="102">
        <v>1</v>
      </c>
      <c r="AL171" s="102">
        <v>1</v>
      </c>
      <c r="AM171" s="102">
        <v>1</v>
      </c>
      <c r="AN171" s="102">
        <v>1</v>
      </c>
      <c r="AO171" s="102">
        <v>1</v>
      </c>
      <c r="AQ171" s="56" t="s">
        <v>59</v>
      </c>
      <c r="AR171" s="102">
        <v>0.01</v>
      </c>
      <c r="AS171" s="102">
        <v>1.2E-2</v>
      </c>
      <c r="AT171" s="102">
        <v>1.2E-2</v>
      </c>
      <c r="AU171" s="102">
        <v>1.2E-2</v>
      </c>
      <c r="AV171" s="102">
        <v>1.3999999999999999E-2</v>
      </c>
      <c r="AW171" s="102">
        <v>1.3999999999999999E-2</v>
      </c>
      <c r="AX171" s="102">
        <v>1.6E-2</v>
      </c>
    </row>
    <row r="172" spans="4:50" x14ac:dyDescent="0.25">
      <c r="D172" s="1" t="s">
        <v>60</v>
      </c>
      <c r="E172" s="2" t="s">
        <v>10</v>
      </c>
      <c r="F172" s="60" t="s">
        <v>12</v>
      </c>
      <c r="G172" s="57">
        <v>2775654</v>
      </c>
      <c r="H172" s="57">
        <v>2421002</v>
      </c>
      <c r="I172" s="57">
        <v>2374544</v>
      </c>
      <c r="J172" s="57">
        <v>2336093</v>
      </c>
      <c r="K172" s="57">
        <v>2225439</v>
      </c>
      <c r="L172" s="57">
        <v>2259787</v>
      </c>
      <c r="M172" s="57">
        <v>2066158</v>
      </c>
      <c r="O172" s="60" t="s">
        <v>12</v>
      </c>
      <c r="P172" s="103">
        <v>1.4</v>
      </c>
      <c r="Q172" s="103">
        <v>1.6</v>
      </c>
      <c r="R172" s="103">
        <v>1.5</v>
      </c>
      <c r="S172" s="103">
        <v>1.6</v>
      </c>
      <c r="T172" s="103">
        <v>1.8</v>
      </c>
      <c r="U172" s="103">
        <v>1.9</v>
      </c>
      <c r="V172" s="103">
        <v>2</v>
      </c>
      <c r="Y172" s="60" t="s">
        <v>12</v>
      </c>
      <c r="Z172" s="57">
        <v>77718.311999999991</v>
      </c>
      <c r="AA172" s="57">
        <v>77472.063999999998</v>
      </c>
      <c r="AB172" s="57">
        <v>71236.320000000007</v>
      </c>
      <c r="AC172" s="57">
        <v>74754.97600000001</v>
      </c>
      <c r="AD172" s="57">
        <v>80115.804000000004</v>
      </c>
      <c r="AE172" s="57">
        <v>85871.906000000003</v>
      </c>
      <c r="AF172" s="57">
        <v>82646.320000000007</v>
      </c>
      <c r="AH172" s="60" t="s">
        <v>12</v>
      </c>
      <c r="AI172" s="58">
        <v>0.26932706222444147</v>
      </c>
      <c r="AJ172" s="58">
        <v>0.23367213673930057</v>
      </c>
      <c r="AK172" s="58">
        <v>0.22437020653204262</v>
      </c>
      <c r="AL172" s="58">
        <v>0.21793772509500578</v>
      </c>
      <c r="AM172" s="58">
        <v>0.20401757413659147</v>
      </c>
      <c r="AN172" s="58">
        <v>0.2047920788382446</v>
      </c>
      <c r="AO172" s="58">
        <v>0.18809973257467993</v>
      </c>
      <c r="AQ172" s="60" t="s">
        <v>12</v>
      </c>
      <c r="AR172" s="58">
        <v>7.5411577422843613E-3</v>
      </c>
      <c r="AS172" s="58">
        <v>7.4775083756576186E-3</v>
      </c>
      <c r="AT172" s="58">
        <v>6.7311061959612782E-3</v>
      </c>
      <c r="AU172" s="58">
        <v>6.9740072030401853E-3</v>
      </c>
      <c r="AV172" s="58">
        <v>7.3446326689172925E-3</v>
      </c>
      <c r="AW172" s="58">
        <v>7.7820989958532951E-3</v>
      </c>
      <c r="AX172" s="58">
        <v>7.523989302987197E-3</v>
      </c>
    </row>
    <row r="173" spans="4:50" x14ac:dyDescent="0.25">
      <c r="D173" s="1" t="s">
        <v>60</v>
      </c>
      <c r="E173" s="2" t="s">
        <v>10</v>
      </c>
      <c r="F173" s="60" t="s">
        <v>13</v>
      </c>
      <c r="G173" s="57">
        <v>3780841</v>
      </c>
      <c r="H173" s="57">
        <v>4050802</v>
      </c>
      <c r="I173" s="57">
        <v>4081377</v>
      </c>
      <c r="J173" s="57">
        <v>4028925</v>
      </c>
      <c r="K173" s="57">
        <v>4130035</v>
      </c>
      <c r="L173" s="57">
        <v>4172638</v>
      </c>
      <c r="M173" s="57">
        <v>4247900</v>
      </c>
      <c r="O173" s="60" t="s">
        <v>13</v>
      </c>
      <c r="P173" s="103">
        <v>1.1000000000000001</v>
      </c>
      <c r="Q173" s="103">
        <v>1</v>
      </c>
      <c r="R173" s="103">
        <v>1</v>
      </c>
      <c r="S173" s="103">
        <v>1.1000000000000001</v>
      </c>
      <c r="T173" s="103">
        <v>1.2</v>
      </c>
      <c r="U173" s="103">
        <v>1.3</v>
      </c>
      <c r="V173" s="103">
        <v>1.4</v>
      </c>
      <c r="Y173" s="60" t="s">
        <v>13</v>
      </c>
      <c r="Z173" s="57">
        <v>83178.502000000008</v>
      </c>
      <c r="AA173" s="57">
        <v>81016.039999999994</v>
      </c>
      <c r="AB173" s="57">
        <v>81627.539999999994</v>
      </c>
      <c r="AC173" s="57">
        <v>88636.35</v>
      </c>
      <c r="AD173" s="57">
        <v>99120.84</v>
      </c>
      <c r="AE173" s="57">
        <v>108488.588</v>
      </c>
      <c r="AF173" s="57">
        <v>118941.2</v>
      </c>
      <c r="AH173" s="60" t="s">
        <v>13</v>
      </c>
      <c r="AI173" s="58">
        <v>0.36686229597338843</v>
      </c>
      <c r="AJ173" s="58">
        <v>0.39097842911647007</v>
      </c>
      <c r="AK173" s="58">
        <v>0.38564852890707796</v>
      </c>
      <c r="AL173" s="58">
        <v>0.37586463769995293</v>
      </c>
      <c r="AM173" s="58">
        <v>0.37862180082186819</v>
      </c>
      <c r="AN173" s="58">
        <v>0.3781432543241709</v>
      </c>
      <c r="AO173" s="58">
        <v>0.38672204836415364</v>
      </c>
      <c r="AQ173" s="60" t="s">
        <v>13</v>
      </c>
      <c r="AR173" s="58">
        <v>8.0709705114145464E-3</v>
      </c>
      <c r="AS173" s="58">
        <v>7.8195685823294007E-3</v>
      </c>
      <c r="AT173" s="58">
        <v>7.7129705781415593E-3</v>
      </c>
      <c r="AU173" s="58">
        <v>8.269022029398965E-3</v>
      </c>
      <c r="AV173" s="58">
        <v>9.0869232197248358E-3</v>
      </c>
      <c r="AW173" s="58">
        <v>9.8317246124284448E-3</v>
      </c>
      <c r="AX173" s="58">
        <v>1.0828217354196302E-2</v>
      </c>
    </row>
    <row r="174" spans="4:50" x14ac:dyDescent="0.25">
      <c r="D174" s="1" t="s">
        <v>60</v>
      </c>
      <c r="E174" s="2" t="s">
        <v>10</v>
      </c>
      <c r="F174" s="60" t="s">
        <v>14</v>
      </c>
      <c r="G174" s="57">
        <v>3749391</v>
      </c>
      <c r="H174" s="57">
        <v>3888875</v>
      </c>
      <c r="I174" s="57">
        <v>4127231</v>
      </c>
      <c r="J174" s="57">
        <v>4354067</v>
      </c>
      <c r="K174" s="57">
        <v>4552601</v>
      </c>
      <c r="L174" s="57">
        <v>4602118</v>
      </c>
      <c r="M174" s="57">
        <v>4670317</v>
      </c>
      <c r="O174" s="60" t="s">
        <v>14</v>
      </c>
      <c r="P174" s="103">
        <v>1.1000000000000001</v>
      </c>
      <c r="Q174" s="103">
        <v>1.2</v>
      </c>
      <c r="R174" s="103">
        <v>1</v>
      </c>
      <c r="S174" s="103">
        <v>1.1000000000000001</v>
      </c>
      <c r="T174" s="103">
        <v>1.2</v>
      </c>
      <c r="U174" s="103">
        <v>1.3</v>
      </c>
      <c r="V174" s="103">
        <v>1.4</v>
      </c>
      <c r="Y174" s="60" t="s">
        <v>14</v>
      </c>
      <c r="Z174" s="57">
        <v>82486.602000000014</v>
      </c>
      <c r="AA174" s="57">
        <v>93333</v>
      </c>
      <c r="AB174" s="57">
        <v>82544.62</v>
      </c>
      <c r="AC174" s="57">
        <v>95789.474000000002</v>
      </c>
      <c r="AD174" s="57">
        <v>109262.424</v>
      </c>
      <c r="AE174" s="57">
        <v>119655.06800000001</v>
      </c>
      <c r="AF174" s="57">
        <v>130768.87599999999</v>
      </c>
      <c r="AH174" s="60" t="s">
        <v>14</v>
      </c>
      <c r="AI174" s="58">
        <v>0.36381064180217015</v>
      </c>
      <c r="AJ174" s="58">
        <v>0.37534943414422933</v>
      </c>
      <c r="AK174" s="58">
        <v>0.38998126456087939</v>
      </c>
      <c r="AL174" s="58">
        <v>0.40619763720504126</v>
      </c>
      <c r="AM174" s="58">
        <v>0.41736062504154031</v>
      </c>
      <c r="AN174" s="58">
        <v>0.41706466683758447</v>
      </c>
      <c r="AO174" s="58">
        <v>0.42517821906116643</v>
      </c>
      <c r="AQ174" s="60" t="s">
        <v>14</v>
      </c>
      <c r="AR174" s="58">
        <v>8.0038341196477444E-3</v>
      </c>
      <c r="AS174" s="58">
        <v>9.0083864194615039E-3</v>
      </c>
      <c r="AT174" s="58">
        <v>7.7996252912175875E-3</v>
      </c>
      <c r="AU174" s="58">
        <v>8.9363480185109083E-3</v>
      </c>
      <c r="AV174" s="58">
        <v>1.0016655000996967E-2</v>
      </c>
      <c r="AW174" s="58">
        <v>1.0843681337777196E-2</v>
      </c>
      <c r="AX174" s="58">
        <v>1.1904990133712658E-2</v>
      </c>
    </row>
    <row r="175" spans="4:50" x14ac:dyDescent="0.25">
      <c r="N175" s="56"/>
      <c r="O175" s="101"/>
      <c r="P175" s="101"/>
      <c r="Q175" s="101"/>
      <c r="R175" s="101"/>
      <c r="S175" s="101"/>
      <c r="T175" s="101"/>
    </row>
    <row r="176" spans="4:50" x14ac:dyDescent="0.25">
      <c r="N176" s="60"/>
      <c r="O176" s="103"/>
      <c r="P176" s="103"/>
      <c r="Q176" s="103"/>
      <c r="R176" s="103"/>
      <c r="S176" s="103"/>
      <c r="T176" s="103"/>
    </row>
    <row r="177" spans="2:50" ht="23.25" x14ac:dyDescent="0.25">
      <c r="G177" s="94" t="s">
        <v>62</v>
      </c>
      <c r="N177" s="60"/>
      <c r="O177" s="103"/>
      <c r="P177" s="103"/>
      <c r="Q177" s="103"/>
      <c r="R177" s="103"/>
      <c r="S177" s="103"/>
      <c r="T177" s="103"/>
    </row>
    <row r="178" spans="2:50" x14ac:dyDescent="0.25">
      <c r="N178" s="60"/>
      <c r="O178" s="103"/>
      <c r="P178" s="103"/>
      <c r="Q178" s="103"/>
      <c r="R178" s="103"/>
      <c r="S178" s="103"/>
      <c r="T178" s="103"/>
    </row>
    <row r="179" spans="2:50" s="97" customFormat="1" x14ac:dyDescent="0.25">
      <c r="B179" s="95"/>
      <c r="C179" s="19"/>
      <c r="D179" s="96"/>
      <c r="G179" s="97" t="s">
        <v>54</v>
      </c>
      <c r="O179" s="97" t="s">
        <v>38</v>
      </c>
      <c r="Y179" s="97" t="s">
        <v>55</v>
      </c>
      <c r="AH179" s="97" t="s">
        <v>56</v>
      </c>
      <c r="AQ179" s="97" t="s">
        <v>57</v>
      </c>
    </row>
    <row r="180" spans="2:50" x14ac:dyDescent="0.25">
      <c r="F180" s="98" t="s">
        <v>58</v>
      </c>
      <c r="G180" s="99" t="s">
        <v>19</v>
      </c>
      <c r="H180" s="99" t="s">
        <v>20</v>
      </c>
      <c r="I180" s="99" t="s">
        <v>21</v>
      </c>
      <c r="J180" s="99" t="s">
        <v>22</v>
      </c>
      <c r="K180" s="99" t="s">
        <v>23</v>
      </c>
      <c r="L180" s="99" t="s">
        <v>24</v>
      </c>
      <c r="M180" s="99" t="s">
        <v>25</v>
      </c>
      <c r="O180" s="98" t="s">
        <v>58</v>
      </c>
      <c r="P180" s="98" t="s">
        <v>19</v>
      </c>
      <c r="Q180" s="98" t="s">
        <v>20</v>
      </c>
      <c r="R180" s="98" t="s">
        <v>21</v>
      </c>
      <c r="S180" s="98" t="s">
        <v>22</v>
      </c>
      <c r="T180" s="98" t="s">
        <v>23</v>
      </c>
      <c r="U180" s="98" t="s">
        <v>24</v>
      </c>
      <c r="V180" s="98" t="s">
        <v>63</v>
      </c>
      <c r="Y180" s="98" t="s">
        <v>58</v>
      </c>
      <c r="Z180" s="99" t="s">
        <v>19</v>
      </c>
      <c r="AA180" s="99" t="s">
        <v>20</v>
      </c>
      <c r="AB180" s="99" t="s">
        <v>21</v>
      </c>
      <c r="AC180" s="99" t="s">
        <v>22</v>
      </c>
      <c r="AD180" s="99" t="s">
        <v>23</v>
      </c>
      <c r="AE180" s="99" t="s">
        <v>24</v>
      </c>
      <c r="AF180" s="99" t="s">
        <v>25</v>
      </c>
      <c r="AH180" s="98" t="s">
        <v>58</v>
      </c>
      <c r="AI180" s="99" t="s">
        <v>19</v>
      </c>
      <c r="AJ180" s="99" t="s">
        <v>20</v>
      </c>
      <c r="AK180" s="99" t="s">
        <v>21</v>
      </c>
      <c r="AL180" s="99" t="s">
        <v>22</v>
      </c>
      <c r="AM180" s="99" t="s">
        <v>23</v>
      </c>
      <c r="AN180" s="99" t="s">
        <v>24</v>
      </c>
      <c r="AO180" s="99" t="s">
        <v>25</v>
      </c>
      <c r="AQ180" s="98" t="s">
        <v>58</v>
      </c>
      <c r="AR180" s="99" t="s">
        <v>19</v>
      </c>
      <c r="AS180" s="99" t="s">
        <v>20</v>
      </c>
      <c r="AT180" s="99" t="s">
        <v>21</v>
      </c>
      <c r="AU180" s="99" t="s">
        <v>22</v>
      </c>
      <c r="AV180" s="99" t="s">
        <v>23</v>
      </c>
      <c r="AW180" s="99" t="s">
        <v>24</v>
      </c>
      <c r="AX180" s="99" t="s">
        <v>25</v>
      </c>
    </row>
    <row r="181" spans="2:50" x14ac:dyDescent="0.25">
      <c r="C181" s="19" t="s">
        <v>0</v>
      </c>
      <c r="D181" s="96" t="s">
        <v>4</v>
      </c>
      <c r="E181" s="97"/>
      <c r="F181" s="56" t="s">
        <v>59</v>
      </c>
      <c r="G181" s="100">
        <v>357758</v>
      </c>
      <c r="H181" s="100">
        <v>293829</v>
      </c>
      <c r="I181" s="100">
        <v>353276</v>
      </c>
      <c r="J181" s="100">
        <v>359840</v>
      </c>
      <c r="K181" s="100">
        <v>390473</v>
      </c>
      <c r="L181" s="100">
        <v>394070</v>
      </c>
      <c r="M181" s="100">
        <v>407451</v>
      </c>
      <c r="O181" s="56" t="s">
        <v>59</v>
      </c>
      <c r="P181" s="101">
        <v>3.1</v>
      </c>
      <c r="Q181" s="101">
        <v>4</v>
      </c>
      <c r="R181" s="101">
        <v>3.3</v>
      </c>
      <c r="S181" s="101">
        <v>4</v>
      </c>
      <c r="T181" s="101">
        <v>4.2</v>
      </c>
      <c r="U181" s="101">
        <v>3.9</v>
      </c>
      <c r="V181" s="101">
        <v>3.6</v>
      </c>
      <c r="Y181" s="56" t="s">
        <v>59</v>
      </c>
      <c r="Z181" s="100">
        <v>22180.995999999999</v>
      </c>
      <c r="AA181" s="100">
        <v>23506.32</v>
      </c>
      <c r="AB181" s="100">
        <v>23316.216</v>
      </c>
      <c r="AC181" s="100">
        <v>28787.200000000001</v>
      </c>
      <c r="AD181" s="100">
        <v>32799.732000000004</v>
      </c>
      <c r="AE181" s="100">
        <v>30737.46</v>
      </c>
      <c r="AF181" s="100">
        <v>29336.472000000002</v>
      </c>
      <c r="AH181" s="56" t="s">
        <v>59</v>
      </c>
      <c r="AI181" s="102">
        <v>1</v>
      </c>
      <c r="AJ181" s="102">
        <v>1</v>
      </c>
      <c r="AK181" s="102">
        <v>1</v>
      </c>
      <c r="AL181" s="102">
        <v>1</v>
      </c>
      <c r="AM181" s="102">
        <v>1</v>
      </c>
      <c r="AN181" s="102">
        <v>1</v>
      </c>
      <c r="AO181" s="102">
        <v>1</v>
      </c>
      <c r="AQ181" s="56" t="s">
        <v>59</v>
      </c>
      <c r="AR181" s="102">
        <v>6.2E-2</v>
      </c>
      <c r="AS181" s="102">
        <v>0.08</v>
      </c>
      <c r="AT181" s="102">
        <v>6.6000000000000003E-2</v>
      </c>
      <c r="AU181" s="102">
        <v>0.08</v>
      </c>
      <c r="AV181" s="102">
        <v>8.4000000000000005E-2</v>
      </c>
      <c r="AW181" s="102">
        <v>7.8E-2</v>
      </c>
      <c r="AX181" s="102">
        <v>7.2000000000000008E-2</v>
      </c>
    </row>
    <row r="182" spans="2:50" x14ac:dyDescent="0.25">
      <c r="C182" s="1" t="s">
        <v>0</v>
      </c>
      <c r="D182" s="2" t="s">
        <v>4</v>
      </c>
      <c r="E182" s="3"/>
      <c r="F182" s="60" t="s">
        <v>12</v>
      </c>
      <c r="G182" s="57">
        <v>34942</v>
      </c>
      <c r="H182" s="57">
        <v>28434</v>
      </c>
      <c r="I182" s="57">
        <v>30264</v>
      </c>
      <c r="J182" s="57">
        <v>26443</v>
      </c>
      <c r="K182" s="57">
        <v>28998</v>
      </c>
      <c r="L182" s="57">
        <v>15063</v>
      </c>
      <c r="M182" s="57">
        <v>18396</v>
      </c>
      <c r="O182" s="60" t="s">
        <v>12</v>
      </c>
      <c r="P182" s="103">
        <v>11.4</v>
      </c>
      <c r="Q182" s="103">
        <v>13.3</v>
      </c>
      <c r="R182" s="103">
        <v>12.2</v>
      </c>
      <c r="S182" s="103">
        <v>14.4</v>
      </c>
      <c r="T182" s="103">
        <v>15.1</v>
      </c>
      <c r="U182" s="103">
        <v>20.2</v>
      </c>
      <c r="V182" s="103">
        <v>18.100000000000001</v>
      </c>
      <c r="Y182" s="60" t="s">
        <v>12</v>
      </c>
      <c r="Z182" s="57">
        <v>7966.7759999999998</v>
      </c>
      <c r="AA182" s="57">
        <v>7563.4440000000004</v>
      </c>
      <c r="AB182" s="57">
        <v>7384.4160000000002</v>
      </c>
      <c r="AC182" s="57">
        <v>7615.5839999999998</v>
      </c>
      <c r="AD182" s="57">
        <v>8757.3960000000006</v>
      </c>
      <c r="AE182" s="57">
        <v>6085.4519999999993</v>
      </c>
      <c r="AF182" s="57">
        <v>6659.3520000000008</v>
      </c>
      <c r="AH182" s="60" t="s">
        <v>12</v>
      </c>
      <c r="AI182" s="58">
        <v>9.7669374269757775E-2</v>
      </c>
      <c r="AJ182" s="58">
        <v>9.6770570638024161E-2</v>
      </c>
      <c r="AK182" s="58">
        <v>8.5666730828021148E-2</v>
      </c>
      <c r="AL182" s="58">
        <v>7.3485437972432191E-2</v>
      </c>
      <c r="AM182" s="58">
        <v>7.426377752110902E-2</v>
      </c>
      <c r="AN182" s="58">
        <v>3.8224173370213416E-2</v>
      </c>
      <c r="AO182" s="58">
        <v>4.5148987240183479E-2</v>
      </c>
      <c r="AQ182" s="60" t="s">
        <v>12</v>
      </c>
      <c r="AR182" s="58">
        <v>2.2268617333504773E-2</v>
      </c>
      <c r="AS182" s="58">
        <v>2.5740971789714427E-2</v>
      </c>
      <c r="AT182" s="58">
        <v>2.090268232203716E-2</v>
      </c>
      <c r="AU182" s="58">
        <v>2.1163806136060472E-2</v>
      </c>
      <c r="AV182" s="58">
        <v>2.2427660811374924E-2</v>
      </c>
      <c r="AW182" s="58">
        <v>1.5442566041566219E-2</v>
      </c>
      <c r="AX182" s="58">
        <v>1.6343933380946422E-2</v>
      </c>
    </row>
    <row r="183" spans="2:50" x14ac:dyDescent="0.25">
      <c r="C183" s="1" t="s">
        <v>0</v>
      </c>
      <c r="D183" s="2" t="s">
        <v>4</v>
      </c>
      <c r="E183" s="3"/>
      <c r="F183" s="60" t="s">
        <v>13</v>
      </c>
      <c r="G183" s="57">
        <v>31680</v>
      </c>
      <c r="H183" s="57">
        <v>27963</v>
      </c>
      <c r="I183" s="57">
        <v>32956</v>
      </c>
      <c r="J183" s="57">
        <v>25855</v>
      </c>
      <c r="K183" s="57">
        <v>38290</v>
      </c>
      <c r="L183" s="57">
        <v>19112</v>
      </c>
      <c r="M183" s="57">
        <v>26770</v>
      </c>
      <c r="O183" s="60" t="s">
        <v>13</v>
      </c>
      <c r="P183" s="103">
        <v>11.4</v>
      </c>
      <c r="Q183" s="103">
        <v>13.3</v>
      </c>
      <c r="R183" s="103">
        <v>12.2</v>
      </c>
      <c r="S183" s="103">
        <v>14.4</v>
      </c>
      <c r="T183" s="103">
        <v>12.7</v>
      </c>
      <c r="U183" s="103">
        <v>17.899999999999999</v>
      </c>
      <c r="V183" s="103">
        <v>15.4</v>
      </c>
      <c r="Y183" s="60" t="s">
        <v>13</v>
      </c>
      <c r="Z183" s="57">
        <v>7223.04</v>
      </c>
      <c r="AA183" s="57">
        <v>7438.1580000000004</v>
      </c>
      <c r="AB183" s="57">
        <v>8041.2639999999992</v>
      </c>
      <c r="AC183" s="57">
        <v>7446.24</v>
      </c>
      <c r="AD183" s="57">
        <v>9725.66</v>
      </c>
      <c r="AE183" s="57">
        <v>6842.0959999999995</v>
      </c>
      <c r="AF183" s="57">
        <v>8245.16</v>
      </c>
      <c r="AH183" s="60" t="s">
        <v>13</v>
      </c>
      <c r="AI183" s="58">
        <v>8.8551478932686348E-2</v>
      </c>
      <c r="AJ183" s="58">
        <v>9.5167597480167038E-2</v>
      </c>
      <c r="AK183" s="58">
        <v>9.3286835222319092E-2</v>
      </c>
      <c r="AL183" s="58">
        <v>7.1851378390395737E-2</v>
      </c>
      <c r="AM183" s="58">
        <v>9.8060557324065947E-2</v>
      </c>
      <c r="AN183" s="58">
        <v>4.8498997640013197E-2</v>
      </c>
      <c r="AO183" s="58">
        <v>6.5701151794939766E-2</v>
      </c>
      <c r="AQ183" s="60" t="s">
        <v>13</v>
      </c>
      <c r="AR183" s="58">
        <v>2.0189737196652485E-2</v>
      </c>
      <c r="AS183" s="58">
        <v>2.5314580929724433E-2</v>
      </c>
      <c r="AT183" s="58">
        <v>2.2761987794245857E-2</v>
      </c>
      <c r="AU183" s="58">
        <v>2.0693196976433972E-2</v>
      </c>
      <c r="AV183" s="58">
        <v>2.490738156031275E-2</v>
      </c>
      <c r="AW183" s="58">
        <v>1.7362641155124724E-2</v>
      </c>
      <c r="AX183" s="58">
        <v>2.0235954752841446E-2</v>
      </c>
    </row>
    <row r="184" spans="2:50" x14ac:dyDescent="0.25">
      <c r="C184" s="1" t="s">
        <v>0</v>
      </c>
      <c r="D184" s="2" t="s">
        <v>4</v>
      </c>
      <c r="E184" s="3"/>
      <c r="F184" s="60" t="s">
        <v>14</v>
      </c>
      <c r="G184" s="57">
        <v>291136</v>
      </c>
      <c r="H184" s="57">
        <v>237432</v>
      </c>
      <c r="I184" s="57">
        <v>290056</v>
      </c>
      <c r="J184" s="57">
        <v>307542</v>
      </c>
      <c r="K184" s="57">
        <v>323185</v>
      </c>
      <c r="L184" s="57">
        <v>359895</v>
      </c>
      <c r="M184" s="57">
        <v>362285</v>
      </c>
      <c r="O184" s="60" t="s">
        <v>14</v>
      </c>
      <c r="P184" s="103">
        <v>3.8</v>
      </c>
      <c r="Q184" s="103">
        <v>4.5</v>
      </c>
      <c r="R184" s="103">
        <v>4</v>
      </c>
      <c r="S184" s="103">
        <v>4</v>
      </c>
      <c r="T184" s="103">
        <v>4.2</v>
      </c>
      <c r="U184" s="103">
        <v>3.9</v>
      </c>
      <c r="V184" s="103">
        <v>3.9</v>
      </c>
      <c r="Y184" s="60" t="s">
        <v>14</v>
      </c>
      <c r="Z184" s="57">
        <v>22126.335999999999</v>
      </c>
      <c r="AA184" s="57">
        <v>21368.880000000001</v>
      </c>
      <c r="AB184" s="57">
        <v>23204.48</v>
      </c>
      <c r="AC184" s="57">
        <v>24603.360000000001</v>
      </c>
      <c r="AD184" s="57">
        <v>27147.54</v>
      </c>
      <c r="AE184" s="57">
        <v>28071.81</v>
      </c>
      <c r="AF184" s="57">
        <v>28258.23</v>
      </c>
      <c r="AH184" s="60" t="s">
        <v>14</v>
      </c>
      <c r="AI184" s="58">
        <v>0.81377914679755592</v>
      </c>
      <c r="AJ184" s="58">
        <v>0.8080618318818088</v>
      </c>
      <c r="AK184" s="58">
        <v>0.8210464339496597</v>
      </c>
      <c r="AL184" s="58">
        <v>0.85466318363717209</v>
      </c>
      <c r="AM184" s="58">
        <v>0.82767566515482505</v>
      </c>
      <c r="AN184" s="58">
        <v>0.91327682898977336</v>
      </c>
      <c r="AO184" s="58">
        <v>0.8891498609648768</v>
      </c>
      <c r="AQ184" s="60" t="s">
        <v>14</v>
      </c>
      <c r="AR184" s="58">
        <v>6.1847215156614246E-2</v>
      </c>
      <c r="AS184" s="58">
        <v>7.2725564869362797E-2</v>
      </c>
      <c r="AT184" s="58">
        <v>6.5683714715972771E-2</v>
      </c>
      <c r="AU184" s="58">
        <v>6.8373054690973767E-2</v>
      </c>
      <c r="AV184" s="58">
        <v>6.9524755873005301E-2</v>
      </c>
      <c r="AW184" s="58">
        <v>7.1235592661202315E-2</v>
      </c>
      <c r="AX184" s="58">
        <v>6.9353689155260384E-2</v>
      </c>
    </row>
    <row r="185" spans="2:50" x14ac:dyDescent="0.25">
      <c r="C185" s="19" t="s">
        <v>1</v>
      </c>
      <c r="D185" s="96" t="s">
        <v>4</v>
      </c>
      <c r="E185" s="3"/>
      <c r="F185" s="56" t="s">
        <v>59</v>
      </c>
      <c r="G185" s="100">
        <v>182820</v>
      </c>
      <c r="H185" s="100">
        <v>153594</v>
      </c>
      <c r="I185" s="100">
        <v>185735</v>
      </c>
      <c r="J185" s="100">
        <v>189211</v>
      </c>
      <c r="K185" s="100">
        <v>208970</v>
      </c>
      <c r="L185" s="100">
        <v>202317</v>
      </c>
      <c r="M185" s="100">
        <v>221305</v>
      </c>
      <c r="O185" s="56" t="s">
        <v>59</v>
      </c>
      <c r="P185" s="101">
        <v>5</v>
      </c>
      <c r="Q185" s="101">
        <v>5.3</v>
      </c>
      <c r="R185" s="101">
        <v>0.3</v>
      </c>
      <c r="S185" s="101">
        <v>5.8</v>
      </c>
      <c r="T185" s="101">
        <v>5.0999999999999996</v>
      </c>
      <c r="U185" s="101">
        <v>5.3</v>
      </c>
      <c r="V185" s="101">
        <v>5.3</v>
      </c>
      <c r="Y185" s="56" t="s">
        <v>59</v>
      </c>
      <c r="Z185" s="100">
        <v>18282</v>
      </c>
      <c r="AA185" s="100">
        <v>16280.964</v>
      </c>
      <c r="AB185" s="100">
        <v>1114.4100000000001</v>
      </c>
      <c r="AC185" s="100">
        <v>21948.476000000002</v>
      </c>
      <c r="AD185" s="100">
        <v>21314.94</v>
      </c>
      <c r="AE185" s="100">
        <v>21445.601999999999</v>
      </c>
      <c r="AF185" s="100">
        <v>23458.33</v>
      </c>
      <c r="AH185" s="56" t="s">
        <v>59</v>
      </c>
      <c r="AI185" s="102">
        <v>1</v>
      </c>
      <c r="AJ185" s="102">
        <v>1</v>
      </c>
      <c r="AK185" s="102">
        <v>1</v>
      </c>
      <c r="AL185" s="102">
        <v>1</v>
      </c>
      <c r="AM185" s="102">
        <v>1</v>
      </c>
      <c r="AN185" s="102">
        <v>1</v>
      </c>
      <c r="AO185" s="102">
        <v>1</v>
      </c>
      <c r="AQ185" s="56" t="s">
        <v>59</v>
      </c>
      <c r="AR185" s="102">
        <v>0.1</v>
      </c>
      <c r="AS185" s="102">
        <v>0.106</v>
      </c>
      <c r="AT185" s="102">
        <v>6.0000000000000001E-3</v>
      </c>
      <c r="AU185" s="102">
        <v>0.11599999999999999</v>
      </c>
      <c r="AV185" s="102">
        <v>0.10199999999999999</v>
      </c>
      <c r="AW185" s="102">
        <v>0.106</v>
      </c>
      <c r="AX185" s="102">
        <v>0.106</v>
      </c>
    </row>
    <row r="186" spans="2:50" x14ac:dyDescent="0.25">
      <c r="C186" s="1" t="s">
        <v>1</v>
      </c>
      <c r="D186" s="2" t="s">
        <v>4</v>
      </c>
      <c r="E186" s="97"/>
      <c r="F186" s="60" t="s">
        <v>12</v>
      </c>
      <c r="G186" s="57">
        <v>23012</v>
      </c>
      <c r="H186" s="57">
        <v>20221</v>
      </c>
      <c r="I186" s="57">
        <v>18281</v>
      </c>
      <c r="J186" s="57">
        <v>15038</v>
      </c>
      <c r="K186" s="57">
        <v>21698</v>
      </c>
      <c r="L186" s="57" t="s">
        <v>64</v>
      </c>
      <c r="M186" s="57">
        <v>15059</v>
      </c>
      <c r="O186" s="60" t="s">
        <v>12</v>
      </c>
      <c r="P186" s="103">
        <v>13</v>
      </c>
      <c r="Q186" s="103">
        <v>14.9</v>
      </c>
      <c r="R186" s="103">
        <v>15.7</v>
      </c>
      <c r="S186" s="103">
        <v>18.600000000000001</v>
      </c>
      <c r="T186" s="103">
        <v>16.5</v>
      </c>
      <c r="U186" s="103" t="s">
        <v>64</v>
      </c>
      <c r="V186" s="103">
        <v>19.8</v>
      </c>
      <c r="Y186" s="60" t="s">
        <v>12</v>
      </c>
      <c r="Z186" s="57">
        <v>5983.12</v>
      </c>
      <c r="AA186" s="57">
        <v>6025.8580000000002</v>
      </c>
      <c r="AB186" s="57">
        <v>5740.2340000000004</v>
      </c>
      <c r="AC186" s="57">
        <v>5594.1360000000013</v>
      </c>
      <c r="AD186" s="57">
        <v>7160.34</v>
      </c>
      <c r="AE186" s="57" t="s">
        <v>87</v>
      </c>
      <c r="AF186" s="57">
        <v>5963.3640000000005</v>
      </c>
      <c r="AH186" s="60" t="s">
        <v>12</v>
      </c>
      <c r="AI186" s="58">
        <v>0.12587244283995186</v>
      </c>
      <c r="AJ186" s="58">
        <v>0.1316522780837793</v>
      </c>
      <c r="AK186" s="58">
        <v>9.8425175653484798E-2</v>
      </c>
      <c r="AL186" s="58">
        <v>7.9477408818726183E-2</v>
      </c>
      <c r="AM186" s="58">
        <v>0.10383308608891229</v>
      </c>
      <c r="AN186" s="58" t="s">
        <v>87</v>
      </c>
      <c r="AO186" s="58">
        <v>6.8046361356498955E-2</v>
      </c>
      <c r="AQ186" s="60" t="s">
        <v>12</v>
      </c>
      <c r="AR186" s="58">
        <v>3.2726835138387485E-2</v>
      </c>
      <c r="AS186" s="58">
        <v>3.9232378868966231E-2</v>
      </c>
      <c r="AT186" s="58">
        <v>3.0905505155194225E-2</v>
      </c>
      <c r="AU186" s="58">
        <v>2.9565596080566144E-2</v>
      </c>
      <c r="AV186" s="58">
        <v>3.4264918409341052E-2</v>
      </c>
      <c r="AW186" s="58" t="s">
        <v>87</v>
      </c>
      <c r="AX186" s="58">
        <v>2.6946359097173588E-2</v>
      </c>
    </row>
    <row r="187" spans="2:50" x14ac:dyDescent="0.25">
      <c r="C187" s="1" t="s">
        <v>1</v>
      </c>
      <c r="D187" s="2" t="s">
        <v>4</v>
      </c>
      <c r="E187" s="3"/>
      <c r="F187" s="60" t="s">
        <v>13</v>
      </c>
      <c r="G187" s="57">
        <v>15897</v>
      </c>
      <c r="H187" s="57">
        <v>19928</v>
      </c>
      <c r="I187" s="57">
        <v>19089</v>
      </c>
      <c r="J187" s="57">
        <v>16573</v>
      </c>
      <c r="K187" s="57">
        <v>17014</v>
      </c>
      <c r="L187" s="57">
        <v>10389</v>
      </c>
      <c r="M187" s="57">
        <v>18847</v>
      </c>
      <c r="O187" s="60" t="s">
        <v>13</v>
      </c>
      <c r="P187" s="103">
        <v>16.100000000000001</v>
      </c>
      <c r="Q187" s="103">
        <v>15.3</v>
      </c>
      <c r="R187" s="103">
        <v>15.3</v>
      </c>
      <c r="S187" s="103">
        <v>18</v>
      </c>
      <c r="T187" s="103">
        <v>18.399999999999999</v>
      </c>
      <c r="U187" s="103">
        <v>24.7</v>
      </c>
      <c r="V187" s="103">
        <v>18.100000000000001</v>
      </c>
      <c r="Y187" s="60" t="s">
        <v>13</v>
      </c>
      <c r="Z187" s="57">
        <v>5118.8339999999998</v>
      </c>
      <c r="AA187" s="57">
        <v>6097.9680000000008</v>
      </c>
      <c r="AB187" s="57">
        <v>5841.2340000000004</v>
      </c>
      <c r="AC187" s="57">
        <v>5966.28</v>
      </c>
      <c r="AD187" s="57">
        <v>6261.1519999999991</v>
      </c>
      <c r="AE187" s="57">
        <v>5132.1660000000002</v>
      </c>
      <c r="AF187" s="57">
        <v>6822.6140000000005</v>
      </c>
      <c r="AH187" s="60" t="s">
        <v>13</v>
      </c>
      <c r="AI187" s="58">
        <v>8.6954381358713487E-2</v>
      </c>
      <c r="AJ187" s="58">
        <v>0.12974465148378192</v>
      </c>
      <c r="AK187" s="58">
        <v>0.10277545966026866</v>
      </c>
      <c r="AL187" s="58">
        <v>8.7590044976243453E-2</v>
      </c>
      <c r="AM187" s="58">
        <v>8.1418385414174288E-2</v>
      </c>
      <c r="AN187" s="58">
        <v>5.1350108987381189E-2</v>
      </c>
      <c r="AO187" s="58">
        <v>8.5163010325116917E-2</v>
      </c>
      <c r="AQ187" s="60" t="s">
        <v>13</v>
      </c>
      <c r="AR187" s="58">
        <v>2.7999310797505745E-2</v>
      </c>
      <c r="AS187" s="58">
        <v>3.9701863354037269E-2</v>
      </c>
      <c r="AT187" s="58">
        <v>3.1449290656042211E-2</v>
      </c>
      <c r="AU187" s="58">
        <v>3.1532416191447643E-2</v>
      </c>
      <c r="AV187" s="58">
        <v>2.9961965832416136E-2</v>
      </c>
      <c r="AW187" s="58">
        <v>2.536695383976631E-2</v>
      </c>
      <c r="AX187" s="58">
        <v>3.0829009737692328E-2</v>
      </c>
    </row>
    <row r="188" spans="2:50" x14ac:dyDescent="0.25">
      <c r="C188" s="1" t="s">
        <v>1</v>
      </c>
      <c r="D188" s="2" t="s">
        <v>4</v>
      </c>
      <c r="E188" s="3"/>
      <c r="F188" s="60" t="s">
        <v>14</v>
      </c>
      <c r="G188" s="57">
        <v>143911</v>
      </c>
      <c r="H188" s="57">
        <v>113445</v>
      </c>
      <c r="I188" s="57">
        <v>148365</v>
      </c>
      <c r="J188" s="57">
        <v>157600</v>
      </c>
      <c r="K188" s="57">
        <v>170258</v>
      </c>
      <c r="L188" s="57">
        <v>182042</v>
      </c>
      <c r="M188" s="57">
        <v>187399</v>
      </c>
      <c r="O188" s="60" t="s">
        <v>14</v>
      </c>
      <c r="P188" s="103">
        <v>5.5</v>
      </c>
      <c r="Q188" s="103">
        <v>6.5</v>
      </c>
      <c r="R188" s="103">
        <v>5.8</v>
      </c>
      <c r="S188" s="103">
        <v>5.8</v>
      </c>
      <c r="T188" s="103">
        <v>6.1</v>
      </c>
      <c r="U188" s="103">
        <v>6.2</v>
      </c>
      <c r="V188" s="103">
        <v>6.2</v>
      </c>
      <c r="Y188" s="60" t="s">
        <v>14</v>
      </c>
      <c r="Z188" s="57">
        <v>15830.21</v>
      </c>
      <c r="AA188" s="57">
        <v>14747.85</v>
      </c>
      <c r="AB188" s="57">
        <v>17210.34</v>
      </c>
      <c r="AC188" s="57">
        <v>18281.599999999999</v>
      </c>
      <c r="AD188" s="57">
        <v>20771.475999999999</v>
      </c>
      <c r="AE188" s="57">
        <v>22573.208000000002</v>
      </c>
      <c r="AF188" s="57">
        <v>23237.476000000002</v>
      </c>
      <c r="AH188" s="60" t="s">
        <v>14</v>
      </c>
      <c r="AI188" s="58">
        <v>0.78717317580133461</v>
      </c>
      <c r="AJ188" s="58">
        <v>0.73860307043243878</v>
      </c>
      <c r="AK188" s="58">
        <v>0.79879936468624657</v>
      </c>
      <c r="AL188" s="58">
        <v>0.83293254620503032</v>
      </c>
      <c r="AM188" s="58">
        <v>0.81474852849691348</v>
      </c>
      <c r="AN188" s="58">
        <v>0.89978597942832284</v>
      </c>
      <c r="AO188" s="58">
        <v>0.84679062831838414</v>
      </c>
      <c r="AQ188" s="60" t="s">
        <v>14</v>
      </c>
      <c r="AR188" s="58">
        <v>8.6589049338146803E-2</v>
      </c>
      <c r="AS188" s="58">
        <v>9.6018399156217044E-2</v>
      </c>
      <c r="AT188" s="58">
        <v>9.2660726303604599E-2</v>
      </c>
      <c r="AU188" s="58">
        <v>9.6620175359783525E-2</v>
      </c>
      <c r="AV188" s="58">
        <v>9.9399320476623435E-2</v>
      </c>
      <c r="AW188" s="58">
        <v>0.11157346144911204</v>
      </c>
      <c r="AX188" s="58">
        <v>0.10500203791147963</v>
      </c>
    </row>
    <row r="189" spans="2:50" x14ac:dyDescent="0.25">
      <c r="C189" s="19" t="s">
        <v>60</v>
      </c>
      <c r="D189" s="96" t="s">
        <v>4</v>
      </c>
      <c r="E189" s="3"/>
      <c r="F189" s="56" t="s">
        <v>59</v>
      </c>
      <c r="G189" s="100">
        <v>174938</v>
      </c>
      <c r="H189" s="100">
        <v>140235</v>
      </c>
      <c r="I189" s="100">
        <v>167541</v>
      </c>
      <c r="J189" s="100">
        <v>170629</v>
      </c>
      <c r="K189" s="100">
        <v>181503</v>
      </c>
      <c r="L189" s="100">
        <v>191753</v>
      </c>
      <c r="M189" s="100">
        <v>186146</v>
      </c>
      <c r="O189" s="56" t="s">
        <v>59</v>
      </c>
      <c r="P189" s="101">
        <v>5</v>
      </c>
      <c r="Q189" s="101">
        <v>5.8</v>
      </c>
      <c r="R189" s="101">
        <v>5.3</v>
      </c>
      <c r="S189" s="101">
        <v>5.8</v>
      </c>
      <c r="T189" s="101">
        <v>6.1</v>
      </c>
      <c r="U189" s="101">
        <v>6.2</v>
      </c>
      <c r="V189" s="101">
        <v>6.2</v>
      </c>
      <c r="Y189" s="56" t="s">
        <v>59</v>
      </c>
      <c r="Z189" s="100">
        <v>17493.8</v>
      </c>
      <c r="AA189" s="100">
        <v>16267.26</v>
      </c>
      <c r="AB189" s="100">
        <v>17759.345999999998</v>
      </c>
      <c r="AC189" s="100">
        <v>19792.964</v>
      </c>
      <c r="AD189" s="100">
        <v>22143.366000000002</v>
      </c>
      <c r="AE189" s="100">
        <v>23777.372000000003</v>
      </c>
      <c r="AF189" s="100">
        <v>23082.103999999999</v>
      </c>
      <c r="AH189" s="56" t="s">
        <v>59</v>
      </c>
      <c r="AI189" s="102">
        <v>1</v>
      </c>
      <c r="AJ189" s="102">
        <v>1</v>
      </c>
      <c r="AK189" s="102">
        <v>1</v>
      </c>
      <c r="AL189" s="102">
        <v>1</v>
      </c>
      <c r="AM189" s="102">
        <v>1</v>
      </c>
      <c r="AN189" s="102">
        <v>1</v>
      </c>
      <c r="AO189" s="102">
        <v>1</v>
      </c>
      <c r="AQ189" s="56" t="s">
        <v>59</v>
      </c>
      <c r="AR189" s="102">
        <v>0.1</v>
      </c>
      <c r="AS189" s="102">
        <v>0.11599999999999999</v>
      </c>
      <c r="AT189" s="102">
        <v>0.106</v>
      </c>
      <c r="AU189" s="102">
        <v>0.11599999999999999</v>
      </c>
      <c r="AV189" s="102">
        <v>0.122</v>
      </c>
      <c r="AW189" s="102">
        <v>0.124</v>
      </c>
      <c r="AX189" s="102">
        <v>0.124</v>
      </c>
    </row>
    <row r="190" spans="2:50" x14ac:dyDescent="0.25">
      <c r="C190" s="1" t="s">
        <v>60</v>
      </c>
      <c r="D190" s="2" t="s">
        <v>4</v>
      </c>
      <c r="E190" s="3"/>
      <c r="F190" s="60" t="s">
        <v>12</v>
      </c>
      <c r="G190" s="57">
        <v>11930</v>
      </c>
      <c r="H190" s="57" t="s">
        <v>64</v>
      </c>
      <c r="I190" s="57">
        <v>11983</v>
      </c>
      <c r="J190" s="57" t="s">
        <v>64</v>
      </c>
      <c r="K190" s="57" t="s">
        <v>64</v>
      </c>
      <c r="L190" s="57" t="s">
        <v>64</v>
      </c>
      <c r="M190" s="57"/>
      <c r="O190" s="60" t="s">
        <v>12</v>
      </c>
      <c r="P190" s="103">
        <v>18.8</v>
      </c>
      <c r="Q190" s="103" t="s">
        <v>64</v>
      </c>
      <c r="R190" s="103">
        <v>20.100000000000001</v>
      </c>
      <c r="S190" s="103" t="s">
        <v>64</v>
      </c>
      <c r="T190" s="103" t="s">
        <v>64</v>
      </c>
      <c r="U190" s="103" t="s">
        <v>64</v>
      </c>
      <c r="V190" s="103"/>
      <c r="Y190" s="60" t="s">
        <v>12</v>
      </c>
      <c r="Z190" s="57">
        <v>4485.68</v>
      </c>
      <c r="AA190" s="57" t="s">
        <v>87</v>
      </c>
      <c r="AB190" s="57">
        <v>4817.1660000000002</v>
      </c>
      <c r="AC190" s="57" t="s">
        <v>87</v>
      </c>
      <c r="AD190" s="57" t="s">
        <v>87</v>
      </c>
      <c r="AE190" s="57" t="s">
        <v>87</v>
      </c>
      <c r="AF190" s="57">
        <v>0</v>
      </c>
      <c r="AH190" s="60" t="s">
        <v>12</v>
      </c>
      <c r="AI190" s="58">
        <v>6.8195589294492903E-2</v>
      </c>
      <c r="AJ190" s="58" t="s">
        <v>87</v>
      </c>
      <c r="AK190" s="58">
        <v>7.1522791436126082E-2</v>
      </c>
      <c r="AL190" s="58" t="s">
        <v>87</v>
      </c>
      <c r="AM190" s="58" t="s">
        <v>87</v>
      </c>
      <c r="AN190" s="58" t="s">
        <v>87</v>
      </c>
      <c r="AO190" s="58">
        <v>0</v>
      </c>
      <c r="AQ190" s="60" t="s">
        <v>12</v>
      </c>
      <c r="AR190" s="58">
        <v>2.564154157472933E-2</v>
      </c>
      <c r="AS190" s="58" t="s">
        <v>87</v>
      </c>
      <c r="AT190" s="58">
        <v>2.8752162157322684E-2</v>
      </c>
      <c r="AU190" s="58" t="s">
        <v>87</v>
      </c>
      <c r="AV190" s="58" t="s">
        <v>87</v>
      </c>
      <c r="AW190" s="58" t="s">
        <v>87</v>
      </c>
      <c r="AX190" s="58">
        <v>0</v>
      </c>
    </row>
    <row r="191" spans="2:50" x14ac:dyDescent="0.25">
      <c r="C191" s="1" t="s">
        <v>60</v>
      </c>
      <c r="D191" s="2" t="s">
        <v>4</v>
      </c>
      <c r="E191" s="97"/>
      <c r="F191" s="60" t="s">
        <v>13</v>
      </c>
      <c r="G191" s="57">
        <v>15783</v>
      </c>
      <c r="H191" s="57">
        <v>8035</v>
      </c>
      <c r="I191" s="57">
        <v>13867</v>
      </c>
      <c r="J191" s="57" t="s">
        <v>64</v>
      </c>
      <c r="K191" s="57">
        <v>21276</v>
      </c>
      <c r="L191" s="57" t="s">
        <v>64</v>
      </c>
      <c r="M191" s="57"/>
      <c r="O191" s="60" t="s">
        <v>13</v>
      </c>
      <c r="P191" s="103">
        <v>16.100000000000001</v>
      </c>
      <c r="Q191" s="103">
        <v>23.6</v>
      </c>
      <c r="R191" s="103">
        <v>18.5</v>
      </c>
      <c r="S191" s="103" t="s">
        <v>64</v>
      </c>
      <c r="T191" s="103">
        <v>16.5</v>
      </c>
      <c r="U191" s="103" t="s">
        <v>64</v>
      </c>
      <c r="V191" s="103"/>
      <c r="Y191" s="60" t="s">
        <v>13</v>
      </c>
      <c r="Z191" s="57">
        <v>5082.1260000000002</v>
      </c>
      <c r="AA191" s="57">
        <v>3792.52</v>
      </c>
      <c r="AB191" s="57">
        <v>5130.79</v>
      </c>
      <c r="AC191" s="57" t="s">
        <v>87</v>
      </c>
      <c r="AD191" s="57" t="s">
        <v>87</v>
      </c>
      <c r="AE191" s="57" t="s">
        <v>87</v>
      </c>
      <c r="AF191" s="57">
        <v>0</v>
      </c>
      <c r="AH191" s="60" t="s">
        <v>13</v>
      </c>
      <c r="AI191" s="58">
        <v>9.0220535275354702E-2</v>
      </c>
      <c r="AJ191" s="58">
        <v>5.7296680571897171E-2</v>
      </c>
      <c r="AK191" s="58">
        <v>8.2767800120567503E-2</v>
      </c>
      <c r="AL191" s="58" t="s">
        <v>87</v>
      </c>
      <c r="AM191" s="58">
        <v>0.11722120295532305</v>
      </c>
      <c r="AN191" s="58" t="s">
        <v>87</v>
      </c>
      <c r="AO191" s="58">
        <v>0</v>
      </c>
      <c r="AQ191" s="60" t="s">
        <v>13</v>
      </c>
      <c r="AR191" s="58">
        <v>2.9051012358664217E-2</v>
      </c>
      <c r="AS191" s="58">
        <v>2.7044033229935469E-2</v>
      </c>
      <c r="AT191" s="58">
        <v>3.0624086044609977E-2</v>
      </c>
      <c r="AU191" s="58" t="s">
        <v>87</v>
      </c>
      <c r="AV191" s="58">
        <v>3.8682996975256609E-2</v>
      </c>
      <c r="AW191" s="58" t="s">
        <v>87</v>
      </c>
      <c r="AX191" s="58">
        <v>0</v>
      </c>
    </row>
    <row r="192" spans="2:50" x14ac:dyDescent="0.25">
      <c r="C192" s="1" t="s">
        <v>60</v>
      </c>
      <c r="D192" s="2" t="s">
        <v>4</v>
      </c>
      <c r="E192" s="3"/>
      <c r="F192" s="60" t="s">
        <v>14</v>
      </c>
      <c r="G192" s="57">
        <v>147225</v>
      </c>
      <c r="H192" s="57">
        <v>123987</v>
      </c>
      <c r="I192" s="57">
        <v>141691</v>
      </c>
      <c r="J192" s="57">
        <v>149942</v>
      </c>
      <c r="K192" s="57">
        <v>152927</v>
      </c>
      <c r="L192" s="57">
        <v>177853</v>
      </c>
      <c r="M192" s="57">
        <v>174886</v>
      </c>
      <c r="O192" s="60" t="s">
        <v>14</v>
      </c>
      <c r="P192" s="103">
        <v>5.5</v>
      </c>
      <c r="Q192" s="103">
        <v>5.8</v>
      </c>
      <c r="R192" s="103">
        <v>5.8</v>
      </c>
      <c r="S192" s="103">
        <v>6.3</v>
      </c>
      <c r="T192" s="103">
        <v>6.1</v>
      </c>
      <c r="U192" s="103">
        <v>6.2</v>
      </c>
      <c r="V192" s="103">
        <v>6.2</v>
      </c>
      <c r="Y192" s="60" t="s">
        <v>14</v>
      </c>
      <c r="Z192" s="57">
        <v>16194.75</v>
      </c>
      <c r="AA192" s="57">
        <v>14382.492</v>
      </c>
      <c r="AB192" s="57">
        <v>16436.155999999999</v>
      </c>
      <c r="AC192" s="57">
        <v>18892.691999999999</v>
      </c>
      <c r="AD192" s="57">
        <v>18657.093999999997</v>
      </c>
      <c r="AE192" s="57">
        <v>22053.772000000001</v>
      </c>
      <c r="AF192" s="57">
        <v>21685.863999999998</v>
      </c>
      <c r="AH192" s="60" t="s">
        <v>14</v>
      </c>
      <c r="AI192" s="58">
        <v>0.84158387543015245</v>
      </c>
      <c r="AJ192" s="58">
        <v>0.88413734089207396</v>
      </c>
      <c r="AK192" s="58">
        <v>0.84570940844330644</v>
      </c>
      <c r="AL192" s="58">
        <v>0.87876035140568132</v>
      </c>
      <c r="AM192" s="58">
        <v>0.84255907615852077</v>
      </c>
      <c r="AN192" s="58">
        <v>0.92751091247594564</v>
      </c>
      <c r="AO192" s="58">
        <v>0.93950984710925833</v>
      </c>
      <c r="AQ192" s="60" t="s">
        <v>14</v>
      </c>
      <c r="AR192" s="58">
        <v>9.2574226297316764E-2</v>
      </c>
      <c r="AS192" s="58">
        <v>0.10255993154348059</v>
      </c>
      <c r="AT192" s="58">
        <v>9.8102291379423542E-2</v>
      </c>
      <c r="AU192" s="58">
        <v>0.11072380427711584</v>
      </c>
      <c r="AV192" s="58">
        <v>0.10279220729133953</v>
      </c>
      <c r="AW192" s="58">
        <v>0.11501135314701726</v>
      </c>
      <c r="AX192" s="58">
        <v>0.11649922104154804</v>
      </c>
    </row>
    <row r="193" spans="3:50" x14ac:dyDescent="0.25">
      <c r="C193" s="19" t="s">
        <v>0</v>
      </c>
      <c r="D193" s="96" t="s">
        <v>6</v>
      </c>
      <c r="E193" s="3"/>
      <c r="F193" s="56" t="s">
        <v>59</v>
      </c>
      <c r="G193" s="100">
        <v>617167</v>
      </c>
      <c r="H193" s="100">
        <v>648271</v>
      </c>
      <c r="I193" s="100">
        <v>663341</v>
      </c>
      <c r="J193" s="100">
        <v>770301</v>
      </c>
      <c r="K193" s="100">
        <v>853284</v>
      </c>
      <c r="L193" s="100">
        <v>871276</v>
      </c>
      <c r="M193" s="100">
        <v>923817</v>
      </c>
      <c r="O193" s="56" t="s">
        <v>59</v>
      </c>
      <c r="P193" s="101">
        <v>3.1</v>
      </c>
      <c r="Q193" s="101">
        <v>3.5</v>
      </c>
      <c r="R193" s="101">
        <v>3.1</v>
      </c>
      <c r="S193" s="101">
        <v>2.2999999999999998</v>
      </c>
      <c r="T193" s="101">
        <v>2.9</v>
      </c>
      <c r="U193" s="101">
        <v>3.1</v>
      </c>
      <c r="V193" s="101">
        <v>3.2</v>
      </c>
      <c r="Y193" s="56" t="s">
        <v>59</v>
      </c>
      <c r="Z193" s="100">
        <v>38264.353999999999</v>
      </c>
      <c r="AA193" s="100">
        <v>45378.97</v>
      </c>
      <c r="AB193" s="100">
        <v>41127.142</v>
      </c>
      <c r="AC193" s="100">
        <v>35433.845999999998</v>
      </c>
      <c r="AD193" s="100">
        <v>49490.472000000002</v>
      </c>
      <c r="AE193" s="100">
        <v>54019.112000000001</v>
      </c>
      <c r="AF193" s="100">
        <v>59124.288000000008</v>
      </c>
      <c r="AH193" s="56" t="s">
        <v>59</v>
      </c>
      <c r="AI193" s="102">
        <v>1</v>
      </c>
      <c r="AJ193" s="102">
        <v>1</v>
      </c>
      <c r="AK193" s="102">
        <v>1</v>
      </c>
      <c r="AL193" s="102">
        <v>1</v>
      </c>
      <c r="AM193" s="102">
        <v>1</v>
      </c>
      <c r="AN193" s="102">
        <v>1</v>
      </c>
      <c r="AO193" s="102">
        <v>1</v>
      </c>
      <c r="AQ193" s="56" t="s">
        <v>59</v>
      </c>
      <c r="AR193" s="102">
        <v>6.2E-2</v>
      </c>
      <c r="AS193" s="102">
        <v>7.0000000000000007E-2</v>
      </c>
      <c r="AT193" s="102">
        <v>6.2E-2</v>
      </c>
      <c r="AU193" s="102">
        <v>4.5999999999999999E-2</v>
      </c>
      <c r="AV193" s="102">
        <v>5.7999999999999996E-2</v>
      </c>
      <c r="AW193" s="102">
        <v>6.2E-2</v>
      </c>
      <c r="AX193" s="102">
        <v>6.4000000000000001E-2</v>
      </c>
    </row>
    <row r="194" spans="3:50" x14ac:dyDescent="0.25">
      <c r="C194" s="1" t="s">
        <v>0</v>
      </c>
      <c r="D194" s="2" t="s">
        <v>6</v>
      </c>
      <c r="E194" s="3"/>
      <c r="F194" s="60" t="s">
        <v>12</v>
      </c>
      <c r="G194" s="57">
        <v>128243</v>
      </c>
      <c r="H194" s="57">
        <v>148875</v>
      </c>
      <c r="I194" s="57">
        <v>127974</v>
      </c>
      <c r="J194" s="57">
        <v>162013</v>
      </c>
      <c r="K194" s="57">
        <v>144002</v>
      </c>
      <c r="L194" s="57">
        <v>163316</v>
      </c>
      <c r="M194" s="57">
        <v>160498</v>
      </c>
      <c r="O194" s="60" t="s">
        <v>12</v>
      </c>
      <c r="P194" s="103">
        <v>6.5</v>
      </c>
      <c r="Q194" s="103">
        <v>7.4</v>
      </c>
      <c r="R194" s="103">
        <v>6.5</v>
      </c>
      <c r="S194" s="103">
        <v>6.6</v>
      </c>
      <c r="T194" s="103">
        <v>7.7</v>
      </c>
      <c r="U194" s="103">
        <v>7.6</v>
      </c>
      <c r="V194" s="103">
        <v>7.7</v>
      </c>
      <c r="Y194" s="60" t="s">
        <v>12</v>
      </c>
      <c r="Z194" s="57">
        <v>16671.59</v>
      </c>
      <c r="AA194" s="57">
        <v>22033.5</v>
      </c>
      <c r="AB194" s="57">
        <v>16636.62</v>
      </c>
      <c r="AC194" s="57">
        <v>21385.716</v>
      </c>
      <c r="AD194" s="57">
        <v>22176.308000000005</v>
      </c>
      <c r="AE194" s="57">
        <v>24824.031999999996</v>
      </c>
      <c r="AF194" s="57">
        <v>24716.692000000003</v>
      </c>
      <c r="AH194" s="60" t="s">
        <v>12</v>
      </c>
      <c r="AI194" s="58">
        <v>0.2077930284671734</v>
      </c>
      <c r="AJ194" s="58">
        <v>0.22964932875294436</v>
      </c>
      <c r="AK194" s="58">
        <v>0.19292339837278263</v>
      </c>
      <c r="AL194" s="58">
        <v>0.21032427583503072</v>
      </c>
      <c r="AM194" s="58">
        <v>0.16876210030892411</v>
      </c>
      <c r="AN194" s="58">
        <v>0.18744462145175581</v>
      </c>
      <c r="AO194" s="58">
        <v>0.1737335424656615</v>
      </c>
      <c r="AQ194" s="60" t="s">
        <v>12</v>
      </c>
      <c r="AR194" s="58">
        <v>2.701309370073254E-2</v>
      </c>
      <c r="AS194" s="58">
        <v>3.3988100655435768E-2</v>
      </c>
      <c r="AT194" s="58">
        <v>2.5080041788461745E-2</v>
      </c>
      <c r="AU194" s="58">
        <v>2.7762804410224051E-2</v>
      </c>
      <c r="AV194" s="58">
        <v>2.5989363447574312E-2</v>
      </c>
      <c r="AW194" s="58">
        <v>2.8491582460666881E-2</v>
      </c>
      <c r="AX194" s="58">
        <v>2.6754965539711871E-2</v>
      </c>
    </row>
    <row r="195" spans="3:50" x14ac:dyDescent="0.25">
      <c r="C195" s="1" t="s">
        <v>0</v>
      </c>
      <c r="D195" s="2" t="s">
        <v>6</v>
      </c>
      <c r="E195" s="3"/>
      <c r="F195" s="60" t="s">
        <v>13</v>
      </c>
      <c r="G195" s="57">
        <v>137378</v>
      </c>
      <c r="H195" s="57">
        <v>141487</v>
      </c>
      <c r="I195" s="57">
        <v>119854</v>
      </c>
      <c r="J195" s="57">
        <v>144832</v>
      </c>
      <c r="K195" s="57">
        <v>166875</v>
      </c>
      <c r="L195" s="57">
        <v>177965</v>
      </c>
      <c r="M195" s="57">
        <v>163342</v>
      </c>
      <c r="O195" s="60" t="s">
        <v>13</v>
      </c>
      <c r="P195" s="103">
        <v>6.5</v>
      </c>
      <c r="Q195" s="103">
        <v>7.4</v>
      </c>
      <c r="R195" s="103">
        <v>7.3</v>
      </c>
      <c r="S195" s="103">
        <v>7.2</v>
      </c>
      <c r="T195" s="103">
        <v>7</v>
      </c>
      <c r="U195" s="103">
        <v>7.6</v>
      </c>
      <c r="V195" s="103">
        <v>7.7</v>
      </c>
      <c r="Y195" s="60" t="s">
        <v>13</v>
      </c>
      <c r="Z195" s="57">
        <v>17859.14</v>
      </c>
      <c r="AA195" s="57">
        <v>20940.076000000001</v>
      </c>
      <c r="AB195" s="57">
        <v>17498.683999999997</v>
      </c>
      <c r="AC195" s="57">
        <v>20855.808000000001</v>
      </c>
      <c r="AD195" s="57">
        <v>23362.5</v>
      </c>
      <c r="AE195" s="57">
        <v>27050.68</v>
      </c>
      <c r="AF195" s="57">
        <v>25154.668000000001</v>
      </c>
      <c r="AH195" s="60" t="s">
        <v>13</v>
      </c>
      <c r="AI195" s="58">
        <v>0.22259453276017674</v>
      </c>
      <c r="AJ195" s="58">
        <v>0.21825286030070756</v>
      </c>
      <c r="AK195" s="58">
        <v>0.18068233382227242</v>
      </c>
      <c r="AL195" s="58">
        <v>0.18802000776319905</v>
      </c>
      <c r="AM195" s="58">
        <v>0.19556794689692997</v>
      </c>
      <c r="AN195" s="58">
        <v>0.20425789302126995</v>
      </c>
      <c r="AO195" s="58">
        <v>0.17681207425280115</v>
      </c>
      <c r="AQ195" s="60" t="s">
        <v>13</v>
      </c>
      <c r="AR195" s="58">
        <v>2.8937289258822978E-2</v>
      </c>
      <c r="AS195" s="58">
        <v>3.2301423324504717E-2</v>
      </c>
      <c r="AT195" s="58">
        <v>2.6379620738051775E-2</v>
      </c>
      <c r="AU195" s="58">
        <v>2.7074881117900663E-2</v>
      </c>
      <c r="AV195" s="58">
        <v>2.7379512565570193E-2</v>
      </c>
      <c r="AW195" s="58">
        <v>3.104719973923303E-2</v>
      </c>
      <c r="AX195" s="58">
        <v>2.7229059434931379E-2</v>
      </c>
    </row>
    <row r="196" spans="3:50" x14ac:dyDescent="0.25">
      <c r="C196" s="1" t="s">
        <v>0</v>
      </c>
      <c r="D196" s="2" t="s">
        <v>6</v>
      </c>
      <c r="E196" s="3"/>
      <c r="F196" s="60" t="s">
        <v>14</v>
      </c>
      <c r="G196" s="57">
        <v>351546</v>
      </c>
      <c r="H196" s="57">
        <v>357909</v>
      </c>
      <c r="I196" s="57">
        <v>415513</v>
      </c>
      <c r="J196" s="57">
        <v>463456</v>
      </c>
      <c r="K196" s="57">
        <v>542407</v>
      </c>
      <c r="L196" s="57">
        <v>529995</v>
      </c>
      <c r="M196" s="57">
        <v>599977</v>
      </c>
      <c r="O196" s="60" t="s">
        <v>14</v>
      </c>
      <c r="P196" s="103">
        <v>3.8</v>
      </c>
      <c r="Q196" s="103">
        <v>4.2</v>
      </c>
      <c r="R196" s="103">
        <v>3.5</v>
      </c>
      <c r="S196" s="103">
        <v>3.6</v>
      </c>
      <c r="T196" s="103">
        <v>3.6</v>
      </c>
      <c r="U196" s="103">
        <v>3.9</v>
      </c>
      <c r="V196" s="103">
        <v>4.0999999999999996</v>
      </c>
      <c r="Y196" s="60" t="s">
        <v>14</v>
      </c>
      <c r="Z196" s="57">
        <v>26717.495999999999</v>
      </c>
      <c r="AA196" s="57">
        <v>30064.356</v>
      </c>
      <c r="AB196" s="57">
        <v>29085.91</v>
      </c>
      <c r="AC196" s="57">
        <v>33368.832000000002</v>
      </c>
      <c r="AD196" s="57">
        <v>39053.303999999996</v>
      </c>
      <c r="AE196" s="57">
        <v>41339.61</v>
      </c>
      <c r="AF196" s="57">
        <v>49198.113999999994</v>
      </c>
      <c r="AH196" s="60" t="s">
        <v>14</v>
      </c>
      <c r="AI196" s="58">
        <v>0.56961243877264989</v>
      </c>
      <c r="AJ196" s="58">
        <v>0.55209781094634802</v>
      </c>
      <c r="AK196" s="58">
        <v>0.626394267804945</v>
      </c>
      <c r="AL196" s="58">
        <v>0.60165571640177018</v>
      </c>
      <c r="AM196" s="58">
        <v>0.63566995279414595</v>
      </c>
      <c r="AN196" s="58">
        <v>0.60829748552697427</v>
      </c>
      <c r="AO196" s="58">
        <v>0.64945438328153737</v>
      </c>
      <c r="AQ196" s="60" t="s">
        <v>14</v>
      </c>
      <c r="AR196" s="58">
        <v>4.3290545346721387E-2</v>
      </c>
      <c r="AS196" s="58">
        <v>4.6376216119493233E-2</v>
      </c>
      <c r="AT196" s="58">
        <v>4.3847598746346153E-2</v>
      </c>
      <c r="AU196" s="58">
        <v>4.3319211580927455E-2</v>
      </c>
      <c r="AV196" s="58">
        <v>4.5768236601178514E-2</v>
      </c>
      <c r="AW196" s="58">
        <v>4.7447203871103988E-2</v>
      </c>
      <c r="AX196" s="58">
        <v>5.3255259429086065E-2</v>
      </c>
    </row>
    <row r="197" spans="3:50" x14ac:dyDescent="0.25">
      <c r="C197" s="19" t="s">
        <v>1</v>
      </c>
      <c r="D197" s="96" t="s">
        <v>6</v>
      </c>
      <c r="E197" s="97"/>
      <c r="F197" s="56" t="s">
        <v>59</v>
      </c>
      <c r="G197" s="100">
        <v>309514</v>
      </c>
      <c r="H197" s="100">
        <v>324085</v>
      </c>
      <c r="I197" s="100">
        <v>316238</v>
      </c>
      <c r="J197" s="100">
        <v>376731</v>
      </c>
      <c r="K197" s="100">
        <v>419923</v>
      </c>
      <c r="L197" s="100">
        <v>459750</v>
      </c>
      <c r="M197" s="100">
        <v>451104</v>
      </c>
      <c r="O197" s="56" t="s">
        <v>59</v>
      </c>
      <c r="P197" s="101">
        <v>4.0999999999999996</v>
      </c>
      <c r="Q197" s="101">
        <v>4.7</v>
      </c>
      <c r="R197" s="101">
        <v>4.0999999999999996</v>
      </c>
      <c r="S197" s="101">
        <v>4.2</v>
      </c>
      <c r="T197" s="101">
        <v>4.2</v>
      </c>
      <c r="U197" s="101">
        <v>4.5</v>
      </c>
      <c r="V197" s="101">
        <v>4.4000000000000004</v>
      </c>
      <c r="Y197" s="56" t="s">
        <v>59</v>
      </c>
      <c r="Z197" s="100">
        <v>25380.147999999997</v>
      </c>
      <c r="AA197" s="100">
        <v>30463.99</v>
      </c>
      <c r="AB197" s="100">
        <v>25931.515999999996</v>
      </c>
      <c r="AC197" s="100">
        <v>31645.403999999999</v>
      </c>
      <c r="AD197" s="100">
        <v>35273.531999999999</v>
      </c>
      <c r="AE197" s="100">
        <v>41377.5</v>
      </c>
      <c r="AF197" s="100">
        <v>39697.152000000002</v>
      </c>
      <c r="AH197" s="56" t="s">
        <v>59</v>
      </c>
      <c r="AI197" s="102">
        <v>1</v>
      </c>
      <c r="AJ197" s="102">
        <v>1</v>
      </c>
      <c r="AK197" s="102">
        <v>1</v>
      </c>
      <c r="AL197" s="102">
        <v>1</v>
      </c>
      <c r="AM197" s="102">
        <v>1</v>
      </c>
      <c r="AN197" s="102">
        <v>1</v>
      </c>
      <c r="AO197" s="102">
        <v>1</v>
      </c>
      <c r="AQ197" s="56" t="s">
        <v>59</v>
      </c>
      <c r="AR197" s="102">
        <v>8.199999999999999E-2</v>
      </c>
      <c r="AS197" s="102">
        <v>9.4E-2</v>
      </c>
      <c r="AT197" s="102">
        <v>8.199999999999999E-2</v>
      </c>
      <c r="AU197" s="102">
        <v>8.4000000000000005E-2</v>
      </c>
      <c r="AV197" s="102">
        <v>8.4000000000000005E-2</v>
      </c>
      <c r="AW197" s="102">
        <v>0.09</v>
      </c>
      <c r="AX197" s="102">
        <v>8.8000000000000009E-2</v>
      </c>
    </row>
    <row r="198" spans="3:50" x14ac:dyDescent="0.25">
      <c r="C198" s="1" t="s">
        <v>1</v>
      </c>
      <c r="D198" s="2" t="s">
        <v>6</v>
      </c>
      <c r="E198" s="3"/>
      <c r="F198" s="60" t="s">
        <v>12</v>
      </c>
      <c r="G198" s="57">
        <v>82766</v>
      </c>
      <c r="H198" s="57">
        <v>98114</v>
      </c>
      <c r="I198" s="57">
        <v>86042</v>
      </c>
      <c r="J198" s="57">
        <v>114408</v>
      </c>
      <c r="K198" s="57">
        <v>109794</v>
      </c>
      <c r="L198" s="57">
        <v>109711</v>
      </c>
      <c r="M198" s="57">
        <v>111948</v>
      </c>
      <c r="O198" s="60" t="s">
        <v>12</v>
      </c>
      <c r="P198" s="103">
        <v>8.3000000000000007</v>
      </c>
      <c r="Q198" s="103">
        <v>8.5</v>
      </c>
      <c r="R198" s="103">
        <v>8</v>
      </c>
      <c r="S198" s="103">
        <v>8.1</v>
      </c>
      <c r="T198" s="103">
        <v>8.6</v>
      </c>
      <c r="U198" s="103">
        <v>9.3000000000000007</v>
      </c>
      <c r="V198" s="103">
        <v>9.5</v>
      </c>
      <c r="Y198" s="60" t="s">
        <v>12</v>
      </c>
      <c r="Z198" s="57">
        <v>13739.156000000001</v>
      </c>
      <c r="AA198" s="57">
        <v>16679.38</v>
      </c>
      <c r="AB198" s="57">
        <v>13766.72</v>
      </c>
      <c r="AC198" s="57">
        <v>18534.095999999998</v>
      </c>
      <c r="AD198" s="57">
        <v>18884.567999999999</v>
      </c>
      <c r="AE198" s="57">
        <v>20406.245999999999</v>
      </c>
      <c r="AF198" s="57">
        <v>21270.12</v>
      </c>
      <c r="AH198" s="60" t="s">
        <v>12</v>
      </c>
      <c r="AI198" s="58">
        <v>0.26740632087724625</v>
      </c>
      <c r="AJ198" s="58">
        <v>0.3027415647129611</v>
      </c>
      <c r="AK198" s="58">
        <v>0.27207988919737663</v>
      </c>
      <c r="AL198" s="58">
        <v>0.30368618457201557</v>
      </c>
      <c r="AM198" s="58">
        <v>0.26146222045470241</v>
      </c>
      <c r="AN198" s="58">
        <v>0.23863186514410006</v>
      </c>
      <c r="AO198" s="58">
        <v>0.24816450308576293</v>
      </c>
      <c r="AQ198" s="60" t="s">
        <v>12</v>
      </c>
      <c r="AR198" s="58">
        <v>4.4389449265622882E-2</v>
      </c>
      <c r="AS198" s="58">
        <v>5.1466066001203382E-2</v>
      </c>
      <c r="AT198" s="58">
        <v>4.3532782271580264E-2</v>
      </c>
      <c r="AU198" s="58">
        <v>4.9197161900666524E-2</v>
      </c>
      <c r="AV198" s="58">
        <v>4.4971501918208812E-2</v>
      </c>
      <c r="AW198" s="58">
        <v>4.4385526916802615E-2</v>
      </c>
      <c r="AX198" s="58">
        <v>4.715125558629496E-2</v>
      </c>
    </row>
    <row r="199" spans="3:50" x14ac:dyDescent="0.25">
      <c r="C199" s="1" t="s">
        <v>1</v>
      </c>
      <c r="D199" s="2" t="s">
        <v>6</v>
      </c>
      <c r="E199" s="3"/>
      <c r="F199" s="60" t="s">
        <v>13</v>
      </c>
      <c r="G199" s="57">
        <v>79605</v>
      </c>
      <c r="H199" s="57">
        <v>77661</v>
      </c>
      <c r="I199" s="57">
        <v>57075</v>
      </c>
      <c r="J199" s="57">
        <v>76302</v>
      </c>
      <c r="K199" s="57">
        <v>90867</v>
      </c>
      <c r="L199" s="57">
        <v>104481</v>
      </c>
      <c r="M199" s="57">
        <v>107054</v>
      </c>
      <c r="O199" s="60" t="s">
        <v>13</v>
      </c>
      <c r="P199" s="103">
        <v>8.5</v>
      </c>
      <c r="Q199" s="103">
        <v>9.8000000000000007</v>
      </c>
      <c r="R199" s="103">
        <v>9.9</v>
      </c>
      <c r="S199" s="103">
        <v>9.5</v>
      </c>
      <c r="T199" s="103">
        <v>9.1999999999999993</v>
      </c>
      <c r="U199" s="103">
        <v>9.3000000000000007</v>
      </c>
      <c r="V199" s="103">
        <v>9.5</v>
      </c>
      <c r="Y199" s="60" t="s">
        <v>13</v>
      </c>
      <c r="Z199" s="57">
        <v>13532.85</v>
      </c>
      <c r="AA199" s="57">
        <v>15221.556</v>
      </c>
      <c r="AB199" s="57">
        <v>11300.85</v>
      </c>
      <c r="AC199" s="57">
        <v>14497.38</v>
      </c>
      <c r="AD199" s="57">
        <v>16719.527999999998</v>
      </c>
      <c r="AE199" s="57">
        <v>19433.466</v>
      </c>
      <c r="AF199" s="57">
        <v>20340.259999999998</v>
      </c>
      <c r="AH199" s="60" t="s">
        <v>13</v>
      </c>
      <c r="AI199" s="58">
        <v>0.25719353567205361</v>
      </c>
      <c r="AJ199" s="58">
        <v>0.23963157813536573</v>
      </c>
      <c r="AK199" s="58">
        <v>0.18048115659724637</v>
      </c>
      <c r="AL199" s="58">
        <v>0.20253708879810794</v>
      </c>
      <c r="AM199" s="58">
        <v>0.21638967143976395</v>
      </c>
      <c r="AN199" s="58">
        <v>0.22725611745513866</v>
      </c>
      <c r="AO199" s="58">
        <v>0.23731556359509115</v>
      </c>
      <c r="AQ199" s="60" t="s">
        <v>13</v>
      </c>
      <c r="AR199" s="58">
        <v>4.3722901064249114E-2</v>
      </c>
      <c r="AS199" s="58">
        <v>4.6967789314531688E-2</v>
      </c>
      <c r="AT199" s="58">
        <v>3.5735269006254781E-2</v>
      </c>
      <c r="AU199" s="58">
        <v>3.8482046871640509E-2</v>
      </c>
      <c r="AV199" s="58">
        <v>3.9815699544916566E-2</v>
      </c>
      <c r="AW199" s="58">
        <v>4.2269637846655793E-2</v>
      </c>
      <c r="AX199" s="58">
        <v>4.5089957083067317E-2</v>
      </c>
    </row>
    <row r="200" spans="3:50" x14ac:dyDescent="0.25">
      <c r="C200" s="1" t="s">
        <v>1</v>
      </c>
      <c r="D200" s="2" t="s">
        <v>6</v>
      </c>
      <c r="E200" s="3"/>
      <c r="F200" s="60" t="s">
        <v>14</v>
      </c>
      <c r="G200" s="57">
        <v>147143</v>
      </c>
      <c r="H200" s="57">
        <v>148310</v>
      </c>
      <c r="I200" s="57">
        <v>173121</v>
      </c>
      <c r="J200" s="57">
        <v>186021</v>
      </c>
      <c r="K200" s="57">
        <v>219262</v>
      </c>
      <c r="L200" s="57">
        <v>245558</v>
      </c>
      <c r="M200" s="57">
        <v>232102</v>
      </c>
      <c r="O200" s="60" t="s">
        <v>14</v>
      </c>
      <c r="P200" s="103">
        <v>6.5</v>
      </c>
      <c r="Q200" s="103">
        <v>7.4</v>
      </c>
      <c r="R200" s="103">
        <v>5.9</v>
      </c>
      <c r="S200" s="103">
        <v>6.6</v>
      </c>
      <c r="T200" s="103">
        <v>6.1</v>
      </c>
      <c r="U200" s="103">
        <v>6.6</v>
      </c>
      <c r="V200" s="103">
        <v>6.7</v>
      </c>
      <c r="Y200" s="60" t="s">
        <v>14</v>
      </c>
      <c r="Z200" s="57">
        <v>19128.59</v>
      </c>
      <c r="AA200" s="57">
        <v>21949.88</v>
      </c>
      <c r="AB200" s="57">
        <v>20428.278000000002</v>
      </c>
      <c r="AC200" s="57">
        <v>24554.771999999997</v>
      </c>
      <c r="AD200" s="57">
        <v>26749.964</v>
      </c>
      <c r="AE200" s="57">
        <v>32413.655999999995</v>
      </c>
      <c r="AF200" s="57">
        <v>31101.668000000001</v>
      </c>
      <c r="AH200" s="60" t="s">
        <v>14</v>
      </c>
      <c r="AI200" s="58">
        <v>0.47540014345070014</v>
      </c>
      <c r="AJ200" s="58">
        <v>0.45762685715167317</v>
      </c>
      <c r="AK200" s="58">
        <v>0.54743895420537692</v>
      </c>
      <c r="AL200" s="58">
        <v>0.49377672662987648</v>
      </c>
      <c r="AM200" s="58">
        <v>0.52214810810553358</v>
      </c>
      <c r="AN200" s="58">
        <v>0.53411201740076131</v>
      </c>
      <c r="AO200" s="58">
        <v>0.51451993331914592</v>
      </c>
      <c r="AQ200" s="60" t="s">
        <v>14</v>
      </c>
      <c r="AR200" s="58">
        <v>6.1802018648591021E-2</v>
      </c>
      <c r="AS200" s="58">
        <v>6.7728774858447624E-2</v>
      </c>
      <c r="AT200" s="58">
        <v>6.4597796596234477E-2</v>
      </c>
      <c r="AU200" s="58">
        <v>6.5178527915143697E-2</v>
      </c>
      <c r="AV200" s="58">
        <v>6.3702069188875096E-2</v>
      </c>
      <c r="AW200" s="58">
        <v>7.0502786296900488E-2</v>
      </c>
      <c r="AX200" s="58">
        <v>6.8945671064765554E-2</v>
      </c>
    </row>
    <row r="201" spans="3:50" x14ac:dyDescent="0.25">
      <c r="C201" s="19" t="s">
        <v>60</v>
      </c>
      <c r="D201" s="96" t="s">
        <v>6</v>
      </c>
      <c r="E201" s="3"/>
      <c r="F201" s="56" t="s">
        <v>59</v>
      </c>
      <c r="G201" s="100">
        <v>307653</v>
      </c>
      <c r="H201" s="100">
        <v>324186</v>
      </c>
      <c r="I201" s="100">
        <v>347103</v>
      </c>
      <c r="J201" s="100">
        <v>393570</v>
      </c>
      <c r="K201" s="100">
        <v>433361</v>
      </c>
      <c r="L201" s="100">
        <v>411526</v>
      </c>
      <c r="M201" s="100">
        <v>472713</v>
      </c>
      <c r="O201" s="56" t="s">
        <v>59</v>
      </c>
      <c r="P201" s="101">
        <v>4.0999999999999996</v>
      </c>
      <c r="Q201" s="101">
        <v>4.7</v>
      </c>
      <c r="R201" s="101">
        <v>4.0999999999999996</v>
      </c>
      <c r="S201" s="101">
        <v>4.2</v>
      </c>
      <c r="T201" s="101">
        <v>4.2</v>
      </c>
      <c r="U201" s="101">
        <v>4.5</v>
      </c>
      <c r="V201" s="101">
        <v>4.4000000000000004</v>
      </c>
      <c r="Y201" s="56" t="s">
        <v>59</v>
      </c>
      <c r="Z201" s="100">
        <v>25227.545999999995</v>
      </c>
      <c r="AA201" s="100">
        <v>30473.484</v>
      </c>
      <c r="AB201" s="100">
        <v>28462.445999999996</v>
      </c>
      <c r="AC201" s="100">
        <v>33059.879999999997</v>
      </c>
      <c r="AD201" s="100">
        <v>36402.324000000001</v>
      </c>
      <c r="AE201" s="100">
        <v>37037.339999999997</v>
      </c>
      <c r="AF201" s="100">
        <v>41598.744000000006</v>
      </c>
      <c r="AH201" s="56" t="s">
        <v>59</v>
      </c>
      <c r="AI201" s="102">
        <v>1</v>
      </c>
      <c r="AJ201" s="102">
        <v>1</v>
      </c>
      <c r="AK201" s="102">
        <v>1</v>
      </c>
      <c r="AL201" s="102">
        <v>1</v>
      </c>
      <c r="AM201" s="102">
        <v>1</v>
      </c>
      <c r="AN201" s="102">
        <v>1</v>
      </c>
      <c r="AO201" s="102">
        <v>1</v>
      </c>
      <c r="AQ201" s="56" t="s">
        <v>59</v>
      </c>
      <c r="AR201" s="102">
        <v>8.199999999999999E-2</v>
      </c>
      <c r="AS201" s="102">
        <v>9.4E-2</v>
      </c>
      <c r="AT201" s="102">
        <v>8.199999999999999E-2</v>
      </c>
      <c r="AU201" s="102">
        <v>8.4000000000000005E-2</v>
      </c>
      <c r="AV201" s="102">
        <v>8.4000000000000005E-2</v>
      </c>
      <c r="AW201" s="102">
        <v>0.09</v>
      </c>
      <c r="AX201" s="102">
        <v>8.8000000000000009E-2</v>
      </c>
    </row>
    <row r="202" spans="3:50" x14ac:dyDescent="0.25">
      <c r="C202" s="1" t="s">
        <v>60</v>
      </c>
      <c r="D202" s="2" t="s">
        <v>6</v>
      </c>
      <c r="E202" s="97"/>
      <c r="F202" s="60" t="s">
        <v>12</v>
      </c>
      <c r="G202" s="57">
        <v>45477</v>
      </c>
      <c r="H202" s="57">
        <v>50761</v>
      </c>
      <c r="I202" s="57">
        <v>41932</v>
      </c>
      <c r="J202" s="57">
        <v>47605</v>
      </c>
      <c r="K202" s="57">
        <v>34208</v>
      </c>
      <c r="L202" s="57">
        <v>53605</v>
      </c>
      <c r="M202" s="57">
        <v>48550</v>
      </c>
      <c r="O202" s="60" t="s">
        <v>12</v>
      </c>
      <c r="P202" s="103">
        <v>11</v>
      </c>
      <c r="Q202" s="103">
        <v>12</v>
      </c>
      <c r="R202" s="103">
        <v>11.7</v>
      </c>
      <c r="S202" s="103">
        <v>12.3</v>
      </c>
      <c r="T202" s="103">
        <v>16</v>
      </c>
      <c r="U202" s="103">
        <v>13.4</v>
      </c>
      <c r="V202" s="103">
        <v>14.3</v>
      </c>
      <c r="Y202" s="60" t="s">
        <v>12</v>
      </c>
      <c r="Z202" s="57">
        <v>10004.94</v>
      </c>
      <c r="AA202" s="57">
        <v>12182.64</v>
      </c>
      <c r="AB202" s="57">
        <v>9812.0879999999997</v>
      </c>
      <c r="AC202" s="57">
        <v>11710.83</v>
      </c>
      <c r="AD202" s="57">
        <v>10946.56</v>
      </c>
      <c r="AE202" s="57">
        <v>14366.14</v>
      </c>
      <c r="AF202" s="57">
        <v>13885.3</v>
      </c>
      <c r="AH202" s="60" t="s">
        <v>12</v>
      </c>
      <c r="AI202" s="58">
        <v>0.147819133894355</v>
      </c>
      <c r="AJ202" s="58">
        <v>0.15657986464560469</v>
      </c>
      <c r="AK202" s="58">
        <v>0.12080563982449014</v>
      </c>
      <c r="AL202" s="58">
        <v>0.12095688187615926</v>
      </c>
      <c r="AM202" s="58">
        <v>7.8936498669700317E-2</v>
      </c>
      <c r="AN202" s="58">
        <v>0.13025908448068896</v>
      </c>
      <c r="AO202" s="58">
        <v>0.10270502397860859</v>
      </c>
      <c r="AQ202" s="60" t="s">
        <v>12</v>
      </c>
      <c r="AR202" s="58">
        <v>3.2520209456758098E-2</v>
      </c>
      <c r="AS202" s="58">
        <v>3.7579167514945125E-2</v>
      </c>
      <c r="AT202" s="58">
        <v>2.8268519718930692E-2</v>
      </c>
      <c r="AU202" s="58">
        <v>2.9755392941535178E-2</v>
      </c>
      <c r="AV202" s="58">
        <v>2.5259679574304101E-2</v>
      </c>
      <c r="AW202" s="58">
        <v>3.4909434640824639E-2</v>
      </c>
      <c r="AX202" s="58">
        <v>2.9373636857882059E-2</v>
      </c>
    </row>
    <row r="203" spans="3:50" x14ac:dyDescent="0.25">
      <c r="C203" s="1" t="s">
        <v>60</v>
      </c>
      <c r="D203" s="2" t="s">
        <v>6</v>
      </c>
      <c r="E203" s="3"/>
      <c r="F203" s="60" t="s">
        <v>13</v>
      </c>
      <c r="G203" s="57">
        <v>57773</v>
      </c>
      <c r="H203" s="57">
        <v>63826</v>
      </c>
      <c r="I203" s="57">
        <v>62779</v>
      </c>
      <c r="J203" s="57">
        <v>68530</v>
      </c>
      <c r="K203" s="57">
        <v>76008</v>
      </c>
      <c r="L203" s="57">
        <v>73484</v>
      </c>
      <c r="M203" s="57">
        <v>56288</v>
      </c>
      <c r="O203" s="60" t="s">
        <v>13</v>
      </c>
      <c r="P203" s="103">
        <v>10</v>
      </c>
      <c r="Q203" s="103">
        <v>10.9</v>
      </c>
      <c r="R203" s="103">
        <v>9.5</v>
      </c>
      <c r="S203" s="103">
        <v>10.199999999999999</v>
      </c>
      <c r="T203" s="103">
        <v>10.1</v>
      </c>
      <c r="U203" s="103">
        <v>11.3</v>
      </c>
      <c r="V203" s="103">
        <v>12.9</v>
      </c>
      <c r="Y203" s="60" t="s">
        <v>13</v>
      </c>
      <c r="Z203" s="57">
        <v>11554.6</v>
      </c>
      <c r="AA203" s="57">
        <v>13914.068000000001</v>
      </c>
      <c r="AB203" s="57">
        <v>11928.01</v>
      </c>
      <c r="AC203" s="57">
        <v>13980.12</v>
      </c>
      <c r="AD203" s="57">
        <v>15353.615999999998</v>
      </c>
      <c r="AE203" s="57">
        <v>16607.384000000002</v>
      </c>
      <c r="AF203" s="57">
        <v>14522.304000000002</v>
      </c>
      <c r="AH203" s="60" t="s">
        <v>13</v>
      </c>
      <c r="AI203" s="58">
        <v>0.18778623969212066</v>
      </c>
      <c r="AJ203" s="58">
        <v>0.19688080299581104</v>
      </c>
      <c r="AK203" s="58">
        <v>0.18086562201997677</v>
      </c>
      <c r="AL203" s="58">
        <v>0.17412404400741927</v>
      </c>
      <c r="AM203" s="58">
        <v>0.17539187882619803</v>
      </c>
      <c r="AN203" s="58">
        <v>0.17856465934108659</v>
      </c>
      <c r="AO203" s="58">
        <v>0.11907436436061627</v>
      </c>
      <c r="AQ203" s="60" t="s">
        <v>13</v>
      </c>
      <c r="AR203" s="58">
        <v>3.7557247938424132E-2</v>
      </c>
      <c r="AS203" s="58">
        <v>4.2920015053086812E-2</v>
      </c>
      <c r="AT203" s="58">
        <v>3.4364468183795592E-2</v>
      </c>
      <c r="AU203" s="58">
        <v>3.5521304977513525E-2</v>
      </c>
      <c r="AV203" s="58">
        <v>3.5429159522892002E-2</v>
      </c>
      <c r="AW203" s="58">
        <v>4.0355613011085568E-2</v>
      </c>
      <c r="AX203" s="58">
        <v>3.0721186005039001E-2</v>
      </c>
    </row>
    <row r="204" spans="3:50" x14ac:dyDescent="0.25">
      <c r="C204" s="1" t="s">
        <v>60</v>
      </c>
      <c r="D204" s="2" t="s">
        <v>6</v>
      </c>
      <c r="E204" s="3"/>
      <c r="F204" s="60" t="s">
        <v>14</v>
      </c>
      <c r="G204" s="57">
        <v>204403</v>
      </c>
      <c r="H204" s="57">
        <v>209599</v>
      </c>
      <c r="I204" s="57">
        <v>242392</v>
      </c>
      <c r="J204" s="57">
        <v>277435</v>
      </c>
      <c r="K204" s="57">
        <v>323145</v>
      </c>
      <c r="L204" s="57">
        <v>284437</v>
      </c>
      <c r="M204" s="57">
        <v>367875</v>
      </c>
      <c r="O204" s="60" t="s">
        <v>14</v>
      </c>
      <c r="P204" s="103">
        <v>5.0999999999999996</v>
      </c>
      <c r="Q204" s="103">
        <v>5.9</v>
      </c>
      <c r="R204" s="103">
        <v>5.0999999999999996</v>
      </c>
      <c r="S204" s="103">
        <v>5</v>
      </c>
      <c r="T204" s="103">
        <v>4.8</v>
      </c>
      <c r="U204" s="103">
        <v>5.7</v>
      </c>
      <c r="V204" s="103">
        <v>5.4</v>
      </c>
      <c r="Y204" s="60" t="s">
        <v>14</v>
      </c>
      <c r="Z204" s="57">
        <v>20849.106</v>
      </c>
      <c r="AA204" s="57">
        <v>24732.682000000001</v>
      </c>
      <c r="AB204" s="57">
        <v>24723.984</v>
      </c>
      <c r="AC204" s="57">
        <v>27743.5</v>
      </c>
      <c r="AD204" s="57">
        <v>31021.919999999998</v>
      </c>
      <c r="AE204" s="57">
        <v>32425.818000000003</v>
      </c>
      <c r="AF204" s="57">
        <v>39730.500000000007</v>
      </c>
      <c r="AH204" s="60" t="s">
        <v>14</v>
      </c>
      <c r="AI204" s="58">
        <v>0.66439462641352431</v>
      </c>
      <c r="AJ204" s="58">
        <v>0.6465393323585843</v>
      </c>
      <c r="AK204" s="58">
        <v>0.69832873815553309</v>
      </c>
      <c r="AL204" s="58">
        <v>0.70491907411642152</v>
      </c>
      <c r="AM204" s="58">
        <v>0.74567162250410168</v>
      </c>
      <c r="AN204" s="58">
        <v>0.69117625617822442</v>
      </c>
      <c r="AO204" s="58">
        <v>0.77822061166077516</v>
      </c>
      <c r="AQ204" s="60" t="s">
        <v>14</v>
      </c>
      <c r="AR204" s="58">
        <v>6.7768251894179482E-2</v>
      </c>
      <c r="AS204" s="58">
        <v>7.6291641218312958E-2</v>
      </c>
      <c r="AT204" s="58">
        <v>7.1229531291864379E-2</v>
      </c>
      <c r="AU204" s="58">
        <v>7.0491907411642157E-2</v>
      </c>
      <c r="AV204" s="58">
        <v>7.1584475760393756E-2</v>
      </c>
      <c r="AW204" s="58">
        <v>7.8794093204317586E-2</v>
      </c>
      <c r="AX204" s="58">
        <v>8.4047826059363728E-2</v>
      </c>
    </row>
    <row r="205" spans="3:50" x14ac:dyDescent="0.25">
      <c r="C205" s="19" t="s">
        <v>0</v>
      </c>
      <c r="D205" s="96" t="s">
        <v>7</v>
      </c>
      <c r="E205" s="3"/>
      <c r="F205" s="56" t="s">
        <v>59</v>
      </c>
      <c r="G205" s="100">
        <v>1597847</v>
      </c>
      <c r="H205" s="100">
        <v>1591608</v>
      </c>
      <c r="I205" s="100">
        <v>1601901</v>
      </c>
      <c r="J205" s="100">
        <v>1747931</v>
      </c>
      <c r="K205" s="100">
        <v>1819261</v>
      </c>
      <c r="L205" s="100">
        <v>1873559</v>
      </c>
      <c r="M205" s="100">
        <v>2019670</v>
      </c>
      <c r="O205" s="56" t="s">
        <v>59</v>
      </c>
      <c r="P205" s="101">
        <v>1.5</v>
      </c>
      <c r="Q205" s="101">
        <v>2.2999999999999998</v>
      </c>
      <c r="R205" s="101">
        <v>1.6</v>
      </c>
      <c r="S205" s="101">
        <v>1.8</v>
      </c>
      <c r="T205" s="101">
        <v>2</v>
      </c>
      <c r="U205" s="101">
        <v>2.2000000000000002</v>
      </c>
      <c r="V205" s="101">
        <v>1.9</v>
      </c>
      <c r="Y205" s="56" t="s">
        <v>59</v>
      </c>
      <c r="Z205" s="100">
        <v>47935.41</v>
      </c>
      <c r="AA205" s="100">
        <v>73213.967999999993</v>
      </c>
      <c r="AB205" s="100">
        <v>51260.832000000002</v>
      </c>
      <c r="AC205" s="100">
        <v>62925.516000000003</v>
      </c>
      <c r="AD205" s="100">
        <v>72770.44</v>
      </c>
      <c r="AE205" s="100">
        <v>82436.596000000005</v>
      </c>
      <c r="AF205" s="100">
        <v>76747.460000000006</v>
      </c>
      <c r="AH205" s="56" t="s">
        <v>59</v>
      </c>
      <c r="AI205" s="102">
        <v>1</v>
      </c>
      <c r="AJ205" s="102">
        <v>1</v>
      </c>
      <c r="AK205" s="102">
        <v>1</v>
      </c>
      <c r="AL205" s="102">
        <v>1</v>
      </c>
      <c r="AM205" s="102">
        <v>1</v>
      </c>
      <c r="AN205" s="102">
        <v>1</v>
      </c>
      <c r="AO205" s="102">
        <v>1</v>
      </c>
      <c r="AQ205" s="56" t="s">
        <v>59</v>
      </c>
      <c r="AR205" s="102">
        <v>0.03</v>
      </c>
      <c r="AS205" s="102">
        <v>4.5999999999999999E-2</v>
      </c>
      <c r="AT205" s="102">
        <v>3.2000000000000001E-2</v>
      </c>
      <c r="AU205" s="102">
        <v>3.6000000000000004E-2</v>
      </c>
      <c r="AV205" s="102">
        <v>0.04</v>
      </c>
      <c r="AW205" s="102">
        <v>4.4000000000000004E-2</v>
      </c>
      <c r="AX205" s="102">
        <v>3.7999999999999999E-2</v>
      </c>
    </row>
    <row r="206" spans="3:50" x14ac:dyDescent="0.25">
      <c r="C206" s="1" t="s">
        <v>0</v>
      </c>
      <c r="D206" s="2" t="s">
        <v>7</v>
      </c>
      <c r="E206" s="3"/>
      <c r="F206" s="60" t="s">
        <v>12</v>
      </c>
      <c r="G206" s="57">
        <v>329804</v>
      </c>
      <c r="H206" s="57">
        <v>331140</v>
      </c>
      <c r="I206" s="57">
        <v>291462</v>
      </c>
      <c r="J206" s="57">
        <v>307104</v>
      </c>
      <c r="K206" s="57">
        <v>285856</v>
      </c>
      <c r="L206" s="57">
        <v>296171</v>
      </c>
      <c r="M206" s="57">
        <v>277487</v>
      </c>
      <c r="O206" s="60" t="s">
        <v>12</v>
      </c>
      <c r="P206" s="103">
        <v>3.8</v>
      </c>
      <c r="Q206" s="103">
        <v>4.4000000000000004</v>
      </c>
      <c r="R206" s="103">
        <v>4.3</v>
      </c>
      <c r="S206" s="103">
        <v>4.4000000000000004</v>
      </c>
      <c r="T206" s="103">
        <v>5.6</v>
      </c>
      <c r="U206" s="103">
        <v>5.9</v>
      </c>
      <c r="V206" s="103">
        <v>6.1</v>
      </c>
      <c r="Y206" s="60" t="s">
        <v>12</v>
      </c>
      <c r="Z206" s="57">
        <v>25065.103999999999</v>
      </c>
      <c r="AA206" s="57">
        <v>29140.320000000003</v>
      </c>
      <c r="AB206" s="57">
        <v>25065.731999999996</v>
      </c>
      <c r="AC206" s="57">
        <v>27025.152000000002</v>
      </c>
      <c r="AD206" s="57">
        <v>32015.871999999996</v>
      </c>
      <c r="AE206" s="57">
        <v>34948.178</v>
      </c>
      <c r="AF206" s="57">
        <v>33853.413999999997</v>
      </c>
      <c r="AH206" s="60" t="s">
        <v>12</v>
      </c>
      <c r="AI206" s="58">
        <v>0.20640524405653357</v>
      </c>
      <c r="AJ206" s="58">
        <v>0.20805374187614037</v>
      </c>
      <c r="AK206" s="58">
        <v>0.18194757353918875</v>
      </c>
      <c r="AL206" s="58">
        <v>0.17569572254282348</v>
      </c>
      <c r="AM206" s="58">
        <v>0.15712753695044307</v>
      </c>
      <c r="AN206" s="58">
        <v>0.15807935592100383</v>
      </c>
      <c r="AO206" s="58">
        <v>0.13739224724831284</v>
      </c>
      <c r="AQ206" s="60" t="s">
        <v>12</v>
      </c>
      <c r="AR206" s="58">
        <v>1.5686798548296549E-2</v>
      </c>
      <c r="AS206" s="58">
        <v>1.8308729285100352E-2</v>
      </c>
      <c r="AT206" s="58">
        <v>1.5647491324370232E-2</v>
      </c>
      <c r="AU206" s="58">
        <v>1.5461223583768467E-2</v>
      </c>
      <c r="AV206" s="58">
        <v>1.7598284138449622E-2</v>
      </c>
      <c r="AW206" s="58">
        <v>1.8653363998678455E-2</v>
      </c>
      <c r="AX206" s="58">
        <v>1.6761854164294165E-2</v>
      </c>
    </row>
    <row r="207" spans="3:50" x14ac:dyDescent="0.25">
      <c r="C207" s="1" t="s">
        <v>0</v>
      </c>
      <c r="D207" s="2" t="s">
        <v>7</v>
      </c>
      <c r="E207" s="97"/>
      <c r="F207" s="60" t="s">
        <v>13</v>
      </c>
      <c r="G207" s="57">
        <v>417680</v>
      </c>
      <c r="H207" s="57">
        <v>447948</v>
      </c>
      <c r="I207" s="57">
        <v>437140</v>
      </c>
      <c r="J207" s="57">
        <v>428241</v>
      </c>
      <c r="K207" s="57">
        <v>419781</v>
      </c>
      <c r="L207" s="57">
        <v>471159</v>
      </c>
      <c r="M207" s="57">
        <v>511735</v>
      </c>
      <c r="O207" s="60" t="s">
        <v>13</v>
      </c>
      <c r="P207" s="103">
        <v>3.2</v>
      </c>
      <c r="Q207" s="103">
        <v>3.7</v>
      </c>
      <c r="R207" s="103">
        <v>3.3</v>
      </c>
      <c r="S207" s="103">
        <v>3.7</v>
      </c>
      <c r="T207" s="103">
        <v>4.3</v>
      </c>
      <c r="U207" s="103">
        <v>4.3</v>
      </c>
      <c r="V207" s="103">
        <v>4.2</v>
      </c>
      <c r="Y207" s="60" t="s">
        <v>13</v>
      </c>
      <c r="Z207" s="57">
        <v>26731.52</v>
      </c>
      <c r="AA207" s="57">
        <v>33148.152000000002</v>
      </c>
      <c r="AB207" s="57">
        <v>28851.24</v>
      </c>
      <c r="AC207" s="57">
        <v>31689.834000000003</v>
      </c>
      <c r="AD207" s="57">
        <v>36101.165999999997</v>
      </c>
      <c r="AE207" s="57">
        <v>40519.673999999999</v>
      </c>
      <c r="AF207" s="57">
        <v>42985.74</v>
      </c>
      <c r="AH207" s="60" t="s">
        <v>13</v>
      </c>
      <c r="AI207" s="58">
        <v>0.26140174872813227</v>
      </c>
      <c r="AJ207" s="58">
        <v>0.28144367205995446</v>
      </c>
      <c r="AK207" s="58">
        <v>0.27288827461871862</v>
      </c>
      <c r="AL207" s="58">
        <v>0.24499880144010261</v>
      </c>
      <c r="AM207" s="58">
        <v>0.23074259273408268</v>
      </c>
      <c r="AN207" s="58">
        <v>0.25147806927884309</v>
      </c>
      <c r="AO207" s="58">
        <v>0.25337555145147472</v>
      </c>
      <c r="AQ207" s="60" t="s">
        <v>13</v>
      </c>
      <c r="AR207" s="58">
        <v>1.6729711918600464E-2</v>
      </c>
      <c r="AS207" s="58">
        <v>2.0826831732436633E-2</v>
      </c>
      <c r="AT207" s="58">
        <v>1.8010626124835429E-2</v>
      </c>
      <c r="AU207" s="58">
        <v>1.8129911306567593E-2</v>
      </c>
      <c r="AV207" s="58">
        <v>1.9843862975131112E-2</v>
      </c>
      <c r="AW207" s="58">
        <v>2.1627113957980507E-2</v>
      </c>
      <c r="AX207" s="58">
        <v>2.1283546321923877E-2</v>
      </c>
    </row>
    <row r="208" spans="3:50" x14ac:dyDescent="0.25">
      <c r="C208" s="1" t="s">
        <v>0</v>
      </c>
      <c r="D208" s="2" t="s">
        <v>7</v>
      </c>
      <c r="E208" s="3"/>
      <c r="F208" s="60" t="s">
        <v>14</v>
      </c>
      <c r="G208" s="57">
        <v>850363</v>
      </c>
      <c r="H208" s="57">
        <v>812520</v>
      </c>
      <c r="I208" s="57">
        <v>873299</v>
      </c>
      <c r="J208" s="57">
        <v>1012586</v>
      </c>
      <c r="K208" s="57">
        <v>1113624</v>
      </c>
      <c r="L208" s="57">
        <v>1106229</v>
      </c>
      <c r="M208" s="57">
        <v>1230448</v>
      </c>
      <c r="O208" s="60" t="s">
        <v>14</v>
      </c>
      <c r="P208" s="103">
        <v>2.2999999999999998</v>
      </c>
      <c r="Q208" s="103">
        <v>2.6</v>
      </c>
      <c r="R208" s="103">
        <v>2.4</v>
      </c>
      <c r="S208" s="103">
        <v>2.2999999999999998</v>
      </c>
      <c r="T208" s="103">
        <v>2.6</v>
      </c>
      <c r="U208" s="103">
        <v>2.8</v>
      </c>
      <c r="V208" s="103">
        <v>2.9</v>
      </c>
      <c r="Y208" s="60" t="s">
        <v>14</v>
      </c>
      <c r="Z208" s="57">
        <v>39116.697999999997</v>
      </c>
      <c r="AA208" s="57">
        <v>42251.040000000001</v>
      </c>
      <c r="AB208" s="57">
        <v>41918.351999999999</v>
      </c>
      <c r="AC208" s="57">
        <v>46578.955999999998</v>
      </c>
      <c r="AD208" s="57">
        <v>57908.447999999997</v>
      </c>
      <c r="AE208" s="57">
        <v>61948.823999999993</v>
      </c>
      <c r="AF208" s="57">
        <v>71365.983999999997</v>
      </c>
      <c r="AH208" s="60" t="s">
        <v>14</v>
      </c>
      <c r="AI208" s="58">
        <v>0.53219300721533414</v>
      </c>
      <c r="AJ208" s="58">
        <v>0.51050258606390519</v>
      </c>
      <c r="AK208" s="58">
        <v>0.54516415184209266</v>
      </c>
      <c r="AL208" s="58">
        <v>0.57930547601707394</v>
      </c>
      <c r="AM208" s="58">
        <v>0.61212987031547428</v>
      </c>
      <c r="AN208" s="58">
        <v>0.59044257480015305</v>
      </c>
      <c r="AO208" s="58">
        <v>0.60923220130021238</v>
      </c>
      <c r="AQ208" s="60" t="s">
        <v>14</v>
      </c>
      <c r="AR208" s="58">
        <v>2.4480878331905365E-2</v>
      </c>
      <c r="AS208" s="58">
        <v>2.6546134475323072E-2</v>
      </c>
      <c r="AT208" s="58">
        <v>2.6167879288420445E-2</v>
      </c>
      <c r="AU208" s="58">
        <v>2.6648051896785398E-2</v>
      </c>
      <c r="AV208" s="58">
        <v>3.1830753256404665E-2</v>
      </c>
      <c r="AW208" s="58">
        <v>3.3064784188808566E-2</v>
      </c>
      <c r="AX208" s="58">
        <v>3.5335467675412319E-2</v>
      </c>
    </row>
    <row r="209" spans="3:50" x14ac:dyDescent="0.25">
      <c r="C209" s="19" t="s">
        <v>1</v>
      </c>
      <c r="D209" s="96" t="s">
        <v>7</v>
      </c>
      <c r="E209" s="3"/>
      <c r="F209" s="56" t="s">
        <v>59</v>
      </c>
      <c r="G209" s="100">
        <v>807759</v>
      </c>
      <c r="H209" s="100">
        <v>809089</v>
      </c>
      <c r="I209" s="100">
        <v>774247</v>
      </c>
      <c r="J209" s="100">
        <v>881954</v>
      </c>
      <c r="K209" s="100">
        <v>874662</v>
      </c>
      <c r="L209" s="100">
        <v>939518</v>
      </c>
      <c r="M209" s="100">
        <v>966203</v>
      </c>
      <c r="O209" s="56" t="s">
        <v>59</v>
      </c>
      <c r="P209" s="101">
        <v>2.2999999999999998</v>
      </c>
      <c r="Q209" s="101">
        <v>2.6</v>
      </c>
      <c r="R209" s="101">
        <v>2.4</v>
      </c>
      <c r="S209" s="101">
        <v>2.7</v>
      </c>
      <c r="T209" s="101">
        <v>3</v>
      </c>
      <c r="U209" s="101">
        <v>3.2</v>
      </c>
      <c r="V209" s="101">
        <v>3.4</v>
      </c>
      <c r="Y209" s="56" t="s">
        <v>59</v>
      </c>
      <c r="Z209" s="100">
        <v>37156.913999999997</v>
      </c>
      <c r="AA209" s="100">
        <v>42072.627999999997</v>
      </c>
      <c r="AB209" s="100">
        <v>37163.856</v>
      </c>
      <c r="AC209" s="100">
        <v>47625.516000000003</v>
      </c>
      <c r="AD209" s="100">
        <v>52479.72</v>
      </c>
      <c r="AE209" s="100">
        <v>60129.152000000002</v>
      </c>
      <c r="AF209" s="100">
        <v>65701.803999999989</v>
      </c>
      <c r="AH209" s="56" t="s">
        <v>59</v>
      </c>
      <c r="AI209" s="102">
        <v>1</v>
      </c>
      <c r="AJ209" s="102">
        <v>1</v>
      </c>
      <c r="AK209" s="102">
        <v>1</v>
      </c>
      <c r="AL209" s="102">
        <v>1</v>
      </c>
      <c r="AM209" s="102">
        <v>1</v>
      </c>
      <c r="AN209" s="102">
        <v>1</v>
      </c>
      <c r="AO209" s="102">
        <v>1</v>
      </c>
      <c r="AQ209" s="56" t="s">
        <v>59</v>
      </c>
      <c r="AR209" s="102">
        <v>4.5999999999999999E-2</v>
      </c>
      <c r="AS209" s="102">
        <v>5.2000000000000005E-2</v>
      </c>
      <c r="AT209" s="102">
        <v>4.8000000000000001E-2</v>
      </c>
      <c r="AU209" s="102">
        <v>5.4000000000000006E-2</v>
      </c>
      <c r="AV209" s="102">
        <v>0.06</v>
      </c>
      <c r="AW209" s="102">
        <v>6.4000000000000001E-2</v>
      </c>
      <c r="AX209" s="102">
        <v>6.8000000000000005E-2</v>
      </c>
    </row>
    <row r="210" spans="3:50" x14ac:dyDescent="0.25">
      <c r="C210" s="1" t="s">
        <v>1</v>
      </c>
      <c r="D210" s="2" t="s">
        <v>7</v>
      </c>
      <c r="E210" s="3"/>
      <c r="F210" s="60" t="s">
        <v>12</v>
      </c>
      <c r="G210" s="57">
        <v>221241</v>
      </c>
      <c r="H210" s="57">
        <v>226078</v>
      </c>
      <c r="I210" s="57">
        <v>188990</v>
      </c>
      <c r="J210" s="57">
        <v>225380</v>
      </c>
      <c r="K210" s="57">
        <v>210940</v>
      </c>
      <c r="L210" s="57">
        <v>221771</v>
      </c>
      <c r="M210" s="57">
        <v>211662</v>
      </c>
      <c r="O210" s="60" t="s">
        <v>12</v>
      </c>
      <c r="P210" s="103">
        <v>4.7</v>
      </c>
      <c r="Q210" s="103">
        <v>5.4</v>
      </c>
      <c r="R210" s="103">
        <v>5.6</v>
      </c>
      <c r="S210" s="103">
        <v>5.4</v>
      </c>
      <c r="T210" s="103">
        <v>6.2</v>
      </c>
      <c r="U210" s="103">
        <v>6.6</v>
      </c>
      <c r="V210" s="103">
        <v>6.8</v>
      </c>
      <c r="Y210" s="60" t="s">
        <v>12</v>
      </c>
      <c r="Z210" s="57">
        <v>20796.654000000002</v>
      </c>
      <c r="AA210" s="57">
        <v>24416.424000000003</v>
      </c>
      <c r="AB210" s="57">
        <v>21166.880000000001</v>
      </c>
      <c r="AC210" s="57">
        <v>24341.040000000001</v>
      </c>
      <c r="AD210" s="57">
        <v>26156.560000000001</v>
      </c>
      <c r="AE210" s="57">
        <v>29273.771999999997</v>
      </c>
      <c r="AF210" s="57">
        <v>28786.031999999996</v>
      </c>
      <c r="AH210" s="60" t="s">
        <v>12</v>
      </c>
      <c r="AI210" s="58">
        <v>0.27389481268546684</v>
      </c>
      <c r="AJ210" s="58">
        <v>0.27942290650348728</v>
      </c>
      <c r="AK210" s="58">
        <v>0.24409523059178789</v>
      </c>
      <c r="AL210" s="58">
        <v>0.25554620762534103</v>
      </c>
      <c r="AM210" s="58">
        <v>0.2411674452531378</v>
      </c>
      <c r="AN210" s="58">
        <v>0.23604763293518591</v>
      </c>
      <c r="AO210" s="58">
        <v>0.21906576568278094</v>
      </c>
      <c r="AQ210" s="60" t="s">
        <v>12</v>
      </c>
      <c r="AR210" s="58">
        <v>2.5746112392433882E-2</v>
      </c>
      <c r="AS210" s="58">
        <v>3.0177673902376627E-2</v>
      </c>
      <c r="AT210" s="58">
        <v>2.7338665826280244E-2</v>
      </c>
      <c r="AU210" s="58">
        <v>2.7598990423536831E-2</v>
      </c>
      <c r="AV210" s="58">
        <v>2.9904763211389088E-2</v>
      </c>
      <c r="AW210" s="58">
        <v>3.1158287547444537E-2</v>
      </c>
      <c r="AX210" s="58">
        <v>2.9792944132858205E-2</v>
      </c>
    </row>
    <row r="211" spans="3:50" x14ac:dyDescent="0.25">
      <c r="C211" s="1" t="s">
        <v>1</v>
      </c>
      <c r="D211" s="2" t="s">
        <v>7</v>
      </c>
      <c r="E211" s="3"/>
      <c r="F211" s="60" t="s">
        <v>13</v>
      </c>
      <c r="G211" s="57">
        <v>248218</v>
      </c>
      <c r="H211" s="57">
        <v>267145</v>
      </c>
      <c r="I211" s="57">
        <v>270044</v>
      </c>
      <c r="J211" s="57">
        <v>265945</v>
      </c>
      <c r="K211" s="57">
        <v>262226</v>
      </c>
      <c r="L211" s="57">
        <v>295550</v>
      </c>
      <c r="M211" s="57">
        <v>313514</v>
      </c>
      <c r="O211" s="60" t="s">
        <v>13</v>
      </c>
      <c r="P211" s="103">
        <v>4.7</v>
      </c>
      <c r="Q211" s="103">
        <v>4.8</v>
      </c>
      <c r="R211" s="103">
        <v>4.3</v>
      </c>
      <c r="S211" s="103">
        <v>4.9000000000000004</v>
      </c>
      <c r="T211" s="103">
        <v>5.6</v>
      </c>
      <c r="U211" s="103">
        <v>5.9</v>
      </c>
      <c r="V211" s="103">
        <v>5.6</v>
      </c>
      <c r="Y211" s="60" t="s">
        <v>13</v>
      </c>
      <c r="Z211" s="57">
        <v>23332.492000000002</v>
      </c>
      <c r="AA211" s="57">
        <v>25645.919999999998</v>
      </c>
      <c r="AB211" s="57">
        <v>23223.784</v>
      </c>
      <c r="AC211" s="57">
        <v>26062.61</v>
      </c>
      <c r="AD211" s="57">
        <v>29369.311999999998</v>
      </c>
      <c r="AE211" s="57">
        <v>34874.9</v>
      </c>
      <c r="AF211" s="57">
        <v>35113.567999999999</v>
      </c>
      <c r="AH211" s="60" t="s">
        <v>13</v>
      </c>
      <c r="AI211" s="58">
        <v>0.30729215025768825</v>
      </c>
      <c r="AJ211" s="58">
        <v>0.33017999255953301</v>
      </c>
      <c r="AK211" s="58">
        <v>0.34878275279077608</v>
      </c>
      <c r="AL211" s="58">
        <v>0.30154066992156053</v>
      </c>
      <c r="AM211" s="58">
        <v>0.29980266663008109</v>
      </c>
      <c r="AN211" s="58">
        <v>0.31457619758216449</v>
      </c>
      <c r="AO211" s="58">
        <v>0.32448046632022465</v>
      </c>
      <c r="AQ211" s="60" t="s">
        <v>13</v>
      </c>
      <c r="AR211" s="58">
        <v>2.8885462124222699E-2</v>
      </c>
      <c r="AS211" s="58">
        <v>3.1697279285715169E-2</v>
      </c>
      <c r="AT211" s="58">
        <v>2.9995316740006741E-2</v>
      </c>
      <c r="AU211" s="58">
        <v>2.9550985652312935E-2</v>
      </c>
      <c r="AV211" s="58">
        <v>3.3577898662569078E-2</v>
      </c>
      <c r="AW211" s="58">
        <v>3.7119991314695414E-2</v>
      </c>
      <c r="AX211" s="58">
        <v>3.6341812227865158E-2</v>
      </c>
    </row>
    <row r="212" spans="3:50" x14ac:dyDescent="0.25">
      <c r="C212" s="1" t="s">
        <v>1</v>
      </c>
      <c r="D212" s="2" t="s">
        <v>7</v>
      </c>
      <c r="E212" s="3"/>
      <c r="F212" s="60" t="s">
        <v>14</v>
      </c>
      <c r="G212" s="57">
        <v>338300</v>
      </c>
      <c r="H212" s="57">
        <v>315866</v>
      </c>
      <c r="I212" s="57">
        <v>315213</v>
      </c>
      <c r="J212" s="57">
        <v>390629</v>
      </c>
      <c r="K212" s="57">
        <v>401496</v>
      </c>
      <c r="L212" s="57">
        <v>422197</v>
      </c>
      <c r="M212" s="57">
        <v>441027</v>
      </c>
      <c r="O212" s="60" t="s">
        <v>14</v>
      </c>
      <c r="P212" s="103">
        <v>3.8</v>
      </c>
      <c r="Q212" s="103">
        <v>4.4000000000000004</v>
      </c>
      <c r="R212" s="103">
        <v>4</v>
      </c>
      <c r="S212" s="103">
        <v>4.0999999999999996</v>
      </c>
      <c r="T212" s="103">
        <v>4.3</v>
      </c>
      <c r="U212" s="103">
        <v>4.5999999999999996</v>
      </c>
      <c r="V212" s="103">
        <v>4.7</v>
      </c>
      <c r="Y212" s="60" t="s">
        <v>14</v>
      </c>
      <c r="Z212" s="57">
        <v>25710.799999999999</v>
      </c>
      <c r="AA212" s="57">
        <v>27796.208000000002</v>
      </c>
      <c r="AB212" s="57">
        <v>25217.040000000001</v>
      </c>
      <c r="AC212" s="57">
        <v>32031.577999999998</v>
      </c>
      <c r="AD212" s="57">
        <v>34528.655999999995</v>
      </c>
      <c r="AE212" s="57">
        <v>38842.123999999996</v>
      </c>
      <c r="AF212" s="57">
        <v>41456.538</v>
      </c>
      <c r="AH212" s="60" t="s">
        <v>14</v>
      </c>
      <c r="AI212" s="58">
        <v>0.41881303705684492</v>
      </c>
      <c r="AJ212" s="58">
        <v>0.39039710093697971</v>
      </c>
      <c r="AK212" s="58">
        <v>0.40712201661743602</v>
      </c>
      <c r="AL212" s="58">
        <v>0.44291312245309844</v>
      </c>
      <c r="AM212" s="58">
        <v>0.45902988811678114</v>
      </c>
      <c r="AN212" s="58">
        <v>0.44937616948264963</v>
      </c>
      <c r="AO212" s="58">
        <v>0.45645376799699444</v>
      </c>
      <c r="AQ212" s="60" t="s">
        <v>14</v>
      </c>
      <c r="AR212" s="58">
        <v>3.182979081632021E-2</v>
      </c>
      <c r="AS212" s="58">
        <v>3.4354944882454219E-2</v>
      </c>
      <c r="AT212" s="58">
        <v>3.2569761329394882E-2</v>
      </c>
      <c r="AU212" s="58">
        <v>3.6318876041154066E-2</v>
      </c>
      <c r="AV212" s="58">
        <v>3.9476570378043176E-2</v>
      </c>
      <c r="AW212" s="58">
        <v>4.1342607592403768E-2</v>
      </c>
      <c r="AX212" s="58">
        <v>4.2906654191717478E-2</v>
      </c>
    </row>
    <row r="213" spans="3:50" x14ac:dyDescent="0.25">
      <c r="C213" s="19" t="s">
        <v>60</v>
      </c>
      <c r="D213" s="96" t="s">
        <v>7</v>
      </c>
      <c r="E213" s="97"/>
      <c r="F213" s="56" t="s">
        <v>59</v>
      </c>
      <c r="G213" s="100">
        <v>790088</v>
      </c>
      <c r="H213" s="100">
        <v>782519</v>
      </c>
      <c r="I213" s="100">
        <v>827654</v>
      </c>
      <c r="J213" s="100">
        <v>865977</v>
      </c>
      <c r="K213" s="100">
        <v>944599</v>
      </c>
      <c r="L213" s="100">
        <v>934041</v>
      </c>
      <c r="M213" s="100">
        <v>1053467</v>
      </c>
      <c r="O213" s="56" t="s">
        <v>59</v>
      </c>
      <c r="P213" s="101">
        <v>2.2999999999999998</v>
      </c>
      <c r="Q213" s="101">
        <v>2.6</v>
      </c>
      <c r="R213" s="101">
        <v>2.4</v>
      </c>
      <c r="S213" s="101">
        <v>2</v>
      </c>
      <c r="T213" s="101">
        <v>3</v>
      </c>
      <c r="U213" s="101">
        <v>3.2</v>
      </c>
      <c r="V213" s="101">
        <v>2.9</v>
      </c>
      <c r="Y213" s="56" t="s">
        <v>59</v>
      </c>
      <c r="Z213" s="100">
        <v>36344.047999999995</v>
      </c>
      <c r="AA213" s="100">
        <v>40690.988000000005</v>
      </c>
      <c r="AB213" s="100">
        <v>39727.392</v>
      </c>
      <c r="AC213" s="100">
        <v>34639.08</v>
      </c>
      <c r="AD213" s="100">
        <v>56675.94</v>
      </c>
      <c r="AE213" s="100">
        <v>59778.624000000003</v>
      </c>
      <c r="AF213" s="100">
        <v>61101.085999999996</v>
      </c>
      <c r="AH213" s="56" t="s">
        <v>59</v>
      </c>
      <c r="AI213" s="102">
        <v>1</v>
      </c>
      <c r="AJ213" s="102">
        <v>1</v>
      </c>
      <c r="AK213" s="102">
        <v>1</v>
      </c>
      <c r="AL213" s="102">
        <v>1</v>
      </c>
      <c r="AM213" s="102">
        <v>1</v>
      </c>
      <c r="AN213" s="102">
        <v>1</v>
      </c>
      <c r="AO213" s="102">
        <v>1</v>
      </c>
      <c r="AQ213" s="56" t="s">
        <v>59</v>
      </c>
      <c r="AR213" s="102">
        <v>4.5999999999999999E-2</v>
      </c>
      <c r="AS213" s="102">
        <v>5.2000000000000005E-2</v>
      </c>
      <c r="AT213" s="102">
        <v>4.8000000000000001E-2</v>
      </c>
      <c r="AU213" s="102">
        <v>0.04</v>
      </c>
      <c r="AV213" s="102">
        <v>0.06</v>
      </c>
      <c r="AW213" s="102">
        <v>6.4000000000000001E-2</v>
      </c>
      <c r="AX213" s="102">
        <v>5.7999999999999996E-2</v>
      </c>
    </row>
    <row r="214" spans="3:50" x14ac:dyDescent="0.25">
      <c r="C214" s="1" t="s">
        <v>60</v>
      </c>
      <c r="D214" s="2" t="s">
        <v>7</v>
      </c>
      <c r="E214" s="3"/>
      <c r="F214" s="60" t="s">
        <v>12</v>
      </c>
      <c r="G214" s="57">
        <v>108563</v>
      </c>
      <c r="H214" s="57">
        <v>105062</v>
      </c>
      <c r="I214" s="57">
        <v>102472</v>
      </c>
      <c r="J214" s="57">
        <v>81724</v>
      </c>
      <c r="K214" s="57">
        <v>74916</v>
      </c>
      <c r="L214" s="57">
        <v>74400</v>
      </c>
      <c r="M214" s="57">
        <v>65825</v>
      </c>
      <c r="O214" s="60" t="s">
        <v>12</v>
      </c>
      <c r="P214" s="103">
        <v>6.7</v>
      </c>
      <c r="Q214" s="103">
        <v>7.7</v>
      </c>
      <c r="R214" s="103">
        <v>7</v>
      </c>
      <c r="S214" s="103">
        <v>8.8000000000000007</v>
      </c>
      <c r="T214" s="103">
        <v>10.7</v>
      </c>
      <c r="U214" s="103">
        <v>11.4</v>
      </c>
      <c r="V214" s="103">
        <v>12.1</v>
      </c>
      <c r="Y214" s="60" t="s">
        <v>12</v>
      </c>
      <c r="Z214" s="57">
        <v>14547.441999999999</v>
      </c>
      <c r="AA214" s="57">
        <v>16179.548000000001</v>
      </c>
      <c r="AB214" s="57">
        <v>14346.08</v>
      </c>
      <c r="AC214" s="57">
        <v>14383.424000000001</v>
      </c>
      <c r="AD214" s="57">
        <v>16032.023999999999</v>
      </c>
      <c r="AE214" s="57">
        <v>16963.2</v>
      </c>
      <c r="AF214" s="57">
        <v>15929.65</v>
      </c>
      <c r="AH214" s="60" t="s">
        <v>12</v>
      </c>
      <c r="AI214" s="58">
        <v>0.13740621297880742</v>
      </c>
      <c r="AJ214" s="58">
        <v>0.13426127672299332</v>
      </c>
      <c r="AK214" s="58">
        <v>0.12381019121516962</v>
      </c>
      <c r="AL214" s="58">
        <v>9.4372021427820835E-2</v>
      </c>
      <c r="AM214" s="58">
        <v>7.9309844706589777E-2</v>
      </c>
      <c r="AN214" s="58">
        <v>7.9653890996219653E-2</v>
      </c>
      <c r="AO214" s="58">
        <v>6.2484159446855002E-2</v>
      </c>
      <c r="AQ214" s="60" t="s">
        <v>12</v>
      </c>
      <c r="AR214" s="58">
        <v>1.8412432539160195E-2</v>
      </c>
      <c r="AS214" s="58">
        <v>2.067623661534097E-2</v>
      </c>
      <c r="AT214" s="58">
        <v>1.7333426770123745E-2</v>
      </c>
      <c r="AU214" s="58">
        <v>1.660947577129647E-2</v>
      </c>
      <c r="AV214" s="58">
        <v>1.6972306767210212E-2</v>
      </c>
      <c r="AW214" s="58">
        <v>1.8161087147138082E-2</v>
      </c>
      <c r="AX214" s="58">
        <v>1.512116658613891E-2</v>
      </c>
    </row>
    <row r="215" spans="3:50" x14ac:dyDescent="0.25">
      <c r="C215" s="1" t="s">
        <v>60</v>
      </c>
      <c r="D215" s="2" t="s">
        <v>7</v>
      </c>
      <c r="E215" s="3"/>
      <c r="F215" s="60" t="s">
        <v>13</v>
      </c>
      <c r="G215" s="57">
        <v>169462</v>
      </c>
      <c r="H215" s="57">
        <v>180803</v>
      </c>
      <c r="I215" s="57">
        <v>167096</v>
      </c>
      <c r="J215" s="57">
        <v>162296</v>
      </c>
      <c r="K215" s="57">
        <v>157555</v>
      </c>
      <c r="L215" s="57">
        <v>175609</v>
      </c>
      <c r="M215" s="57">
        <v>198221</v>
      </c>
      <c r="O215" s="60" t="s">
        <v>13</v>
      </c>
      <c r="P215" s="103">
        <v>5.4</v>
      </c>
      <c r="Q215" s="103">
        <v>6.2</v>
      </c>
      <c r="R215" s="103">
        <v>5.6</v>
      </c>
      <c r="S215" s="103">
        <v>8.6999999999999993</v>
      </c>
      <c r="T215" s="103">
        <v>7.2</v>
      </c>
      <c r="U215" s="103">
        <v>7.7</v>
      </c>
      <c r="V215" s="103">
        <v>7.9</v>
      </c>
      <c r="Y215" s="60" t="s">
        <v>13</v>
      </c>
      <c r="Z215" s="57">
        <v>18301.896000000001</v>
      </c>
      <c r="AA215" s="57">
        <v>22419.572</v>
      </c>
      <c r="AB215" s="57">
        <v>18714.752</v>
      </c>
      <c r="AC215" s="57">
        <v>28239.504000000001</v>
      </c>
      <c r="AD215" s="57">
        <v>22687.919999999998</v>
      </c>
      <c r="AE215" s="57">
        <v>27043.786</v>
      </c>
      <c r="AF215" s="57">
        <v>31318.918000000001</v>
      </c>
      <c r="AH215" s="60" t="s">
        <v>13</v>
      </c>
      <c r="AI215" s="58">
        <v>0.21448496876297324</v>
      </c>
      <c r="AJ215" s="58">
        <v>0.23105253674351678</v>
      </c>
      <c r="AK215" s="58">
        <v>0.20189112841839707</v>
      </c>
      <c r="AL215" s="58">
        <v>0.18741375348306016</v>
      </c>
      <c r="AM215" s="58">
        <v>0.16679564555965018</v>
      </c>
      <c r="AN215" s="58">
        <v>0.18800994817144001</v>
      </c>
      <c r="AO215" s="58">
        <v>0.18816061632685219</v>
      </c>
      <c r="AQ215" s="60" t="s">
        <v>13</v>
      </c>
      <c r="AR215" s="58">
        <v>2.3164376626401112E-2</v>
      </c>
      <c r="AS215" s="58">
        <v>2.8650514556196081E-2</v>
      </c>
      <c r="AT215" s="58">
        <v>2.2611806382860471E-2</v>
      </c>
      <c r="AU215" s="58">
        <v>3.2609993106052462E-2</v>
      </c>
      <c r="AV215" s="58">
        <v>2.4018572960589627E-2</v>
      </c>
      <c r="AW215" s="58">
        <v>2.8953532018401763E-2</v>
      </c>
      <c r="AX215" s="58">
        <v>2.9729377379642648E-2</v>
      </c>
    </row>
    <row r="216" spans="3:50" x14ac:dyDescent="0.25">
      <c r="C216" s="1" t="s">
        <v>60</v>
      </c>
      <c r="D216" s="2" t="s">
        <v>7</v>
      </c>
      <c r="E216" s="3"/>
      <c r="F216" s="60" t="s">
        <v>14</v>
      </c>
      <c r="G216" s="57">
        <v>512063</v>
      </c>
      <c r="H216" s="57">
        <v>496654</v>
      </c>
      <c r="I216" s="57">
        <v>558086</v>
      </c>
      <c r="J216" s="57">
        <v>621957</v>
      </c>
      <c r="K216" s="57">
        <v>712128</v>
      </c>
      <c r="L216" s="57">
        <v>684032</v>
      </c>
      <c r="M216" s="57">
        <v>789421</v>
      </c>
      <c r="O216" s="60" t="s">
        <v>14</v>
      </c>
      <c r="P216" s="103">
        <v>2.9</v>
      </c>
      <c r="Q216" s="103">
        <v>3.5</v>
      </c>
      <c r="R216" s="103">
        <v>3</v>
      </c>
      <c r="S216" s="103">
        <v>3.3</v>
      </c>
      <c r="T216" s="103">
        <v>3.8</v>
      </c>
      <c r="U216" s="103">
        <v>4.0999999999999996</v>
      </c>
      <c r="V216" s="103">
        <v>3.4</v>
      </c>
      <c r="Y216" s="60" t="s">
        <v>14</v>
      </c>
      <c r="Z216" s="57">
        <v>29699.653999999999</v>
      </c>
      <c r="AA216" s="57">
        <v>34765.78</v>
      </c>
      <c r="AB216" s="57">
        <v>33485.160000000003</v>
      </c>
      <c r="AC216" s="57">
        <v>41049.161999999997</v>
      </c>
      <c r="AD216" s="57">
        <v>54121.727999999996</v>
      </c>
      <c r="AE216" s="57">
        <v>56090.623999999996</v>
      </c>
      <c r="AF216" s="57">
        <v>53680.627999999997</v>
      </c>
      <c r="AH216" s="60" t="s">
        <v>14</v>
      </c>
      <c r="AI216" s="58">
        <v>0.64810881825821931</v>
      </c>
      <c r="AJ216" s="58">
        <v>0.63468618653348996</v>
      </c>
      <c r="AK216" s="58">
        <v>0.67429868036643337</v>
      </c>
      <c r="AL216" s="58">
        <v>0.71821422508911903</v>
      </c>
      <c r="AM216" s="58">
        <v>0.75389450973376004</v>
      </c>
      <c r="AN216" s="58">
        <v>0.73233616083234032</v>
      </c>
      <c r="AO216" s="58">
        <v>0.74935522422629275</v>
      </c>
      <c r="AQ216" s="60" t="s">
        <v>14</v>
      </c>
      <c r="AR216" s="58">
        <v>3.7590311458976719E-2</v>
      </c>
      <c r="AS216" s="58">
        <v>4.4428033057344295E-2</v>
      </c>
      <c r="AT216" s="58">
        <v>4.0457920821986001E-2</v>
      </c>
      <c r="AU216" s="58">
        <v>4.7402138855881855E-2</v>
      </c>
      <c r="AV216" s="58">
        <v>5.7295982739765758E-2</v>
      </c>
      <c r="AW216" s="58">
        <v>6.0051565188251901E-2</v>
      </c>
      <c r="AX216" s="58">
        <v>5.0956155247387905E-2</v>
      </c>
    </row>
    <row r="217" spans="3:50" x14ac:dyDescent="0.25">
      <c r="C217" s="19" t="s">
        <v>0</v>
      </c>
      <c r="D217" s="96" t="s">
        <v>8</v>
      </c>
      <c r="E217" s="3"/>
      <c r="F217" s="56" t="s">
        <v>59</v>
      </c>
      <c r="G217" s="100">
        <v>1756799</v>
      </c>
      <c r="H217" s="100">
        <v>1773310</v>
      </c>
      <c r="I217" s="100">
        <v>1892832</v>
      </c>
      <c r="J217" s="100">
        <v>2064927</v>
      </c>
      <c r="K217" s="100">
        <v>2161653</v>
      </c>
      <c r="L217" s="100">
        <v>2177017</v>
      </c>
      <c r="M217" s="100">
        <v>2297325</v>
      </c>
      <c r="O217" s="56" t="s">
        <v>59</v>
      </c>
      <c r="P217" s="101">
        <v>1.5</v>
      </c>
      <c r="Q217" s="101">
        <v>1.7</v>
      </c>
      <c r="R217" s="101">
        <v>1.8</v>
      </c>
      <c r="S217" s="101">
        <v>1.6</v>
      </c>
      <c r="T217" s="101">
        <v>1.8</v>
      </c>
      <c r="U217" s="101">
        <v>1.9</v>
      </c>
      <c r="V217" s="101">
        <v>2</v>
      </c>
      <c r="Y217" s="56" t="s">
        <v>59</v>
      </c>
      <c r="Z217" s="100">
        <v>52703.97</v>
      </c>
      <c r="AA217" s="100">
        <v>60292.54</v>
      </c>
      <c r="AB217" s="100">
        <v>68141.952000000005</v>
      </c>
      <c r="AC217" s="100">
        <v>66077.664000000004</v>
      </c>
      <c r="AD217" s="100">
        <v>77819.508000000002</v>
      </c>
      <c r="AE217" s="100">
        <v>82726.645999999993</v>
      </c>
      <c r="AF217" s="100">
        <v>91893</v>
      </c>
      <c r="AH217" s="56" t="s">
        <v>59</v>
      </c>
      <c r="AI217" s="102">
        <v>1</v>
      </c>
      <c r="AJ217" s="102">
        <v>1</v>
      </c>
      <c r="AK217" s="102">
        <v>1</v>
      </c>
      <c r="AL217" s="102">
        <v>1</v>
      </c>
      <c r="AM217" s="102">
        <v>1</v>
      </c>
      <c r="AN217" s="102">
        <v>1</v>
      </c>
      <c r="AO217" s="102">
        <v>1</v>
      </c>
      <c r="AQ217" s="56" t="s">
        <v>59</v>
      </c>
      <c r="AR217" s="102">
        <v>0.03</v>
      </c>
      <c r="AS217" s="102">
        <v>3.4000000000000002E-2</v>
      </c>
      <c r="AT217" s="102">
        <v>3.6000000000000004E-2</v>
      </c>
      <c r="AU217" s="102">
        <v>3.2000000000000001E-2</v>
      </c>
      <c r="AV217" s="102">
        <v>3.6000000000000004E-2</v>
      </c>
      <c r="AW217" s="102">
        <v>3.7999999999999999E-2</v>
      </c>
      <c r="AX217" s="102">
        <v>0.04</v>
      </c>
    </row>
    <row r="218" spans="3:50" x14ac:dyDescent="0.25">
      <c r="C218" s="1" t="s">
        <v>0</v>
      </c>
      <c r="D218" s="2" t="s">
        <v>8</v>
      </c>
      <c r="E218" s="97"/>
      <c r="F218" s="60" t="s">
        <v>12</v>
      </c>
      <c r="G218" s="57">
        <v>295993</v>
      </c>
      <c r="H218" s="57">
        <v>292453</v>
      </c>
      <c r="I218" s="57">
        <v>292386</v>
      </c>
      <c r="J218" s="57">
        <v>312920</v>
      </c>
      <c r="K218" s="57">
        <v>351338</v>
      </c>
      <c r="L218" s="57">
        <v>301986</v>
      </c>
      <c r="M218" s="57">
        <v>300766</v>
      </c>
      <c r="O218" s="60" t="s">
        <v>12</v>
      </c>
      <c r="P218" s="103">
        <v>4.3</v>
      </c>
      <c r="Q218" s="103">
        <v>4.5</v>
      </c>
      <c r="R218" s="103">
        <v>4.7</v>
      </c>
      <c r="S218" s="103">
        <v>4.5</v>
      </c>
      <c r="T218" s="103">
        <v>4.8</v>
      </c>
      <c r="U218" s="103">
        <v>5.6</v>
      </c>
      <c r="V218" s="103">
        <v>5.7</v>
      </c>
      <c r="Y218" s="60" t="s">
        <v>12</v>
      </c>
      <c r="Z218" s="57">
        <v>25455.397999999997</v>
      </c>
      <c r="AA218" s="57">
        <v>26320.77</v>
      </c>
      <c r="AB218" s="57">
        <v>27484.284</v>
      </c>
      <c r="AC218" s="57">
        <v>28162.799999999999</v>
      </c>
      <c r="AD218" s="57">
        <v>33728.447999999997</v>
      </c>
      <c r="AE218" s="57">
        <v>33822.432000000001</v>
      </c>
      <c r="AF218" s="57">
        <v>34287.324000000001</v>
      </c>
      <c r="AH218" s="60" t="s">
        <v>12</v>
      </c>
      <c r="AI218" s="58">
        <v>0.16848427167820565</v>
      </c>
      <c r="AJ218" s="58">
        <v>0.16491927525362177</v>
      </c>
      <c r="AK218" s="58">
        <v>0.1544701273013136</v>
      </c>
      <c r="AL218" s="58">
        <v>0.15154046607943042</v>
      </c>
      <c r="AM218" s="58">
        <v>0.16253209927772866</v>
      </c>
      <c r="AN218" s="58">
        <v>0.13871549923588103</v>
      </c>
      <c r="AO218" s="58">
        <v>0.13092009184595127</v>
      </c>
      <c r="AQ218" s="60" t="s">
        <v>12</v>
      </c>
      <c r="AR218" s="58">
        <v>1.4489647364325686E-2</v>
      </c>
      <c r="AS218" s="58">
        <v>1.4842734772825959E-2</v>
      </c>
      <c r="AT218" s="58">
        <v>1.452019196632348E-2</v>
      </c>
      <c r="AU218" s="58">
        <v>1.3638641947148738E-2</v>
      </c>
      <c r="AV218" s="58">
        <v>1.5603081530661951E-2</v>
      </c>
      <c r="AW218" s="58">
        <v>1.5536135914418674E-2</v>
      </c>
      <c r="AX218" s="58">
        <v>1.4924890470438445E-2</v>
      </c>
    </row>
    <row r="219" spans="3:50" x14ac:dyDescent="0.25">
      <c r="C219" s="1" t="s">
        <v>0</v>
      </c>
      <c r="D219" s="2" t="s">
        <v>8</v>
      </c>
      <c r="E219" s="3"/>
      <c r="F219" s="60" t="s">
        <v>13</v>
      </c>
      <c r="G219" s="57">
        <v>638173</v>
      </c>
      <c r="H219" s="57">
        <v>714647</v>
      </c>
      <c r="I219" s="57">
        <v>763080</v>
      </c>
      <c r="J219" s="57">
        <v>700823</v>
      </c>
      <c r="K219" s="57">
        <v>787884</v>
      </c>
      <c r="L219" s="57">
        <v>726376</v>
      </c>
      <c r="M219" s="57">
        <v>772704</v>
      </c>
      <c r="O219" s="60" t="s">
        <v>13</v>
      </c>
      <c r="P219" s="103">
        <v>2.9</v>
      </c>
      <c r="Q219" s="103">
        <v>3.1</v>
      </c>
      <c r="R219" s="103">
        <v>2.6</v>
      </c>
      <c r="S219" s="103">
        <v>3.4</v>
      </c>
      <c r="T219" s="103">
        <v>3.2</v>
      </c>
      <c r="U219" s="103">
        <v>4.2</v>
      </c>
      <c r="V219" s="103">
        <v>3.5</v>
      </c>
      <c r="Y219" s="60" t="s">
        <v>13</v>
      </c>
      <c r="Z219" s="57">
        <v>37014.034</v>
      </c>
      <c r="AA219" s="57">
        <v>44308.114000000001</v>
      </c>
      <c r="AB219" s="57">
        <v>39680.160000000003</v>
      </c>
      <c r="AC219" s="57">
        <v>47655.963999999993</v>
      </c>
      <c r="AD219" s="57">
        <v>50424.576000000008</v>
      </c>
      <c r="AE219" s="57">
        <v>61015.584000000003</v>
      </c>
      <c r="AF219" s="57">
        <v>54089.279999999999</v>
      </c>
      <c r="AH219" s="60" t="s">
        <v>13</v>
      </c>
      <c r="AI219" s="58">
        <v>0.36325897271116386</v>
      </c>
      <c r="AJ219" s="58">
        <v>0.40300173122578681</v>
      </c>
      <c r="AK219" s="58">
        <v>0.40314195871582897</v>
      </c>
      <c r="AL219" s="58">
        <v>0.33939359599637181</v>
      </c>
      <c r="AM219" s="58">
        <v>0.36448218099759766</v>
      </c>
      <c r="AN219" s="58">
        <v>0.33365655849265302</v>
      </c>
      <c r="AO219" s="58">
        <v>0.33634944990369231</v>
      </c>
      <c r="AQ219" s="60" t="s">
        <v>13</v>
      </c>
      <c r="AR219" s="58">
        <v>2.1069020417247501E-2</v>
      </c>
      <c r="AS219" s="58">
        <v>2.4986107335998785E-2</v>
      </c>
      <c r="AT219" s="58">
        <v>2.0963381853223106E-2</v>
      </c>
      <c r="AU219" s="58">
        <v>2.307876452775328E-2</v>
      </c>
      <c r="AV219" s="58">
        <v>2.3326859583846251E-2</v>
      </c>
      <c r="AW219" s="58">
        <v>2.8027150913382856E-2</v>
      </c>
      <c r="AX219" s="58">
        <v>2.3544461493258461E-2</v>
      </c>
    </row>
    <row r="220" spans="3:50" x14ac:dyDescent="0.25">
      <c r="C220" s="1" t="s">
        <v>0</v>
      </c>
      <c r="D220" s="2" t="s">
        <v>8</v>
      </c>
      <c r="E220" s="3"/>
      <c r="F220" s="60" t="s">
        <v>14</v>
      </c>
      <c r="G220" s="57">
        <v>822633</v>
      </c>
      <c r="H220" s="57">
        <v>766210</v>
      </c>
      <c r="I220" s="57">
        <v>837366</v>
      </c>
      <c r="J220" s="57">
        <v>1051184</v>
      </c>
      <c r="K220" s="57">
        <v>1022431</v>
      </c>
      <c r="L220" s="57">
        <v>1148655</v>
      </c>
      <c r="M220" s="57">
        <v>1223855</v>
      </c>
      <c r="O220" s="60" t="s">
        <v>14</v>
      </c>
      <c r="P220" s="103">
        <v>2.2999999999999998</v>
      </c>
      <c r="Q220" s="103">
        <v>2.5</v>
      </c>
      <c r="R220" s="103">
        <v>2.6</v>
      </c>
      <c r="S220" s="103">
        <v>2.2999999999999998</v>
      </c>
      <c r="T220" s="103">
        <v>2.7</v>
      </c>
      <c r="U220" s="103">
        <v>2.9</v>
      </c>
      <c r="V220" s="103">
        <v>3</v>
      </c>
      <c r="Y220" s="60" t="s">
        <v>14</v>
      </c>
      <c r="Z220" s="57">
        <v>37841.117999999995</v>
      </c>
      <c r="AA220" s="57">
        <v>38310.5</v>
      </c>
      <c r="AB220" s="57">
        <v>43543.031999999999</v>
      </c>
      <c r="AC220" s="57">
        <v>48354.463999999993</v>
      </c>
      <c r="AD220" s="57">
        <v>55211.274000000005</v>
      </c>
      <c r="AE220" s="57">
        <v>66621.990000000005</v>
      </c>
      <c r="AF220" s="57">
        <v>73431.3</v>
      </c>
      <c r="AH220" s="60" t="s">
        <v>14</v>
      </c>
      <c r="AI220" s="58">
        <v>0.46825675561063046</v>
      </c>
      <c r="AJ220" s="58">
        <v>0.43207899352059143</v>
      </c>
      <c r="AK220" s="58">
        <v>0.44238791398285743</v>
      </c>
      <c r="AL220" s="58">
        <v>0.50906593792419785</v>
      </c>
      <c r="AM220" s="58">
        <v>0.47298571972467368</v>
      </c>
      <c r="AN220" s="58">
        <v>0.52762794227146592</v>
      </c>
      <c r="AO220" s="58">
        <v>0.53273045825035636</v>
      </c>
      <c r="AQ220" s="60" t="s">
        <v>14</v>
      </c>
      <c r="AR220" s="58">
        <v>2.1539810758089001E-2</v>
      </c>
      <c r="AS220" s="58">
        <v>2.160394967602957E-2</v>
      </c>
      <c r="AT220" s="58">
        <v>2.3004171527108586E-2</v>
      </c>
      <c r="AU220" s="58">
        <v>2.3417033144513096E-2</v>
      </c>
      <c r="AV220" s="58">
        <v>2.5541228865132378E-2</v>
      </c>
      <c r="AW220" s="58">
        <v>3.0602420651745024E-2</v>
      </c>
      <c r="AX220" s="58">
        <v>3.1963827495021385E-2</v>
      </c>
    </row>
    <row r="221" spans="3:50" x14ac:dyDescent="0.25">
      <c r="C221" s="19" t="s">
        <v>1</v>
      </c>
      <c r="D221" s="96" t="s">
        <v>8</v>
      </c>
      <c r="E221" s="3"/>
      <c r="F221" s="56" t="s">
        <v>59</v>
      </c>
      <c r="G221" s="100">
        <v>876706</v>
      </c>
      <c r="H221" s="100">
        <v>875732</v>
      </c>
      <c r="I221" s="100">
        <v>955465</v>
      </c>
      <c r="J221" s="100">
        <v>981609</v>
      </c>
      <c r="K221" s="100">
        <v>1074921</v>
      </c>
      <c r="L221" s="100">
        <v>1071431</v>
      </c>
      <c r="M221" s="100">
        <v>1121258</v>
      </c>
      <c r="O221" s="56" t="s">
        <v>59</v>
      </c>
      <c r="P221" s="101">
        <v>2.2999999999999998</v>
      </c>
      <c r="Q221" s="101">
        <v>2.5</v>
      </c>
      <c r="R221" s="101">
        <v>2.6</v>
      </c>
      <c r="S221" s="101">
        <v>2.8</v>
      </c>
      <c r="T221" s="101">
        <v>2.7</v>
      </c>
      <c r="U221" s="101">
        <v>2.9</v>
      </c>
      <c r="V221" s="101">
        <v>3</v>
      </c>
      <c r="Y221" s="56" t="s">
        <v>59</v>
      </c>
      <c r="Z221" s="100">
        <v>40328.475999999995</v>
      </c>
      <c r="AA221" s="100">
        <v>43786.6</v>
      </c>
      <c r="AB221" s="100">
        <v>49684.18</v>
      </c>
      <c r="AC221" s="100">
        <v>54970.103999999992</v>
      </c>
      <c r="AD221" s="100">
        <v>58045.734000000004</v>
      </c>
      <c r="AE221" s="100">
        <v>62142.998</v>
      </c>
      <c r="AF221" s="100">
        <v>67275.48</v>
      </c>
      <c r="AH221" s="56" t="s">
        <v>59</v>
      </c>
      <c r="AI221" s="102">
        <v>1</v>
      </c>
      <c r="AJ221" s="102">
        <v>1</v>
      </c>
      <c r="AK221" s="102">
        <v>1</v>
      </c>
      <c r="AL221" s="102">
        <v>1</v>
      </c>
      <c r="AM221" s="102">
        <v>1</v>
      </c>
      <c r="AN221" s="102">
        <v>1</v>
      </c>
      <c r="AO221" s="102">
        <v>1</v>
      </c>
      <c r="AQ221" s="56" t="s">
        <v>59</v>
      </c>
      <c r="AR221" s="102">
        <v>4.5999999999999999E-2</v>
      </c>
      <c r="AS221" s="102">
        <v>0.05</v>
      </c>
      <c r="AT221" s="102">
        <v>5.2000000000000005E-2</v>
      </c>
      <c r="AU221" s="102">
        <v>5.5999999999999994E-2</v>
      </c>
      <c r="AV221" s="102">
        <v>5.4000000000000006E-2</v>
      </c>
      <c r="AW221" s="102">
        <v>5.7999999999999996E-2</v>
      </c>
      <c r="AX221" s="102">
        <v>0.06</v>
      </c>
    </row>
    <row r="222" spans="3:50" x14ac:dyDescent="0.25">
      <c r="C222" s="1" t="s">
        <v>1</v>
      </c>
      <c r="D222" s="2" t="s">
        <v>8</v>
      </c>
      <c r="E222" s="3"/>
      <c r="F222" s="60" t="s">
        <v>12</v>
      </c>
      <c r="G222" s="57">
        <v>180712</v>
      </c>
      <c r="H222" s="57">
        <v>177488</v>
      </c>
      <c r="I222" s="57">
        <v>186017</v>
      </c>
      <c r="J222" s="57">
        <v>194868</v>
      </c>
      <c r="K222" s="57">
        <v>240657</v>
      </c>
      <c r="L222" s="57">
        <v>195781</v>
      </c>
      <c r="M222" s="57">
        <v>219503</v>
      </c>
      <c r="O222" s="60" t="s">
        <v>12</v>
      </c>
      <c r="P222" s="103">
        <v>5.5</v>
      </c>
      <c r="Q222" s="103">
        <v>5.9</v>
      </c>
      <c r="R222" s="103">
        <v>6.2</v>
      </c>
      <c r="S222" s="103">
        <v>6.5</v>
      </c>
      <c r="T222" s="103">
        <v>5.7</v>
      </c>
      <c r="U222" s="103">
        <v>8.1</v>
      </c>
      <c r="V222" s="103">
        <v>6.9</v>
      </c>
      <c r="Y222" s="60" t="s">
        <v>12</v>
      </c>
      <c r="Z222" s="57">
        <v>19878.32</v>
      </c>
      <c r="AA222" s="57">
        <v>20943.584000000003</v>
      </c>
      <c r="AB222" s="57">
        <v>23066.108000000004</v>
      </c>
      <c r="AC222" s="57">
        <v>25332.84</v>
      </c>
      <c r="AD222" s="57">
        <v>27434.898000000001</v>
      </c>
      <c r="AE222" s="57">
        <v>31716.521999999997</v>
      </c>
      <c r="AF222" s="57">
        <v>30291.414000000004</v>
      </c>
      <c r="AH222" s="60" t="s">
        <v>12</v>
      </c>
      <c r="AI222" s="58">
        <v>0.20612611297287803</v>
      </c>
      <c r="AJ222" s="58">
        <v>0.20267387739628107</v>
      </c>
      <c r="AK222" s="58">
        <v>0.19468740351556571</v>
      </c>
      <c r="AL222" s="58">
        <v>0.19851896223445384</v>
      </c>
      <c r="AM222" s="58">
        <v>0.22388342957296398</v>
      </c>
      <c r="AN222" s="58">
        <v>0.18272851914868993</v>
      </c>
      <c r="AO222" s="58">
        <v>0.19576493545642484</v>
      </c>
      <c r="AQ222" s="60" t="s">
        <v>12</v>
      </c>
      <c r="AR222" s="58">
        <v>2.2673872427016583E-2</v>
      </c>
      <c r="AS222" s="58">
        <v>2.3915517532761169E-2</v>
      </c>
      <c r="AT222" s="58">
        <v>2.4141238035930147E-2</v>
      </c>
      <c r="AU222" s="58">
        <v>2.5807465090478997E-2</v>
      </c>
      <c r="AV222" s="58">
        <v>2.5522710971317895E-2</v>
      </c>
      <c r="AW222" s="58">
        <v>2.9602020102087769E-2</v>
      </c>
      <c r="AX222" s="58">
        <v>2.7015561092986629E-2</v>
      </c>
    </row>
    <row r="223" spans="3:50" x14ac:dyDescent="0.25">
      <c r="C223" s="1" t="s">
        <v>1</v>
      </c>
      <c r="D223" s="2" t="s">
        <v>8</v>
      </c>
      <c r="E223" s="97"/>
      <c r="F223" s="60" t="s">
        <v>13</v>
      </c>
      <c r="G223" s="57">
        <v>410525</v>
      </c>
      <c r="H223" s="57">
        <v>442443</v>
      </c>
      <c r="I223" s="57">
        <v>471588</v>
      </c>
      <c r="J223" s="57">
        <v>439540</v>
      </c>
      <c r="K223" s="57">
        <v>475443</v>
      </c>
      <c r="L223" s="57">
        <v>478098</v>
      </c>
      <c r="M223" s="57">
        <v>486240</v>
      </c>
      <c r="O223" s="60" t="s">
        <v>13</v>
      </c>
      <c r="P223" s="103">
        <v>3.3</v>
      </c>
      <c r="Q223" s="103">
        <v>3.4</v>
      </c>
      <c r="R223" s="103">
        <v>3.4</v>
      </c>
      <c r="S223" s="103">
        <v>3.9</v>
      </c>
      <c r="T223" s="103">
        <v>4.2</v>
      </c>
      <c r="U223" s="103">
        <v>4.5999999999999996</v>
      </c>
      <c r="V223" s="103">
        <v>4.5999999999999996</v>
      </c>
      <c r="Y223" s="60" t="s">
        <v>13</v>
      </c>
      <c r="Z223" s="57">
        <v>27094.65</v>
      </c>
      <c r="AA223" s="57">
        <v>30086.124</v>
      </c>
      <c r="AB223" s="57">
        <v>32067.984</v>
      </c>
      <c r="AC223" s="57">
        <v>34284.120000000003</v>
      </c>
      <c r="AD223" s="57">
        <v>39937.212</v>
      </c>
      <c r="AE223" s="57">
        <v>43985.015999999996</v>
      </c>
      <c r="AF223" s="57">
        <v>44734.080000000002</v>
      </c>
      <c r="AH223" s="60" t="s">
        <v>13</v>
      </c>
      <c r="AI223" s="58">
        <v>0.46825845836574631</v>
      </c>
      <c r="AJ223" s="58">
        <v>0.50522648481498911</v>
      </c>
      <c r="AK223" s="58">
        <v>0.49356909986237069</v>
      </c>
      <c r="AL223" s="58">
        <v>0.44777503058753537</v>
      </c>
      <c r="AM223" s="58">
        <v>0.44230506241854051</v>
      </c>
      <c r="AN223" s="58">
        <v>0.44622378855941258</v>
      </c>
      <c r="AO223" s="58">
        <v>0.43365576878827172</v>
      </c>
      <c r="AQ223" s="60" t="s">
        <v>13</v>
      </c>
      <c r="AR223" s="58">
        <v>3.0905058252139253E-2</v>
      </c>
      <c r="AS223" s="58">
        <v>3.4355400967419257E-2</v>
      </c>
      <c r="AT223" s="58">
        <v>3.3562698790641207E-2</v>
      </c>
      <c r="AU223" s="58">
        <v>3.4926452385827755E-2</v>
      </c>
      <c r="AV223" s="58">
        <v>3.7153625243157407E-2</v>
      </c>
      <c r="AW223" s="58">
        <v>4.1052588547465955E-2</v>
      </c>
      <c r="AX223" s="58">
        <v>3.9896330728520994E-2</v>
      </c>
    </row>
    <row r="224" spans="3:50" x14ac:dyDescent="0.25">
      <c r="C224" s="1" t="s">
        <v>1</v>
      </c>
      <c r="D224" s="2" t="s">
        <v>8</v>
      </c>
      <c r="E224" s="3"/>
      <c r="F224" s="60" t="s">
        <v>14</v>
      </c>
      <c r="G224" s="57">
        <v>285469</v>
      </c>
      <c r="H224" s="57">
        <v>255801</v>
      </c>
      <c r="I224" s="57">
        <v>297860</v>
      </c>
      <c r="J224" s="57">
        <v>347201</v>
      </c>
      <c r="K224" s="57">
        <v>358821</v>
      </c>
      <c r="L224" s="57">
        <v>397552</v>
      </c>
      <c r="M224" s="57">
        <v>415515</v>
      </c>
      <c r="O224" s="60" t="s">
        <v>14</v>
      </c>
      <c r="P224" s="103">
        <v>4.3</v>
      </c>
      <c r="Q224" s="103">
        <v>4.5</v>
      </c>
      <c r="R224" s="103">
        <v>4.7</v>
      </c>
      <c r="S224" s="103">
        <v>4.5</v>
      </c>
      <c r="T224" s="103">
        <v>4.8</v>
      </c>
      <c r="U224" s="103">
        <v>5.2</v>
      </c>
      <c r="V224" s="103">
        <v>4.9000000000000004</v>
      </c>
      <c r="Y224" s="60" t="s">
        <v>14</v>
      </c>
      <c r="Z224" s="57">
        <v>24550.333999999999</v>
      </c>
      <c r="AA224" s="57">
        <v>23022.09</v>
      </c>
      <c r="AB224" s="57">
        <v>27998.84</v>
      </c>
      <c r="AC224" s="57">
        <v>31248.09</v>
      </c>
      <c r="AD224" s="57">
        <v>34446.815999999999</v>
      </c>
      <c r="AE224" s="57">
        <v>41345.408000000003</v>
      </c>
      <c r="AF224" s="57">
        <v>40720.47</v>
      </c>
      <c r="AH224" s="60" t="s">
        <v>14</v>
      </c>
      <c r="AI224" s="58">
        <v>0.32561542866137566</v>
      </c>
      <c r="AJ224" s="58">
        <v>0.29209963778872988</v>
      </c>
      <c r="AK224" s="58">
        <v>0.31174349662206358</v>
      </c>
      <c r="AL224" s="58">
        <v>0.35370600717801082</v>
      </c>
      <c r="AM224" s="58">
        <v>0.33381150800849552</v>
      </c>
      <c r="AN224" s="58">
        <v>0.37104769229189749</v>
      </c>
      <c r="AO224" s="58">
        <v>0.37057929575530341</v>
      </c>
      <c r="AQ224" s="60" t="s">
        <v>14</v>
      </c>
      <c r="AR224" s="58">
        <v>2.8002926864878305E-2</v>
      </c>
      <c r="AS224" s="58">
        <v>2.6288967400985689E-2</v>
      </c>
      <c r="AT224" s="58">
        <v>2.9303888682473977E-2</v>
      </c>
      <c r="AU224" s="58">
        <v>3.1833540646020973E-2</v>
      </c>
      <c r="AV224" s="58">
        <v>3.2045904768815567E-2</v>
      </c>
      <c r="AW224" s="58">
        <v>3.858895999835734E-2</v>
      </c>
      <c r="AX224" s="58">
        <v>3.6316770984019732E-2</v>
      </c>
    </row>
    <row r="225" spans="3:50" x14ac:dyDescent="0.25">
      <c r="C225" s="19" t="s">
        <v>60</v>
      </c>
      <c r="D225" s="96" t="s">
        <v>8</v>
      </c>
      <c r="E225" s="3"/>
      <c r="F225" s="56" t="s">
        <v>59</v>
      </c>
      <c r="G225" s="100">
        <v>880093</v>
      </c>
      <c r="H225" s="100">
        <v>897578</v>
      </c>
      <c r="I225" s="100">
        <v>937367</v>
      </c>
      <c r="J225" s="100">
        <v>1083318</v>
      </c>
      <c r="K225" s="100">
        <v>1086732</v>
      </c>
      <c r="L225" s="100">
        <v>1105586</v>
      </c>
      <c r="M225" s="100">
        <v>1176067</v>
      </c>
      <c r="O225" s="56" t="s">
        <v>59</v>
      </c>
      <c r="P225" s="101">
        <v>2.2999999999999998</v>
      </c>
      <c r="Q225" s="101">
        <v>2.5</v>
      </c>
      <c r="R225" s="101">
        <v>2.6</v>
      </c>
      <c r="S225" s="101">
        <v>2.2999999999999998</v>
      </c>
      <c r="T225" s="101">
        <v>2.7</v>
      </c>
      <c r="U225" s="101">
        <v>2.9</v>
      </c>
      <c r="V225" s="101">
        <v>3</v>
      </c>
      <c r="Y225" s="56" t="s">
        <v>59</v>
      </c>
      <c r="Z225" s="100">
        <v>40484.277999999998</v>
      </c>
      <c r="AA225" s="100">
        <v>44878.9</v>
      </c>
      <c r="AB225" s="100">
        <v>48743.084000000003</v>
      </c>
      <c r="AC225" s="100">
        <v>49832.627999999997</v>
      </c>
      <c r="AD225" s="100">
        <v>58683.528000000006</v>
      </c>
      <c r="AE225" s="100">
        <v>64123.987999999998</v>
      </c>
      <c r="AF225" s="100">
        <v>70564.02</v>
      </c>
      <c r="AH225" s="56" t="s">
        <v>59</v>
      </c>
      <c r="AI225" s="102">
        <v>1</v>
      </c>
      <c r="AJ225" s="102">
        <v>1</v>
      </c>
      <c r="AK225" s="102">
        <v>1</v>
      </c>
      <c r="AL225" s="102">
        <v>1</v>
      </c>
      <c r="AM225" s="102">
        <v>1</v>
      </c>
      <c r="AN225" s="102">
        <v>1</v>
      </c>
      <c r="AO225" s="102">
        <v>1</v>
      </c>
      <c r="AQ225" s="56" t="s">
        <v>59</v>
      </c>
      <c r="AR225" s="102">
        <v>4.5999999999999999E-2</v>
      </c>
      <c r="AS225" s="102">
        <v>0.05</v>
      </c>
      <c r="AT225" s="102">
        <v>5.2000000000000005E-2</v>
      </c>
      <c r="AU225" s="102">
        <v>4.5999999999999999E-2</v>
      </c>
      <c r="AV225" s="102">
        <v>5.4000000000000006E-2</v>
      </c>
      <c r="AW225" s="102">
        <v>5.7999999999999996E-2</v>
      </c>
      <c r="AX225" s="102">
        <v>0.06</v>
      </c>
    </row>
    <row r="226" spans="3:50" x14ac:dyDescent="0.25">
      <c r="C226" s="1" t="s">
        <v>60</v>
      </c>
      <c r="D226" s="2" t="s">
        <v>8</v>
      </c>
      <c r="E226" s="3"/>
      <c r="F226" s="60" t="s">
        <v>12</v>
      </c>
      <c r="G226" s="57">
        <v>115281</v>
      </c>
      <c r="H226" s="57">
        <v>114965</v>
      </c>
      <c r="I226" s="57">
        <v>106369</v>
      </c>
      <c r="J226" s="57">
        <v>118052</v>
      </c>
      <c r="K226" s="57">
        <v>110681</v>
      </c>
      <c r="L226" s="57">
        <v>106205</v>
      </c>
      <c r="M226" s="57">
        <v>81263</v>
      </c>
      <c r="O226" s="60" t="s">
        <v>12</v>
      </c>
      <c r="P226" s="103">
        <v>6.8</v>
      </c>
      <c r="Q226" s="103">
        <v>7.2</v>
      </c>
      <c r="R226" s="103">
        <v>7.6</v>
      </c>
      <c r="S226" s="103">
        <v>8</v>
      </c>
      <c r="T226" s="103">
        <v>9.1</v>
      </c>
      <c r="U226" s="103">
        <v>9.9</v>
      </c>
      <c r="V226" s="103">
        <v>11.1</v>
      </c>
      <c r="Y226" s="60" t="s">
        <v>12</v>
      </c>
      <c r="Z226" s="57">
        <v>15678.215999999999</v>
      </c>
      <c r="AA226" s="57">
        <v>16554.96</v>
      </c>
      <c r="AB226" s="57">
        <v>16168.087999999998</v>
      </c>
      <c r="AC226" s="57">
        <v>18888.32</v>
      </c>
      <c r="AD226" s="57">
        <v>20143.941999999999</v>
      </c>
      <c r="AE226" s="57">
        <v>21028.59</v>
      </c>
      <c r="AF226" s="57">
        <v>18040.385999999999</v>
      </c>
      <c r="AH226" s="60" t="s">
        <v>12</v>
      </c>
      <c r="AI226" s="58">
        <v>0.13098729338831236</v>
      </c>
      <c r="AJ226" s="58">
        <v>0.1280835760234765</v>
      </c>
      <c r="AK226" s="58">
        <v>0.11347636518034025</v>
      </c>
      <c r="AL226" s="58">
        <v>0.10897261930476554</v>
      </c>
      <c r="AM226" s="58">
        <v>0.10184755763150437</v>
      </c>
      <c r="AN226" s="58">
        <v>9.6062178790252403E-2</v>
      </c>
      <c r="AO226" s="58">
        <v>6.909725381292052E-2</v>
      </c>
      <c r="AQ226" s="60" t="s">
        <v>12</v>
      </c>
      <c r="AR226" s="58">
        <v>1.7814271900810481E-2</v>
      </c>
      <c r="AS226" s="58">
        <v>1.8444034947380616E-2</v>
      </c>
      <c r="AT226" s="58">
        <v>1.7248407507411717E-2</v>
      </c>
      <c r="AU226" s="58">
        <v>1.7435619088762486E-2</v>
      </c>
      <c r="AV226" s="58">
        <v>1.8536255488933794E-2</v>
      </c>
      <c r="AW226" s="58">
        <v>1.9020311400469975E-2</v>
      </c>
      <c r="AX226" s="58">
        <v>1.5339590346468354E-2</v>
      </c>
    </row>
    <row r="227" spans="3:50" x14ac:dyDescent="0.25">
      <c r="C227" s="1" t="s">
        <v>60</v>
      </c>
      <c r="D227" s="2" t="s">
        <v>8</v>
      </c>
      <c r="E227" s="3"/>
      <c r="F227" s="60" t="s">
        <v>13</v>
      </c>
      <c r="G227" s="57">
        <v>227648</v>
      </c>
      <c r="H227" s="57">
        <v>272204</v>
      </c>
      <c r="I227" s="57">
        <v>291492</v>
      </c>
      <c r="J227" s="57">
        <v>261283</v>
      </c>
      <c r="K227" s="57">
        <v>312441</v>
      </c>
      <c r="L227" s="57">
        <v>248278</v>
      </c>
      <c r="M227" s="57">
        <v>286464</v>
      </c>
      <c r="O227" s="60" t="s">
        <v>13</v>
      </c>
      <c r="P227" s="103">
        <v>4.8</v>
      </c>
      <c r="Q227" s="103">
        <v>4.5</v>
      </c>
      <c r="R227" s="103">
        <v>4.7</v>
      </c>
      <c r="S227" s="103">
        <v>5</v>
      </c>
      <c r="T227" s="103">
        <v>5.2</v>
      </c>
      <c r="U227" s="103">
        <v>6.9</v>
      </c>
      <c r="V227" s="103">
        <v>6.2</v>
      </c>
      <c r="Y227" s="60" t="s">
        <v>13</v>
      </c>
      <c r="Z227" s="57">
        <v>21854.207999999999</v>
      </c>
      <c r="AA227" s="57">
        <v>24498.36</v>
      </c>
      <c r="AB227" s="57">
        <v>27400.248000000003</v>
      </c>
      <c r="AC227" s="57">
        <v>26128.3</v>
      </c>
      <c r="AD227" s="57">
        <v>32493.863999999998</v>
      </c>
      <c r="AE227" s="57">
        <v>34262.364000000001</v>
      </c>
      <c r="AF227" s="57">
        <v>35521.536</v>
      </c>
      <c r="AH227" s="60" t="s">
        <v>13</v>
      </c>
      <c r="AI227" s="58">
        <v>0.25866357305421134</v>
      </c>
      <c r="AJ227" s="58">
        <v>0.30326500872347584</v>
      </c>
      <c r="AK227" s="58">
        <v>0.31096891612356742</v>
      </c>
      <c r="AL227" s="58">
        <v>0.24118772142621095</v>
      </c>
      <c r="AM227" s="58">
        <v>0.28750510705491328</v>
      </c>
      <c r="AN227" s="58">
        <v>0.22456688127382221</v>
      </c>
      <c r="AO227" s="58">
        <v>0.24357795941897867</v>
      </c>
      <c r="AQ227" s="60" t="s">
        <v>13</v>
      </c>
      <c r="AR227" s="58">
        <v>2.4831703013204288E-2</v>
      </c>
      <c r="AS227" s="58">
        <v>2.7293850785112827E-2</v>
      </c>
      <c r="AT227" s="58">
        <v>2.9231078115615337E-2</v>
      </c>
      <c r="AU227" s="58">
        <v>2.4118772142621096E-2</v>
      </c>
      <c r="AV227" s="58">
        <v>2.9900531133710984E-2</v>
      </c>
      <c r="AW227" s="58">
        <v>3.0990229615787467E-2</v>
      </c>
      <c r="AX227" s="58">
        <v>3.0203666967953357E-2</v>
      </c>
    </row>
    <row r="228" spans="3:50" x14ac:dyDescent="0.25">
      <c r="C228" s="1" t="s">
        <v>60</v>
      </c>
      <c r="D228" s="2" t="s">
        <v>8</v>
      </c>
      <c r="E228" s="3"/>
      <c r="F228" s="60" t="s">
        <v>14</v>
      </c>
      <c r="G228" s="57">
        <v>537164</v>
      </c>
      <c r="H228" s="57">
        <v>510409</v>
      </c>
      <c r="I228" s="57">
        <v>539506</v>
      </c>
      <c r="J228" s="57">
        <v>703983</v>
      </c>
      <c r="K228" s="57">
        <v>663610</v>
      </c>
      <c r="L228" s="57">
        <v>751103</v>
      </c>
      <c r="M228" s="57">
        <v>808340</v>
      </c>
      <c r="O228" s="60" t="s">
        <v>14</v>
      </c>
      <c r="P228" s="103">
        <v>2.9</v>
      </c>
      <c r="Q228" s="103">
        <v>3.1</v>
      </c>
      <c r="R228" s="103">
        <v>3.2</v>
      </c>
      <c r="S228" s="103">
        <v>3.4</v>
      </c>
      <c r="T228" s="103">
        <v>3.9</v>
      </c>
      <c r="U228" s="103">
        <v>3.5</v>
      </c>
      <c r="V228" s="103">
        <v>3.5</v>
      </c>
      <c r="Y228" s="60" t="s">
        <v>14</v>
      </c>
      <c r="Z228" s="57">
        <v>31155.511999999999</v>
      </c>
      <c r="AA228" s="57">
        <v>31645.358000000004</v>
      </c>
      <c r="AB228" s="57">
        <v>34528.384000000005</v>
      </c>
      <c r="AC228" s="57">
        <v>47870.843999999997</v>
      </c>
      <c r="AD228" s="57">
        <v>51761.58</v>
      </c>
      <c r="AE228" s="57">
        <v>52577.21</v>
      </c>
      <c r="AF228" s="57">
        <v>56583.8</v>
      </c>
      <c r="AH228" s="60" t="s">
        <v>14</v>
      </c>
      <c r="AI228" s="58">
        <v>0.61034913355747633</v>
      </c>
      <c r="AJ228" s="58">
        <v>0.56865141525304763</v>
      </c>
      <c r="AK228" s="58">
        <v>0.57555471869609232</v>
      </c>
      <c r="AL228" s="58">
        <v>0.64983965926902354</v>
      </c>
      <c r="AM228" s="58">
        <v>0.6106473353135824</v>
      </c>
      <c r="AN228" s="58">
        <v>0.67937093993592534</v>
      </c>
      <c r="AO228" s="58">
        <v>0.68732478676810083</v>
      </c>
      <c r="AQ228" s="60" t="s">
        <v>14</v>
      </c>
      <c r="AR228" s="58">
        <v>3.5400249746333629E-2</v>
      </c>
      <c r="AS228" s="58">
        <v>3.5256387745688955E-2</v>
      </c>
      <c r="AT228" s="58">
        <v>3.6835501996549912E-2</v>
      </c>
      <c r="AU228" s="58">
        <v>4.4189096830293602E-2</v>
      </c>
      <c r="AV228" s="58">
        <v>4.7630492154459428E-2</v>
      </c>
      <c r="AW228" s="58">
        <v>4.7555965795514778E-2</v>
      </c>
      <c r="AX228" s="58">
        <v>4.8112735073767059E-2</v>
      </c>
    </row>
    <row r="229" spans="3:50" x14ac:dyDescent="0.25">
      <c r="C229" s="19" t="s">
        <v>0</v>
      </c>
      <c r="D229" s="96" t="s">
        <v>61</v>
      </c>
      <c r="E229" s="97"/>
      <c r="F229" s="56" t="s">
        <v>59</v>
      </c>
      <c r="G229" s="100">
        <v>948764</v>
      </c>
      <c r="H229" s="100">
        <v>933978</v>
      </c>
      <c r="I229" s="100">
        <v>1008592</v>
      </c>
      <c r="J229" s="100">
        <v>1116587</v>
      </c>
      <c r="K229" s="100">
        <v>1192612</v>
      </c>
      <c r="L229" s="100">
        <v>1225459</v>
      </c>
      <c r="M229" s="100">
        <v>1397650</v>
      </c>
      <c r="O229" s="56" t="s">
        <v>59</v>
      </c>
      <c r="P229" s="101">
        <v>2</v>
      </c>
      <c r="Q229" s="101">
        <v>1.9</v>
      </c>
      <c r="R229" s="101">
        <v>2.2000000000000002</v>
      </c>
      <c r="S229" s="101">
        <v>1.6</v>
      </c>
      <c r="T229" s="101">
        <v>1.7</v>
      </c>
      <c r="U229" s="101">
        <v>1.8</v>
      </c>
      <c r="V229" s="101">
        <v>1.8</v>
      </c>
      <c r="Y229" s="56" t="s">
        <v>59</v>
      </c>
      <c r="Z229" s="100">
        <v>37950.559999999998</v>
      </c>
      <c r="AA229" s="100">
        <v>35491.163999999997</v>
      </c>
      <c r="AB229" s="100">
        <v>44378.04800000001</v>
      </c>
      <c r="AC229" s="100">
        <v>35730.784000000007</v>
      </c>
      <c r="AD229" s="100">
        <v>40548.807999999997</v>
      </c>
      <c r="AE229" s="100">
        <v>44116.524000000005</v>
      </c>
      <c r="AF229" s="100">
        <v>50315.4</v>
      </c>
      <c r="AH229" s="56" t="s">
        <v>59</v>
      </c>
      <c r="AI229" s="102">
        <v>1</v>
      </c>
      <c r="AJ229" s="102">
        <v>1</v>
      </c>
      <c r="AK229" s="102">
        <v>1</v>
      </c>
      <c r="AL229" s="102">
        <v>1</v>
      </c>
      <c r="AM229" s="102">
        <v>1</v>
      </c>
      <c r="AN229" s="102">
        <v>1</v>
      </c>
      <c r="AO229" s="102">
        <v>1</v>
      </c>
      <c r="AQ229" s="56" t="s">
        <v>59</v>
      </c>
      <c r="AR229" s="102">
        <v>0.04</v>
      </c>
      <c r="AS229" s="102">
        <v>3.7999999999999999E-2</v>
      </c>
      <c r="AT229" s="102">
        <v>4.4000000000000004E-2</v>
      </c>
      <c r="AU229" s="102">
        <v>3.2000000000000001E-2</v>
      </c>
      <c r="AV229" s="102">
        <v>3.4000000000000002E-2</v>
      </c>
      <c r="AW229" s="102">
        <v>3.6000000000000004E-2</v>
      </c>
      <c r="AX229" s="102">
        <v>3.6000000000000004E-2</v>
      </c>
    </row>
    <row r="230" spans="3:50" x14ac:dyDescent="0.25">
      <c r="C230" s="1" t="s">
        <v>0</v>
      </c>
      <c r="D230" s="2" t="s">
        <v>61</v>
      </c>
      <c r="E230" s="3"/>
      <c r="F230" s="60" t="s">
        <v>12</v>
      </c>
      <c r="G230" s="57">
        <v>85708</v>
      </c>
      <c r="H230" s="57">
        <v>75692</v>
      </c>
      <c r="I230" s="57">
        <v>80284</v>
      </c>
      <c r="J230" s="57">
        <v>85019</v>
      </c>
      <c r="K230" s="57">
        <v>83149</v>
      </c>
      <c r="L230" s="57">
        <v>80732</v>
      </c>
      <c r="M230" s="57">
        <v>93840</v>
      </c>
      <c r="O230" s="60" t="s">
        <v>12</v>
      </c>
      <c r="P230" s="103">
        <v>6.7</v>
      </c>
      <c r="Q230" s="103">
        <v>6.7</v>
      </c>
      <c r="R230" s="103">
        <v>8.5</v>
      </c>
      <c r="S230" s="103">
        <v>6.4</v>
      </c>
      <c r="T230" s="103">
        <v>6.8</v>
      </c>
      <c r="U230" s="103">
        <v>7.3</v>
      </c>
      <c r="V230" s="103">
        <v>6.6</v>
      </c>
      <c r="Y230" s="60" t="s">
        <v>12</v>
      </c>
      <c r="Z230" s="57">
        <v>11484.871999999999</v>
      </c>
      <c r="AA230" s="57">
        <v>10142.728000000001</v>
      </c>
      <c r="AB230" s="57">
        <v>13648.28</v>
      </c>
      <c r="AC230" s="57">
        <v>10882.431999999999</v>
      </c>
      <c r="AD230" s="57">
        <v>11308.263999999999</v>
      </c>
      <c r="AE230" s="57">
        <v>11786.871999999999</v>
      </c>
      <c r="AF230" s="57">
        <v>12386.88</v>
      </c>
      <c r="AH230" s="60" t="s">
        <v>12</v>
      </c>
      <c r="AI230" s="58">
        <v>9.0336479883300805E-2</v>
      </c>
      <c r="AJ230" s="58">
        <v>8.1042594151039954E-2</v>
      </c>
      <c r="AK230" s="58">
        <v>7.9600076145755663E-2</v>
      </c>
      <c r="AL230" s="58">
        <v>7.6141850120053339E-2</v>
      </c>
      <c r="AM230" s="58">
        <v>6.972007660496457E-2</v>
      </c>
      <c r="AN230" s="58">
        <v>6.5878989015544384E-2</v>
      </c>
      <c r="AO230" s="58">
        <v>6.714127285085679E-2</v>
      </c>
      <c r="AQ230" s="60" t="s">
        <v>12</v>
      </c>
      <c r="AR230" s="58">
        <v>1.2105088304362308E-2</v>
      </c>
      <c r="AS230" s="58">
        <v>1.0859707616239354E-2</v>
      </c>
      <c r="AT230" s="58">
        <v>1.3532012944778462E-2</v>
      </c>
      <c r="AU230" s="58">
        <v>9.7461568153668285E-3</v>
      </c>
      <c r="AV230" s="58">
        <v>9.4819304182751814E-3</v>
      </c>
      <c r="AW230" s="58">
        <v>9.6183323962694793E-3</v>
      </c>
      <c r="AX230" s="58">
        <v>8.8626480163130957E-3</v>
      </c>
    </row>
    <row r="231" spans="3:50" x14ac:dyDescent="0.25">
      <c r="C231" s="1" t="s">
        <v>0</v>
      </c>
      <c r="D231" s="2" t="s">
        <v>61</v>
      </c>
      <c r="E231" s="3"/>
      <c r="F231" s="60" t="s">
        <v>13</v>
      </c>
      <c r="G231" s="57">
        <v>439480</v>
      </c>
      <c r="H231" s="57">
        <v>445598</v>
      </c>
      <c r="I231" s="57">
        <v>473102</v>
      </c>
      <c r="J231" s="57">
        <v>503970</v>
      </c>
      <c r="K231" s="57">
        <v>515281</v>
      </c>
      <c r="L231" s="57">
        <v>561836</v>
      </c>
      <c r="M231" s="57">
        <v>613710</v>
      </c>
      <c r="O231" s="60" t="s">
        <v>13</v>
      </c>
      <c r="P231" s="103">
        <v>2.99</v>
      </c>
      <c r="Q231" s="103">
        <v>2.7</v>
      </c>
      <c r="R231" s="103">
        <v>3.4</v>
      </c>
      <c r="S231" s="103">
        <v>2.5</v>
      </c>
      <c r="T231" s="103">
        <v>2.6</v>
      </c>
      <c r="U231" s="103">
        <v>2.7</v>
      </c>
      <c r="V231" s="103">
        <v>2.7</v>
      </c>
      <c r="Y231" s="60" t="s">
        <v>13</v>
      </c>
      <c r="Z231" s="57">
        <v>26280.904000000002</v>
      </c>
      <c r="AA231" s="57">
        <v>24062.292000000001</v>
      </c>
      <c r="AB231" s="57">
        <v>32170.936000000002</v>
      </c>
      <c r="AC231" s="57">
        <v>25198.5</v>
      </c>
      <c r="AD231" s="57">
        <v>26794.612000000001</v>
      </c>
      <c r="AE231" s="57">
        <v>30339.144000000004</v>
      </c>
      <c r="AF231" s="57">
        <v>33140.339999999997</v>
      </c>
      <c r="AH231" s="60" t="s">
        <v>13</v>
      </c>
      <c r="AI231" s="58">
        <v>0.46321319105699627</v>
      </c>
      <c r="AJ231" s="58">
        <v>0.47709689093319113</v>
      </c>
      <c r="AK231" s="58">
        <v>0.46907173564731824</v>
      </c>
      <c r="AL231" s="58">
        <v>0.45134861860293912</v>
      </c>
      <c r="AM231" s="58">
        <v>0.43206088820169508</v>
      </c>
      <c r="AN231" s="58">
        <v>0.45846984680842034</v>
      </c>
      <c r="AO231" s="58">
        <v>0.43910134869244805</v>
      </c>
      <c r="AQ231" s="60" t="s">
        <v>13</v>
      </c>
      <c r="AR231" s="58">
        <v>2.7700148825208378E-2</v>
      </c>
      <c r="AS231" s="58">
        <v>2.5763232110392321E-2</v>
      </c>
      <c r="AT231" s="58">
        <v>3.1896878024017639E-2</v>
      </c>
      <c r="AU231" s="58">
        <v>2.2567430930146955E-2</v>
      </c>
      <c r="AV231" s="58">
        <v>2.2467166186488145E-2</v>
      </c>
      <c r="AW231" s="58">
        <v>2.4757371727654701E-2</v>
      </c>
      <c r="AX231" s="58">
        <v>2.3711472829392198E-2</v>
      </c>
    </row>
    <row r="232" spans="3:50" x14ac:dyDescent="0.25">
      <c r="C232" s="1" t="s">
        <v>0</v>
      </c>
      <c r="D232" s="2" t="s">
        <v>61</v>
      </c>
      <c r="E232" s="3"/>
      <c r="F232" s="60" t="s">
        <v>14</v>
      </c>
      <c r="G232" s="57">
        <v>423576</v>
      </c>
      <c r="H232" s="57">
        <v>412688</v>
      </c>
      <c r="I232" s="57">
        <v>455206</v>
      </c>
      <c r="J232" s="57">
        <v>527598</v>
      </c>
      <c r="K232" s="57">
        <v>594182</v>
      </c>
      <c r="L232" s="57">
        <v>582891</v>
      </c>
      <c r="M232" s="57">
        <v>690100</v>
      </c>
      <c r="O232" s="60" t="s">
        <v>14</v>
      </c>
      <c r="P232" s="103">
        <v>2.9</v>
      </c>
      <c r="Q232" s="103">
        <v>2.7</v>
      </c>
      <c r="R232" s="103">
        <v>3.4</v>
      </c>
      <c r="S232" s="103">
        <v>2.5</v>
      </c>
      <c r="T232" s="103">
        <v>2.6</v>
      </c>
      <c r="U232" s="103">
        <v>2.7</v>
      </c>
      <c r="V232" s="103">
        <v>2.7</v>
      </c>
      <c r="Y232" s="60" t="s">
        <v>14</v>
      </c>
      <c r="Z232" s="57">
        <v>24567.407999999999</v>
      </c>
      <c r="AA232" s="57">
        <v>22285.152000000002</v>
      </c>
      <c r="AB232" s="57">
        <v>30954.007999999998</v>
      </c>
      <c r="AC232" s="57">
        <v>26379.9</v>
      </c>
      <c r="AD232" s="57">
        <v>30897.464</v>
      </c>
      <c r="AE232" s="57">
        <v>31476.114000000005</v>
      </c>
      <c r="AF232" s="57">
        <v>37265.4</v>
      </c>
      <c r="AH232" s="60" t="s">
        <v>14</v>
      </c>
      <c r="AI232" s="58">
        <v>0.44645032905970294</v>
      </c>
      <c r="AJ232" s="58">
        <v>0.44186051491576889</v>
      </c>
      <c r="AK232" s="58">
        <v>0.45132818820692611</v>
      </c>
      <c r="AL232" s="58">
        <v>0.47250953127700751</v>
      </c>
      <c r="AM232" s="58">
        <v>0.49821903519334032</v>
      </c>
      <c r="AN232" s="58">
        <v>0.47565116417603526</v>
      </c>
      <c r="AO232" s="58">
        <v>0.49375737845669515</v>
      </c>
      <c r="AQ232" s="60" t="s">
        <v>14</v>
      </c>
      <c r="AR232" s="58">
        <v>2.5894119085462769E-2</v>
      </c>
      <c r="AS232" s="58">
        <v>2.3860467805451521E-2</v>
      </c>
      <c r="AT232" s="58">
        <v>3.0690316798070976E-2</v>
      </c>
      <c r="AU232" s="58">
        <v>2.3625476563850376E-2</v>
      </c>
      <c r="AV232" s="58">
        <v>2.5907389830053695E-2</v>
      </c>
      <c r="AW232" s="58">
        <v>2.5685162865505907E-2</v>
      </c>
      <c r="AX232" s="58">
        <v>2.6662898436661541E-2</v>
      </c>
    </row>
    <row r="233" spans="3:50" x14ac:dyDescent="0.25">
      <c r="C233" s="19" t="s">
        <v>1</v>
      </c>
      <c r="D233" s="96" t="s">
        <v>61</v>
      </c>
      <c r="E233" s="3"/>
      <c r="F233" s="56" t="s">
        <v>59</v>
      </c>
      <c r="G233" s="100">
        <v>435244</v>
      </c>
      <c r="H233" s="100">
        <v>441009</v>
      </c>
      <c r="I233" s="100">
        <v>483476</v>
      </c>
      <c r="J233" s="100">
        <v>532020</v>
      </c>
      <c r="K233" s="100">
        <v>556083</v>
      </c>
      <c r="L233" s="100">
        <v>584998</v>
      </c>
      <c r="M233" s="100">
        <v>657851</v>
      </c>
      <c r="O233" s="56" t="s">
        <v>59</v>
      </c>
      <c r="P233" s="101">
        <v>2.9</v>
      </c>
      <c r="Q233" s="101">
        <v>2.7</v>
      </c>
      <c r="R233" s="101">
        <v>3.4</v>
      </c>
      <c r="S233" s="101">
        <v>2.5</v>
      </c>
      <c r="T233" s="101">
        <v>2.6</v>
      </c>
      <c r="U233" s="101">
        <v>2.7</v>
      </c>
      <c r="V233" s="101">
        <v>2.7</v>
      </c>
      <c r="Y233" s="56" t="s">
        <v>59</v>
      </c>
      <c r="Z233" s="100">
        <v>25244.151999999998</v>
      </c>
      <c r="AA233" s="100">
        <v>23814.486000000001</v>
      </c>
      <c r="AB233" s="100">
        <v>32876.367999999995</v>
      </c>
      <c r="AC233" s="100">
        <v>26601</v>
      </c>
      <c r="AD233" s="100">
        <v>28916.316000000003</v>
      </c>
      <c r="AE233" s="100">
        <v>31589.892000000003</v>
      </c>
      <c r="AF233" s="100">
        <v>35523.954000000005</v>
      </c>
      <c r="AH233" s="56" t="s">
        <v>59</v>
      </c>
      <c r="AI233" s="102">
        <v>1</v>
      </c>
      <c r="AJ233" s="102">
        <v>1</v>
      </c>
      <c r="AK233" s="102">
        <v>1</v>
      </c>
      <c r="AL233" s="102">
        <v>1</v>
      </c>
      <c r="AM233" s="102">
        <v>1</v>
      </c>
      <c r="AN233" s="102">
        <v>1</v>
      </c>
      <c r="AO233" s="102">
        <v>1</v>
      </c>
      <c r="AQ233" s="56" t="s">
        <v>59</v>
      </c>
      <c r="AR233" s="102">
        <v>5.7999999999999996E-2</v>
      </c>
      <c r="AS233" s="102">
        <v>5.4000000000000006E-2</v>
      </c>
      <c r="AT233" s="102">
        <v>6.8000000000000005E-2</v>
      </c>
      <c r="AU233" s="102">
        <v>0.05</v>
      </c>
      <c r="AV233" s="102">
        <v>5.2000000000000005E-2</v>
      </c>
      <c r="AW233" s="102">
        <v>5.4000000000000006E-2</v>
      </c>
      <c r="AX233" s="102">
        <v>5.4000000000000006E-2</v>
      </c>
    </row>
    <row r="234" spans="3:50" x14ac:dyDescent="0.25">
      <c r="C234" s="1" t="s">
        <v>1</v>
      </c>
      <c r="D234" s="2" t="s">
        <v>61</v>
      </c>
      <c r="E234" s="97"/>
      <c r="F234" s="60" t="s">
        <v>12</v>
      </c>
      <c r="G234" s="57">
        <v>47323</v>
      </c>
      <c r="H234" s="57">
        <v>43028</v>
      </c>
      <c r="I234" s="57">
        <v>45583</v>
      </c>
      <c r="J234" s="57">
        <v>53749</v>
      </c>
      <c r="K234" s="57">
        <v>47833</v>
      </c>
      <c r="L234" s="57">
        <v>49698</v>
      </c>
      <c r="M234" s="57">
        <v>59835</v>
      </c>
      <c r="O234" s="60" t="s">
        <v>12</v>
      </c>
      <c r="P234" s="103">
        <v>9.4</v>
      </c>
      <c r="Q234" s="103">
        <v>9.1999999999999993</v>
      </c>
      <c r="R234" s="103">
        <v>11.3</v>
      </c>
      <c r="S234" s="103">
        <v>8.4</v>
      </c>
      <c r="T234" s="103">
        <v>9.1</v>
      </c>
      <c r="U234" s="103">
        <v>9.6999999999999993</v>
      </c>
      <c r="V234" s="103">
        <v>8.4</v>
      </c>
      <c r="Y234" s="60" t="s">
        <v>12</v>
      </c>
      <c r="Z234" s="57">
        <v>8896.7240000000002</v>
      </c>
      <c r="AA234" s="57">
        <v>7917.1519999999991</v>
      </c>
      <c r="AB234" s="57">
        <v>10301.758</v>
      </c>
      <c r="AC234" s="57">
        <v>9029.8320000000003</v>
      </c>
      <c r="AD234" s="57">
        <v>8705.6059999999998</v>
      </c>
      <c r="AE234" s="57">
        <v>9641.4120000000003</v>
      </c>
      <c r="AF234" s="57">
        <v>10052.280000000001</v>
      </c>
      <c r="AH234" s="60" t="s">
        <v>12</v>
      </c>
      <c r="AI234" s="58">
        <v>0.108727518357519</v>
      </c>
      <c r="AJ234" s="58">
        <v>9.756716983100118E-2</v>
      </c>
      <c r="AK234" s="58">
        <v>9.428182577832199E-2</v>
      </c>
      <c r="AL234" s="58">
        <v>0.10102815683620917</v>
      </c>
      <c r="AM234" s="58">
        <v>8.6017734762616371E-2</v>
      </c>
      <c r="AN234" s="58">
        <v>8.4954136595338792E-2</v>
      </c>
      <c r="AO234" s="58">
        <v>9.0955246704800929E-2</v>
      </c>
      <c r="AQ234" s="60" t="s">
        <v>12</v>
      </c>
      <c r="AR234" s="58">
        <v>2.0440773451213576E-2</v>
      </c>
      <c r="AS234" s="58">
        <v>1.7952359248904214E-2</v>
      </c>
      <c r="AT234" s="58">
        <v>2.1307692625900772E-2</v>
      </c>
      <c r="AU234" s="58">
        <v>1.697273034848314E-2</v>
      </c>
      <c r="AV234" s="58">
        <v>1.565522772679618E-2</v>
      </c>
      <c r="AW234" s="58">
        <v>1.6481102499495724E-2</v>
      </c>
      <c r="AX234" s="58">
        <v>1.5280481446406558E-2</v>
      </c>
    </row>
    <row r="235" spans="3:50" x14ac:dyDescent="0.25">
      <c r="C235" s="1" t="s">
        <v>1</v>
      </c>
      <c r="D235" s="2" t="s">
        <v>61</v>
      </c>
      <c r="E235" s="3"/>
      <c r="F235" s="60" t="s">
        <v>13</v>
      </c>
      <c r="G235" s="57">
        <v>284232</v>
      </c>
      <c r="H235" s="57">
        <v>281786</v>
      </c>
      <c r="I235" s="57">
        <v>315673</v>
      </c>
      <c r="J235" s="57">
        <v>337509</v>
      </c>
      <c r="K235" s="57">
        <v>337635</v>
      </c>
      <c r="L235" s="57">
        <v>349208</v>
      </c>
      <c r="M235" s="57">
        <v>390624</v>
      </c>
      <c r="O235" s="60" t="s">
        <v>13</v>
      </c>
      <c r="P235" s="103">
        <v>3.8</v>
      </c>
      <c r="Q235" s="103">
        <v>3.5</v>
      </c>
      <c r="R235" s="103">
        <v>4.3</v>
      </c>
      <c r="S235" s="103">
        <v>3.3</v>
      </c>
      <c r="T235" s="103">
        <v>3.4</v>
      </c>
      <c r="U235" s="103">
        <v>3.6</v>
      </c>
      <c r="V235" s="103">
        <v>3.3</v>
      </c>
      <c r="Y235" s="60" t="s">
        <v>13</v>
      </c>
      <c r="Z235" s="57">
        <v>21601.631999999998</v>
      </c>
      <c r="AA235" s="57">
        <v>19725.02</v>
      </c>
      <c r="AB235" s="57">
        <v>27147.877999999997</v>
      </c>
      <c r="AC235" s="57">
        <v>22275.593999999997</v>
      </c>
      <c r="AD235" s="57">
        <v>22959.18</v>
      </c>
      <c r="AE235" s="57">
        <v>25142.976000000002</v>
      </c>
      <c r="AF235" s="57">
        <v>25781.183999999997</v>
      </c>
      <c r="AH235" s="60" t="s">
        <v>13</v>
      </c>
      <c r="AI235" s="58">
        <v>0.6530405933223663</v>
      </c>
      <c r="AJ235" s="58">
        <v>0.6389574815933462</v>
      </c>
      <c r="AK235" s="58">
        <v>0.65292382662221082</v>
      </c>
      <c r="AL235" s="58">
        <v>0.63439156422690879</v>
      </c>
      <c r="AM235" s="58">
        <v>0.60716655607166559</v>
      </c>
      <c r="AN235" s="58">
        <v>0.59693879295313834</v>
      </c>
      <c r="AO235" s="58">
        <v>0.59378795502324999</v>
      </c>
      <c r="AQ235" s="60" t="s">
        <v>13</v>
      </c>
      <c r="AR235" s="58">
        <v>4.9631085092499833E-2</v>
      </c>
      <c r="AS235" s="58">
        <v>4.4727023711534232E-2</v>
      </c>
      <c r="AT235" s="58">
        <v>5.6151449089510128E-2</v>
      </c>
      <c r="AU235" s="58">
        <v>4.1869843238975975E-2</v>
      </c>
      <c r="AV235" s="58">
        <v>4.1287325812873261E-2</v>
      </c>
      <c r="AW235" s="58">
        <v>4.2979593092625966E-2</v>
      </c>
      <c r="AX235" s="58">
        <v>3.9190005031534497E-2</v>
      </c>
    </row>
    <row r="236" spans="3:50" x14ac:dyDescent="0.25">
      <c r="C236" s="1" t="s">
        <v>1</v>
      </c>
      <c r="D236" s="2" t="s">
        <v>61</v>
      </c>
      <c r="E236" s="3"/>
      <c r="F236" s="60" t="s">
        <v>14</v>
      </c>
      <c r="G236" s="57">
        <v>103689</v>
      </c>
      <c r="H236" s="57">
        <v>116195</v>
      </c>
      <c r="I236" s="57">
        <v>122220</v>
      </c>
      <c r="J236" s="57">
        <v>140762</v>
      </c>
      <c r="K236" s="57">
        <v>170615</v>
      </c>
      <c r="L236" s="57">
        <v>186092</v>
      </c>
      <c r="M236" s="57">
        <v>207392</v>
      </c>
      <c r="O236" s="60" t="s">
        <v>14</v>
      </c>
      <c r="P236" s="103">
        <v>6.2</v>
      </c>
      <c r="Q236" s="103">
        <v>5.7</v>
      </c>
      <c r="R236" s="103">
        <v>7.6</v>
      </c>
      <c r="S236" s="103">
        <v>5.2</v>
      </c>
      <c r="T236" s="103">
        <v>4.9000000000000004</v>
      </c>
      <c r="U236" s="103">
        <v>5.2</v>
      </c>
      <c r="V236" s="103">
        <v>4.4000000000000004</v>
      </c>
      <c r="Y236" s="60" t="s">
        <v>14</v>
      </c>
      <c r="Z236" s="57">
        <v>12857.436000000002</v>
      </c>
      <c r="AA236" s="57">
        <v>13246.23</v>
      </c>
      <c r="AB236" s="57">
        <v>18577.439999999999</v>
      </c>
      <c r="AC236" s="57">
        <v>14639.248</v>
      </c>
      <c r="AD236" s="57">
        <v>16720.270000000004</v>
      </c>
      <c r="AE236" s="57">
        <v>19353.567999999999</v>
      </c>
      <c r="AF236" s="57">
        <v>18250.495999999999</v>
      </c>
      <c r="AH236" s="60" t="s">
        <v>14</v>
      </c>
      <c r="AI236" s="58">
        <v>0.23823188832011469</v>
      </c>
      <c r="AJ236" s="58">
        <v>0.26347534857565263</v>
      </c>
      <c r="AK236" s="58">
        <v>0.25279434759946717</v>
      </c>
      <c r="AL236" s="58">
        <v>0.26458027893688207</v>
      </c>
      <c r="AM236" s="58">
        <v>0.30681570916571804</v>
      </c>
      <c r="AN236" s="58">
        <v>0.31810707045152292</v>
      </c>
      <c r="AO236" s="58">
        <v>0.31525679827194913</v>
      </c>
      <c r="AQ236" s="60" t="s">
        <v>14</v>
      </c>
      <c r="AR236" s="58">
        <v>2.9540754151694226E-2</v>
      </c>
      <c r="AS236" s="58">
        <v>3.00361897376244E-2</v>
      </c>
      <c r="AT236" s="58">
        <v>3.8424740835119008E-2</v>
      </c>
      <c r="AU236" s="58">
        <v>2.7516349009435736E-2</v>
      </c>
      <c r="AV236" s="58">
        <v>3.0067939498240371E-2</v>
      </c>
      <c r="AW236" s="58">
        <v>3.3083135326958384E-2</v>
      </c>
      <c r="AX236" s="58">
        <v>2.7742598247931526E-2</v>
      </c>
    </row>
    <row r="237" spans="3:50" x14ac:dyDescent="0.25">
      <c r="C237" s="19" t="s">
        <v>60</v>
      </c>
      <c r="D237" s="96" t="s">
        <v>61</v>
      </c>
      <c r="E237" s="3"/>
      <c r="F237" s="56" t="s">
        <v>59</v>
      </c>
      <c r="G237" s="100">
        <v>513520</v>
      </c>
      <c r="H237" s="100">
        <v>492969</v>
      </c>
      <c r="I237" s="100">
        <v>525116</v>
      </c>
      <c r="J237" s="100">
        <v>584567</v>
      </c>
      <c r="K237" s="100">
        <v>636529</v>
      </c>
      <c r="L237" s="100">
        <v>640461</v>
      </c>
      <c r="M237" s="100">
        <v>739799</v>
      </c>
      <c r="O237" s="56" t="s">
        <v>59</v>
      </c>
      <c r="P237" s="101">
        <v>2.6</v>
      </c>
      <c r="Q237" s="101">
        <v>2.5</v>
      </c>
      <c r="R237" s="101">
        <v>3.2</v>
      </c>
      <c r="S237" s="101">
        <v>2.5</v>
      </c>
      <c r="T237" s="101">
        <v>2.6</v>
      </c>
      <c r="U237" s="101">
        <v>2.7</v>
      </c>
      <c r="V237" s="101">
        <v>2.7</v>
      </c>
      <c r="Y237" s="56" t="s">
        <v>59</v>
      </c>
      <c r="Z237" s="100">
        <v>26703.040000000001</v>
      </c>
      <c r="AA237" s="100">
        <v>24648.45</v>
      </c>
      <c r="AB237" s="100">
        <v>33607.424000000006</v>
      </c>
      <c r="AC237" s="100">
        <v>29228.35</v>
      </c>
      <c r="AD237" s="100">
        <v>33099.508000000002</v>
      </c>
      <c r="AE237" s="100">
        <v>34584.894</v>
      </c>
      <c r="AF237" s="100">
        <v>39949.146000000001</v>
      </c>
      <c r="AH237" s="56" t="s">
        <v>59</v>
      </c>
      <c r="AI237" s="102">
        <v>1</v>
      </c>
      <c r="AJ237" s="102">
        <v>1</v>
      </c>
      <c r="AK237" s="102">
        <v>1</v>
      </c>
      <c r="AL237" s="102">
        <v>1</v>
      </c>
      <c r="AM237" s="102">
        <v>1</v>
      </c>
      <c r="AN237" s="102">
        <v>1</v>
      </c>
      <c r="AO237" s="102">
        <v>1</v>
      </c>
      <c r="AQ237" s="56" t="s">
        <v>59</v>
      </c>
      <c r="AR237" s="102">
        <v>5.2000000000000005E-2</v>
      </c>
      <c r="AS237" s="102">
        <v>0.05</v>
      </c>
      <c r="AT237" s="102">
        <v>6.4000000000000001E-2</v>
      </c>
      <c r="AU237" s="102">
        <v>0.05</v>
      </c>
      <c r="AV237" s="102">
        <v>5.2000000000000005E-2</v>
      </c>
      <c r="AW237" s="102">
        <v>5.4000000000000006E-2</v>
      </c>
      <c r="AX237" s="102">
        <v>5.4000000000000006E-2</v>
      </c>
    </row>
    <row r="238" spans="3:50" x14ac:dyDescent="0.25">
      <c r="C238" s="1" t="s">
        <v>60</v>
      </c>
      <c r="D238" s="2" t="s">
        <v>61</v>
      </c>
      <c r="E238" s="3"/>
      <c r="F238" s="60" t="s">
        <v>12</v>
      </c>
      <c r="G238" s="57">
        <v>38385</v>
      </c>
      <c r="H238" s="57">
        <v>32664</v>
      </c>
      <c r="I238" s="57">
        <v>34701</v>
      </c>
      <c r="J238" s="57">
        <v>31270</v>
      </c>
      <c r="K238" s="57">
        <v>35316</v>
      </c>
      <c r="L238" s="57">
        <v>31034</v>
      </c>
      <c r="M238" s="57">
        <v>34005</v>
      </c>
      <c r="O238" s="60" t="s">
        <v>12</v>
      </c>
      <c r="P238" s="103">
        <v>10.7</v>
      </c>
      <c r="Q238" s="103">
        <v>10.6</v>
      </c>
      <c r="R238" s="103">
        <v>13.9</v>
      </c>
      <c r="S238" s="103">
        <v>10.9</v>
      </c>
      <c r="T238" s="103">
        <v>10.4</v>
      </c>
      <c r="U238" s="103">
        <v>11.9</v>
      </c>
      <c r="V238" s="103">
        <v>11.5</v>
      </c>
      <c r="Y238" s="60" t="s">
        <v>12</v>
      </c>
      <c r="Z238" s="57">
        <v>8214.39</v>
      </c>
      <c r="AA238" s="57">
        <v>6924.7679999999991</v>
      </c>
      <c r="AB238" s="57">
        <v>9646.8780000000006</v>
      </c>
      <c r="AC238" s="57">
        <v>6816.86</v>
      </c>
      <c r="AD238" s="57">
        <v>7345.7280000000001</v>
      </c>
      <c r="AE238" s="57">
        <v>7386.0920000000006</v>
      </c>
      <c r="AF238" s="57">
        <v>7821.15</v>
      </c>
      <c r="AH238" s="60" t="s">
        <v>12</v>
      </c>
      <c r="AI238" s="58">
        <v>7.4748792646829723E-2</v>
      </c>
      <c r="AJ238" s="58">
        <v>6.6259744527546363E-2</v>
      </c>
      <c r="AK238" s="58">
        <v>6.6082541762201116E-2</v>
      </c>
      <c r="AL238" s="58">
        <v>5.3492585110004501E-2</v>
      </c>
      <c r="AM238" s="58">
        <v>5.5482153994554841E-2</v>
      </c>
      <c r="AN238" s="58">
        <v>4.8455721737935643E-2</v>
      </c>
      <c r="AO238" s="58">
        <v>4.5965187841562373E-2</v>
      </c>
      <c r="AQ238" s="60" t="s">
        <v>12</v>
      </c>
      <c r="AR238" s="58">
        <v>1.5996241626421558E-2</v>
      </c>
      <c r="AS238" s="58">
        <v>1.4047065839839829E-2</v>
      </c>
      <c r="AT238" s="58">
        <v>1.837094660989191E-2</v>
      </c>
      <c r="AU238" s="58">
        <v>1.1661383553980982E-2</v>
      </c>
      <c r="AV238" s="58">
        <v>1.1540288030867407E-2</v>
      </c>
      <c r="AW238" s="58">
        <v>1.1532461773628684E-2</v>
      </c>
      <c r="AX238" s="58">
        <v>1.0571993203559346E-2</v>
      </c>
    </row>
    <row r="239" spans="3:50" x14ac:dyDescent="0.25">
      <c r="C239" s="1" t="s">
        <v>60</v>
      </c>
      <c r="D239" s="2" t="s">
        <v>61</v>
      </c>
      <c r="E239" s="97"/>
      <c r="F239" s="60" t="s">
        <v>13</v>
      </c>
      <c r="G239" s="57">
        <v>155248</v>
      </c>
      <c r="H239" s="57">
        <v>163812</v>
      </c>
      <c r="I239" s="57">
        <v>157429</v>
      </c>
      <c r="J239" s="57">
        <v>166461</v>
      </c>
      <c r="K239" s="57">
        <v>177646</v>
      </c>
      <c r="L239" s="57">
        <v>212628</v>
      </c>
      <c r="M239" s="57">
        <v>223086</v>
      </c>
      <c r="O239" s="60" t="s">
        <v>13</v>
      </c>
      <c r="P239" s="103">
        <v>5.0999999999999996</v>
      </c>
      <c r="Q239" s="103">
        <v>4.7</v>
      </c>
      <c r="R239" s="103">
        <v>6.8</v>
      </c>
      <c r="S239" s="103">
        <v>4.8</v>
      </c>
      <c r="T239" s="103">
        <v>4.9000000000000004</v>
      </c>
      <c r="U239" s="103">
        <v>4.5</v>
      </c>
      <c r="V239" s="103">
        <v>4.4000000000000004</v>
      </c>
      <c r="Y239" s="60" t="s">
        <v>13</v>
      </c>
      <c r="Z239" s="57">
        <v>15835.295999999998</v>
      </c>
      <c r="AA239" s="57">
        <v>15398.328000000001</v>
      </c>
      <c r="AB239" s="57">
        <v>21410.343999999997</v>
      </c>
      <c r="AC239" s="57">
        <v>15980.255999999999</v>
      </c>
      <c r="AD239" s="57">
        <v>17409.308000000001</v>
      </c>
      <c r="AE239" s="57">
        <v>19136.52</v>
      </c>
      <c r="AF239" s="57">
        <v>19631.567999999999</v>
      </c>
      <c r="AH239" s="60" t="s">
        <v>13</v>
      </c>
      <c r="AI239" s="58">
        <v>0.30232123383704629</v>
      </c>
      <c r="AJ239" s="58">
        <v>0.33229675699689026</v>
      </c>
      <c r="AK239" s="58">
        <v>0.29979852070780549</v>
      </c>
      <c r="AL239" s="58">
        <v>0.2847594886471525</v>
      </c>
      <c r="AM239" s="58">
        <v>0.27908547764516622</v>
      </c>
      <c r="AN239" s="58">
        <v>0.33199211193187406</v>
      </c>
      <c r="AO239" s="58">
        <v>0.30154947492494583</v>
      </c>
      <c r="AQ239" s="60" t="s">
        <v>13</v>
      </c>
      <c r="AR239" s="58">
        <v>3.083676585137872E-2</v>
      </c>
      <c r="AS239" s="58">
        <v>3.1235895157707687E-2</v>
      </c>
      <c r="AT239" s="58">
        <v>4.0772598816261552E-2</v>
      </c>
      <c r="AU239" s="58">
        <v>2.733691091012664E-2</v>
      </c>
      <c r="AV239" s="58">
        <v>2.7350376809226293E-2</v>
      </c>
      <c r="AW239" s="58">
        <v>2.9879290073868664E-2</v>
      </c>
      <c r="AX239" s="58">
        <v>2.6536353793395234E-2</v>
      </c>
    </row>
    <row r="240" spans="3:50" x14ac:dyDescent="0.25">
      <c r="C240" s="1" t="s">
        <v>60</v>
      </c>
      <c r="D240" s="2" t="s">
        <v>61</v>
      </c>
      <c r="E240" s="3"/>
      <c r="F240" s="60" t="s">
        <v>14</v>
      </c>
      <c r="G240" s="57">
        <v>319887</v>
      </c>
      <c r="H240" s="57">
        <v>296493</v>
      </c>
      <c r="I240" s="57">
        <v>332986</v>
      </c>
      <c r="J240" s="57">
        <v>386836</v>
      </c>
      <c r="K240" s="57">
        <v>423567</v>
      </c>
      <c r="L240" s="57">
        <v>396799</v>
      </c>
      <c r="M240" s="57">
        <v>482708</v>
      </c>
      <c r="O240" s="60" t="s">
        <v>14</v>
      </c>
      <c r="P240" s="103">
        <v>3.5</v>
      </c>
      <c r="Q240" s="103">
        <v>3.5</v>
      </c>
      <c r="R240" s="103">
        <v>4.3</v>
      </c>
      <c r="S240" s="103">
        <v>3.1</v>
      </c>
      <c r="T240" s="103">
        <v>2.9</v>
      </c>
      <c r="U240" s="103">
        <v>3.3</v>
      </c>
      <c r="V240" s="103">
        <v>2.9</v>
      </c>
      <c r="Y240" s="60" t="s">
        <v>14</v>
      </c>
      <c r="Z240" s="57">
        <v>22392.09</v>
      </c>
      <c r="AA240" s="57">
        <v>20754.509999999998</v>
      </c>
      <c r="AB240" s="57">
        <v>28636.796000000002</v>
      </c>
      <c r="AC240" s="57">
        <v>23983.832000000002</v>
      </c>
      <c r="AD240" s="57">
        <v>24566.886000000002</v>
      </c>
      <c r="AE240" s="57">
        <v>26188.734</v>
      </c>
      <c r="AF240" s="57">
        <v>27997.063999999998</v>
      </c>
      <c r="AH240" s="60" t="s">
        <v>14</v>
      </c>
      <c r="AI240" s="58">
        <v>0.622929973516124</v>
      </c>
      <c r="AJ240" s="58">
        <v>0.60144349847556333</v>
      </c>
      <c r="AK240" s="58">
        <v>0.63411893752999338</v>
      </c>
      <c r="AL240" s="58">
        <v>0.66174792624284295</v>
      </c>
      <c r="AM240" s="58">
        <v>0.66543236836027897</v>
      </c>
      <c r="AN240" s="58">
        <v>0.61955216633019028</v>
      </c>
      <c r="AO240" s="58">
        <v>0.65248533723349178</v>
      </c>
      <c r="AQ240" s="60" t="s">
        <v>14</v>
      </c>
      <c r="AR240" s="58">
        <v>4.360509814612868E-2</v>
      </c>
      <c r="AS240" s="58">
        <v>4.2101044893289433E-2</v>
      </c>
      <c r="AT240" s="58">
        <v>5.453422862757943E-2</v>
      </c>
      <c r="AU240" s="58">
        <v>4.1028371427056259E-2</v>
      </c>
      <c r="AV240" s="58">
        <v>3.8595077364896181E-2</v>
      </c>
      <c r="AW240" s="58">
        <v>4.0890442977792561E-2</v>
      </c>
      <c r="AX240" s="58">
        <v>3.7844149559542524E-2</v>
      </c>
    </row>
    <row r="241" spans="3:50" x14ac:dyDescent="0.25">
      <c r="C241" s="19" t="s">
        <v>0</v>
      </c>
      <c r="D241" s="96" t="s">
        <v>10</v>
      </c>
      <c r="E241" s="97"/>
      <c r="F241" s="56" t="s">
        <v>59</v>
      </c>
      <c r="G241" s="100">
        <v>5278335</v>
      </c>
      <c r="H241" s="100">
        <v>5240996</v>
      </c>
      <c r="I241" s="100">
        <v>5519942</v>
      </c>
      <c r="J241" s="100">
        <v>6059586</v>
      </c>
      <c r="K241" s="100">
        <v>6417283</v>
      </c>
      <c r="L241" s="100">
        <v>6541381</v>
      </c>
      <c r="M241" s="100">
        <v>7045913</v>
      </c>
      <c r="O241" s="56" t="s">
        <v>59</v>
      </c>
      <c r="P241" s="101">
        <v>0.9</v>
      </c>
      <c r="Q241" s="101">
        <v>0.9</v>
      </c>
      <c r="R241" s="101">
        <v>0.9</v>
      </c>
      <c r="S241" s="101">
        <v>0.9</v>
      </c>
      <c r="T241" s="101">
        <v>0.9</v>
      </c>
      <c r="U241" s="101">
        <v>1</v>
      </c>
      <c r="V241" s="101">
        <v>1</v>
      </c>
      <c r="Y241" s="56" t="s">
        <v>59</v>
      </c>
      <c r="Z241" s="100">
        <v>95010.03</v>
      </c>
      <c r="AA241" s="100">
        <v>94337.928000000014</v>
      </c>
      <c r="AB241" s="100">
        <v>99358.955999999991</v>
      </c>
      <c r="AC241" s="100">
        <v>109072.54800000001</v>
      </c>
      <c r="AD241" s="100">
        <v>115511.094</v>
      </c>
      <c r="AE241" s="100">
        <v>130827.62</v>
      </c>
      <c r="AF241" s="100">
        <v>140918.26</v>
      </c>
      <c r="AH241" s="56" t="s">
        <v>59</v>
      </c>
      <c r="AI241" s="102">
        <v>1</v>
      </c>
      <c r="AJ241" s="102">
        <v>1</v>
      </c>
      <c r="AK241" s="102">
        <v>1</v>
      </c>
      <c r="AL241" s="102">
        <v>1</v>
      </c>
      <c r="AM241" s="102">
        <v>1</v>
      </c>
      <c r="AN241" s="102">
        <v>1</v>
      </c>
      <c r="AO241" s="102">
        <v>1</v>
      </c>
      <c r="AQ241" s="56" t="s">
        <v>59</v>
      </c>
      <c r="AR241" s="102">
        <v>1.8000000000000002E-2</v>
      </c>
      <c r="AS241" s="102">
        <v>1.8000000000000002E-2</v>
      </c>
      <c r="AT241" s="102">
        <v>1.8000000000000002E-2</v>
      </c>
      <c r="AU241" s="102">
        <v>1.8000000000000002E-2</v>
      </c>
      <c r="AV241" s="102">
        <v>1.8000000000000002E-2</v>
      </c>
      <c r="AW241" s="102">
        <v>0.02</v>
      </c>
      <c r="AX241" s="102">
        <v>0.02</v>
      </c>
    </row>
    <row r="242" spans="3:50" x14ac:dyDescent="0.25">
      <c r="C242" s="1" t="s">
        <v>0</v>
      </c>
      <c r="D242" s="2" t="s">
        <v>10</v>
      </c>
      <c r="E242" s="3"/>
      <c r="F242" s="60" t="s">
        <v>12</v>
      </c>
      <c r="G242" s="57">
        <v>874690</v>
      </c>
      <c r="H242" s="57">
        <v>876594</v>
      </c>
      <c r="I242" s="57">
        <v>822370</v>
      </c>
      <c r="J242" s="57">
        <v>893499</v>
      </c>
      <c r="K242" s="57">
        <v>893343</v>
      </c>
      <c r="L242" s="57">
        <v>857268</v>
      </c>
      <c r="M242" s="57">
        <v>850987</v>
      </c>
      <c r="O242" s="60" t="s">
        <v>12</v>
      </c>
      <c r="P242" s="103">
        <v>2.4</v>
      </c>
      <c r="Q242" s="103">
        <v>2.6</v>
      </c>
      <c r="R242" s="103">
        <v>2.6</v>
      </c>
      <c r="S242" s="103">
        <v>3.4</v>
      </c>
      <c r="T242" s="103">
        <v>3</v>
      </c>
      <c r="U242" s="103">
        <v>3.2</v>
      </c>
      <c r="V242" s="103">
        <v>3.3</v>
      </c>
      <c r="Y242" s="60" t="s">
        <v>12</v>
      </c>
      <c r="Z242" s="57">
        <v>41985.120000000003</v>
      </c>
      <c r="AA242" s="57">
        <v>45582.887999999999</v>
      </c>
      <c r="AB242" s="57">
        <v>42763.24</v>
      </c>
      <c r="AC242" s="57">
        <v>60757.932000000001</v>
      </c>
      <c r="AD242" s="57">
        <v>53600.58</v>
      </c>
      <c r="AE242" s="57">
        <v>54865.152000000002</v>
      </c>
      <c r="AF242" s="57">
        <v>56165.141999999993</v>
      </c>
      <c r="AH242" s="60" t="s">
        <v>12</v>
      </c>
      <c r="AI242" s="58">
        <v>0.16571324101255414</v>
      </c>
      <c r="AJ242" s="58">
        <v>0.16725713967345138</v>
      </c>
      <c r="AK242" s="58">
        <v>0.14898163785054264</v>
      </c>
      <c r="AL242" s="58">
        <v>0.14745215267181619</v>
      </c>
      <c r="AM242" s="58">
        <v>0.13920891442686881</v>
      </c>
      <c r="AN242" s="58">
        <v>0.13105306050817098</v>
      </c>
      <c r="AO242" s="58">
        <v>0.12077739251109118</v>
      </c>
      <c r="AQ242" s="60" t="s">
        <v>12</v>
      </c>
      <c r="AR242" s="58">
        <v>7.9542355686025978E-3</v>
      </c>
      <c r="AS242" s="58">
        <v>8.6973712630194714E-3</v>
      </c>
      <c r="AT242" s="58">
        <v>7.7470451682282171E-3</v>
      </c>
      <c r="AU242" s="58">
        <v>1.00267463816835E-2</v>
      </c>
      <c r="AV242" s="58">
        <v>8.3525348656121289E-3</v>
      </c>
      <c r="AW242" s="58">
        <v>8.3873958725229417E-3</v>
      </c>
      <c r="AX242" s="58">
        <v>7.9713079057320176E-3</v>
      </c>
    </row>
    <row r="243" spans="3:50" x14ac:dyDescent="0.25">
      <c r="C243" s="1" t="s">
        <v>0</v>
      </c>
      <c r="D243" s="2" t="s">
        <v>10</v>
      </c>
      <c r="E243" s="3"/>
      <c r="F243" s="60" t="s">
        <v>13</v>
      </c>
      <c r="G243" s="57">
        <v>1664391</v>
      </c>
      <c r="H243" s="57">
        <v>1777643</v>
      </c>
      <c r="I243" s="57">
        <v>1826132</v>
      </c>
      <c r="J243" s="57">
        <v>1803721</v>
      </c>
      <c r="K243" s="57">
        <v>1928111</v>
      </c>
      <c r="L243" s="57">
        <v>1956448</v>
      </c>
      <c r="M243" s="57">
        <v>2088261</v>
      </c>
      <c r="O243" s="60" t="s">
        <v>13</v>
      </c>
      <c r="P243" s="103">
        <v>1.7</v>
      </c>
      <c r="Q243" s="103">
        <v>1.8</v>
      </c>
      <c r="R243" s="103">
        <v>1.8</v>
      </c>
      <c r="S243" s="103">
        <v>1.9</v>
      </c>
      <c r="T243" s="103">
        <v>2.1</v>
      </c>
      <c r="U243" s="103">
        <v>2.2000000000000002</v>
      </c>
      <c r="V243" s="103">
        <v>2</v>
      </c>
      <c r="Y243" s="60" t="s">
        <v>13</v>
      </c>
      <c r="Z243" s="57">
        <v>56589.293999999994</v>
      </c>
      <c r="AA243" s="57">
        <v>63995.148000000001</v>
      </c>
      <c r="AB243" s="57">
        <v>65740.752000000008</v>
      </c>
      <c r="AC243" s="57">
        <v>68541.398000000001</v>
      </c>
      <c r="AD243" s="57">
        <v>80980.661999999997</v>
      </c>
      <c r="AE243" s="57">
        <v>86083.712000000014</v>
      </c>
      <c r="AF243" s="57">
        <v>83530.44</v>
      </c>
      <c r="AH243" s="60" t="s">
        <v>13</v>
      </c>
      <c r="AI243" s="58">
        <v>0.3153250030549406</v>
      </c>
      <c r="AJ243" s="58">
        <v>0.33918037716495109</v>
      </c>
      <c r="AK243" s="58">
        <v>0.33082449054718327</v>
      </c>
      <c r="AL243" s="58">
        <v>0.29766406483875302</v>
      </c>
      <c r="AM243" s="58">
        <v>0.30045597178743716</v>
      </c>
      <c r="AN243" s="58">
        <v>0.29908791431044912</v>
      </c>
      <c r="AO243" s="58">
        <v>0.29637904981228125</v>
      </c>
      <c r="AQ243" s="60" t="s">
        <v>13</v>
      </c>
      <c r="AR243" s="58">
        <v>1.072105010386798E-2</v>
      </c>
      <c r="AS243" s="58">
        <v>1.221049357793824E-2</v>
      </c>
      <c r="AT243" s="58">
        <v>1.19096816596986E-2</v>
      </c>
      <c r="AU243" s="58">
        <v>1.1311234463872616E-2</v>
      </c>
      <c r="AV243" s="58">
        <v>1.2619150815072361E-2</v>
      </c>
      <c r="AW243" s="58">
        <v>1.3159868229659762E-2</v>
      </c>
      <c r="AX243" s="58">
        <v>1.185516199249125E-2</v>
      </c>
    </row>
    <row r="244" spans="3:50" x14ac:dyDescent="0.25">
      <c r="C244" s="1" t="s">
        <v>0</v>
      </c>
      <c r="D244" s="2" t="s">
        <v>10</v>
      </c>
      <c r="E244" s="3"/>
      <c r="F244" s="60" t="s">
        <v>14</v>
      </c>
      <c r="G244" s="57">
        <v>2739254</v>
      </c>
      <c r="H244" s="57">
        <v>2586759</v>
      </c>
      <c r="I244" s="57">
        <v>2871440</v>
      </c>
      <c r="J244" s="57">
        <v>3362366</v>
      </c>
      <c r="K244" s="57">
        <v>3595829</v>
      </c>
      <c r="L244" s="57">
        <v>3727665</v>
      </c>
      <c r="M244" s="57">
        <v>4106665</v>
      </c>
      <c r="O244" s="60" t="s">
        <v>14</v>
      </c>
      <c r="P244" s="103">
        <v>1.4</v>
      </c>
      <c r="Q244" s="103">
        <v>1.6</v>
      </c>
      <c r="R244" s="103">
        <v>1.5</v>
      </c>
      <c r="S244" s="103">
        <v>1.3</v>
      </c>
      <c r="T244" s="103">
        <v>1.4</v>
      </c>
      <c r="U244" s="103">
        <v>1.5</v>
      </c>
      <c r="V244" s="103">
        <v>1.4</v>
      </c>
      <c r="Y244" s="60" t="s">
        <v>14</v>
      </c>
      <c r="Z244" s="57">
        <v>76699.111999999994</v>
      </c>
      <c r="AA244" s="57">
        <v>82776.288</v>
      </c>
      <c r="AB244" s="57">
        <v>86143.2</v>
      </c>
      <c r="AC244" s="57">
        <v>87421.516000000003</v>
      </c>
      <c r="AD244" s="57">
        <v>100683.212</v>
      </c>
      <c r="AE244" s="57">
        <v>111829.95</v>
      </c>
      <c r="AF244" s="57">
        <v>114986.62</v>
      </c>
      <c r="AH244" s="60" t="s">
        <v>14</v>
      </c>
      <c r="AI244" s="58">
        <v>0.51896175593250526</v>
      </c>
      <c r="AJ244" s="58">
        <v>0.49356248316159751</v>
      </c>
      <c r="AK244" s="58">
        <v>0.52019387160227404</v>
      </c>
      <c r="AL244" s="58">
        <v>0.55488378248943082</v>
      </c>
      <c r="AM244" s="58">
        <v>0.56033511378569401</v>
      </c>
      <c r="AN244" s="58">
        <v>0.56985902518137987</v>
      </c>
      <c r="AO244" s="58">
        <v>0.58284355767662754</v>
      </c>
      <c r="AQ244" s="60" t="s">
        <v>14</v>
      </c>
      <c r="AR244" s="58">
        <v>1.4530929166110146E-2</v>
      </c>
      <c r="AS244" s="58">
        <v>1.5793999461171122E-2</v>
      </c>
      <c r="AT244" s="58">
        <v>1.5605816148068221E-2</v>
      </c>
      <c r="AU244" s="58">
        <v>1.4426978344725202E-2</v>
      </c>
      <c r="AV244" s="58">
        <v>1.5689383185999429E-2</v>
      </c>
      <c r="AW244" s="58">
        <v>1.7095770755441397E-2</v>
      </c>
      <c r="AX244" s="58">
        <v>1.6319619614945571E-2</v>
      </c>
    </row>
    <row r="245" spans="3:50" x14ac:dyDescent="0.25">
      <c r="C245" s="19" t="s">
        <v>1</v>
      </c>
      <c r="D245" s="96" t="s">
        <v>10</v>
      </c>
      <c r="E245" s="3"/>
      <c r="F245" s="56" t="s">
        <v>59</v>
      </c>
      <c r="G245" s="100">
        <v>2612043</v>
      </c>
      <c r="H245" s="100">
        <v>2603509</v>
      </c>
      <c r="I245" s="100">
        <v>2715161</v>
      </c>
      <c r="J245" s="100">
        <v>2961525</v>
      </c>
      <c r="K245" s="100">
        <v>3134559</v>
      </c>
      <c r="L245" s="100">
        <v>3258014</v>
      </c>
      <c r="M245" s="100">
        <v>3417721</v>
      </c>
      <c r="O245" s="56" t="s">
        <v>59</v>
      </c>
      <c r="P245" s="101">
        <v>1.4</v>
      </c>
      <c r="Q245" s="101">
        <v>1.6</v>
      </c>
      <c r="R245" s="101">
        <v>1.5</v>
      </c>
      <c r="S245" s="101">
        <v>1.6</v>
      </c>
      <c r="T245" s="101">
        <v>1.4</v>
      </c>
      <c r="U245" s="101">
        <v>1.5</v>
      </c>
      <c r="V245" s="101">
        <v>1.6</v>
      </c>
      <c r="Y245" s="56" t="s">
        <v>59</v>
      </c>
      <c r="Z245" s="100">
        <v>73137.203999999998</v>
      </c>
      <c r="AA245" s="100">
        <v>83312.288</v>
      </c>
      <c r="AB245" s="100">
        <v>81454.83</v>
      </c>
      <c r="AC245" s="100">
        <v>94768.8</v>
      </c>
      <c r="AD245" s="100">
        <v>87767.651999999987</v>
      </c>
      <c r="AE245" s="100">
        <v>97740.42</v>
      </c>
      <c r="AF245" s="100">
        <v>109367.07200000001</v>
      </c>
      <c r="AH245" s="56" t="s">
        <v>59</v>
      </c>
      <c r="AI245" s="102">
        <v>1</v>
      </c>
      <c r="AJ245" s="102">
        <v>1</v>
      </c>
      <c r="AK245" s="102">
        <v>1</v>
      </c>
      <c r="AL245" s="102">
        <v>1</v>
      </c>
      <c r="AM245" s="102">
        <v>1</v>
      </c>
      <c r="AN245" s="102">
        <v>1</v>
      </c>
      <c r="AO245" s="102">
        <v>1</v>
      </c>
      <c r="AQ245" s="56" t="s">
        <v>59</v>
      </c>
      <c r="AR245" s="102">
        <v>2.7999999999999997E-2</v>
      </c>
      <c r="AS245" s="102">
        <v>3.2000000000000001E-2</v>
      </c>
      <c r="AT245" s="102">
        <v>0.03</v>
      </c>
      <c r="AU245" s="102">
        <v>3.2000000000000001E-2</v>
      </c>
      <c r="AV245" s="102">
        <v>2.7999999999999997E-2</v>
      </c>
      <c r="AW245" s="102">
        <v>0.03</v>
      </c>
      <c r="AX245" s="102">
        <v>3.2000000000000001E-2</v>
      </c>
    </row>
    <row r="246" spans="3:50" x14ac:dyDescent="0.25">
      <c r="C246" s="1" t="s">
        <v>1</v>
      </c>
      <c r="D246" s="2" t="s">
        <v>10</v>
      </c>
      <c r="E246" s="97"/>
      <c r="F246" s="60" t="s">
        <v>12</v>
      </c>
      <c r="G246" s="57">
        <v>555054</v>
      </c>
      <c r="H246" s="57">
        <v>564929</v>
      </c>
      <c r="I246" s="57">
        <v>524913</v>
      </c>
      <c r="J246" s="57">
        <v>603443</v>
      </c>
      <c r="K246" s="57">
        <v>630922</v>
      </c>
      <c r="L246" s="57">
        <v>586847</v>
      </c>
      <c r="M246" s="57">
        <v>618007</v>
      </c>
      <c r="O246" s="60" t="s">
        <v>12</v>
      </c>
      <c r="P246" s="103">
        <v>3</v>
      </c>
      <c r="Q246" s="103">
        <v>3.3</v>
      </c>
      <c r="R246" s="103">
        <v>3.2</v>
      </c>
      <c r="S246" s="103">
        <v>3.4</v>
      </c>
      <c r="T246" s="103">
        <v>3.7</v>
      </c>
      <c r="U246" s="103">
        <v>4</v>
      </c>
      <c r="V246" s="103">
        <v>4</v>
      </c>
      <c r="Y246" s="60" t="s">
        <v>12</v>
      </c>
      <c r="Z246" s="57">
        <v>33303.24</v>
      </c>
      <c r="AA246" s="57">
        <v>37285.313999999998</v>
      </c>
      <c r="AB246" s="57">
        <v>33594.432000000001</v>
      </c>
      <c r="AC246" s="57">
        <v>41034.123999999996</v>
      </c>
      <c r="AD246" s="57">
        <v>46688.227999999996</v>
      </c>
      <c r="AE246" s="57">
        <v>46947.76</v>
      </c>
      <c r="AF246" s="57">
        <v>49440.56</v>
      </c>
      <c r="AH246" s="60" t="s">
        <v>12</v>
      </c>
      <c r="AI246" s="58">
        <v>0.21249803314876517</v>
      </c>
      <c r="AJ246" s="58">
        <v>0.2169875349000138</v>
      </c>
      <c r="AK246" s="58">
        <v>0.19332665724058351</v>
      </c>
      <c r="AL246" s="58">
        <v>0.20376090021188409</v>
      </c>
      <c r="AM246" s="58">
        <v>0.20127935061997557</v>
      </c>
      <c r="AN246" s="58">
        <v>0.18012414925166068</v>
      </c>
      <c r="AO246" s="58">
        <v>0.18082429782887485</v>
      </c>
      <c r="AQ246" s="60" t="s">
        <v>12</v>
      </c>
      <c r="AR246" s="58">
        <v>1.2749881988925911E-2</v>
      </c>
      <c r="AS246" s="58">
        <v>1.4321177303400909E-2</v>
      </c>
      <c r="AT246" s="58">
        <v>1.2372906063397346E-2</v>
      </c>
      <c r="AU246" s="58">
        <v>1.3855741214408118E-2</v>
      </c>
      <c r="AV246" s="58">
        <v>1.4894671945878193E-2</v>
      </c>
      <c r="AW246" s="58">
        <v>1.4409931940132854E-2</v>
      </c>
      <c r="AX246" s="58">
        <v>1.4465943826309988E-2</v>
      </c>
    </row>
    <row r="247" spans="3:50" x14ac:dyDescent="0.25">
      <c r="C247" s="1" t="s">
        <v>1</v>
      </c>
      <c r="D247" s="2" t="s">
        <v>10</v>
      </c>
      <c r="E247" s="3"/>
      <c r="F247" s="60" t="s">
        <v>13</v>
      </c>
      <c r="G247" s="57">
        <v>1038477</v>
      </c>
      <c r="H247" s="57">
        <v>1088963</v>
      </c>
      <c r="I247" s="57">
        <v>1133469</v>
      </c>
      <c r="J247" s="57">
        <v>1135869</v>
      </c>
      <c r="K247" s="57">
        <v>1183185</v>
      </c>
      <c r="L247" s="57">
        <v>1237726</v>
      </c>
      <c r="M247" s="57">
        <v>1316279</v>
      </c>
      <c r="O247" s="60" t="s">
        <v>13</v>
      </c>
      <c r="P247" s="103">
        <v>2.1</v>
      </c>
      <c r="Q247" s="103">
        <v>2.2999999999999998</v>
      </c>
      <c r="R247" s="103">
        <v>2.2000000000000002</v>
      </c>
      <c r="S247" s="103">
        <v>2.4</v>
      </c>
      <c r="T247" s="103">
        <v>2.6</v>
      </c>
      <c r="U247" s="103">
        <v>2.8</v>
      </c>
      <c r="V247" s="103">
        <v>2.8</v>
      </c>
      <c r="Y247" s="60" t="s">
        <v>13</v>
      </c>
      <c r="Z247" s="57">
        <v>43616.034000000007</v>
      </c>
      <c r="AA247" s="57">
        <v>50092.297999999995</v>
      </c>
      <c r="AB247" s="57">
        <v>49872.636000000006</v>
      </c>
      <c r="AC247" s="57">
        <v>54521.712</v>
      </c>
      <c r="AD247" s="57">
        <v>61525.62</v>
      </c>
      <c r="AE247" s="57">
        <v>69312.656000000003</v>
      </c>
      <c r="AF247" s="57">
        <v>73711.623999999996</v>
      </c>
      <c r="AH247" s="60" t="s">
        <v>13</v>
      </c>
      <c r="AI247" s="58">
        <v>0.39757270458411287</v>
      </c>
      <c r="AJ247" s="58">
        <v>0.41826742292805597</v>
      </c>
      <c r="AK247" s="58">
        <v>0.41745922249177858</v>
      </c>
      <c r="AL247" s="58">
        <v>0.38354192519056907</v>
      </c>
      <c r="AM247" s="58">
        <v>0.37746458114203624</v>
      </c>
      <c r="AN247" s="58">
        <v>0.37990198937143915</v>
      </c>
      <c r="AO247" s="58">
        <v>0.385133543668427</v>
      </c>
      <c r="AQ247" s="60" t="s">
        <v>13</v>
      </c>
      <c r="AR247" s="58">
        <v>1.6698053592532743E-2</v>
      </c>
      <c r="AS247" s="58">
        <v>1.9240301454690575E-2</v>
      </c>
      <c r="AT247" s="58">
        <v>1.836820578963826E-2</v>
      </c>
      <c r="AU247" s="58">
        <v>1.8410012409147313E-2</v>
      </c>
      <c r="AV247" s="58">
        <v>1.9628158219385884E-2</v>
      </c>
      <c r="AW247" s="58">
        <v>2.1274511404800588E-2</v>
      </c>
      <c r="AX247" s="58">
        <v>2.1567478445431911E-2</v>
      </c>
    </row>
    <row r="248" spans="3:50" x14ac:dyDescent="0.25">
      <c r="C248" s="1" t="s">
        <v>1</v>
      </c>
      <c r="D248" s="2" t="s">
        <v>10</v>
      </c>
      <c r="E248" s="3"/>
      <c r="F248" s="60" t="s">
        <v>14</v>
      </c>
      <c r="G248" s="57">
        <v>1018512</v>
      </c>
      <c r="H248" s="57">
        <v>949617</v>
      </c>
      <c r="I248" s="57">
        <v>1056779</v>
      </c>
      <c r="J248" s="57">
        <v>1222213</v>
      </c>
      <c r="K248" s="57">
        <v>1320452</v>
      </c>
      <c r="L248" s="57">
        <v>1433441</v>
      </c>
      <c r="M248" s="57">
        <v>1483435</v>
      </c>
      <c r="O248" s="60" t="s">
        <v>14</v>
      </c>
      <c r="P248" s="103">
        <v>2.1</v>
      </c>
      <c r="Q248" s="103">
        <v>2.6</v>
      </c>
      <c r="R248" s="103">
        <v>2.2000000000000002</v>
      </c>
      <c r="S248" s="103">
        <v>2.4</v>
      </c>
      <c r="T248" s="103">
        <v>2.6</v>
      </c>
      <c r="U248" s="103">
        <v>2.8</v>
      </c>
      <c r="V248" s="103">
        <v>2.8</v>
      </c>
      <c r="Y248" s="60" t="s">
        <v>14</v>
      </c>
      <c r="Z248" s="57">
        <v>42777.504000000001</v>
      </c>
      <c r="AA248" s="57">
        <v>49380.084000000003</v>
      </c>
      <c r="AB248" s="57">
        <v>46498.276000000005</v>
      </c>
      <c r="AC248" s="57">
        <v>58666.223999999995</v>
      </c>
      <c r="AD248" s="57">
        <v>68663.504000000001</v>
      </c>
      <c r="AE248" s="57">
        <v>80272.695999999996</v>
      </c>
      <c r="AF248" s="57">
        <v>83072.359999999986</v>
      </c>
      <c r="AH248" s="60" t="s">
        <v>14</v>
      </c>
      <c r="AI248" s="58">
        <v>0.38992926226712193</v>
      </c>
      <c r="AJ248" s="58">
        <v>0.36474504217193027</v>
      </c>
      <c r="AK248" s="58">
        <v>0.38921412026763791</v>
      </c>
      <c r="AL248" s="58">
        <v>0.41269717459754685</v>
      </c>
      <c r="AM248" s="58">
        <v>0.42125606823798817</v>
      </c>
      <c r="AN248" s="58">
        <v>0.43997386137690014</v>
      </c>
      <c r="AO248" s="58">
        <v>0.43404215850269812</v>
      </c>
      <c r="AQ248" s="60" t="s">
        <v>14</v>
      </c>
      <c r="AR248" s="58">
        <v>1.6377029015219122E-2</v>
      </c>
      <c r="AS248" s="58">
        <v>1.8966742192940374E-2</v>
      </c>
      <c r="AT248" s="58">
        <v>1.7125421291776067E-2</v>
      </c>
      <c r="AU248" s="58">
        <v>1.9809464380682248E-2</v>
      </c>
      <c r="AV248" s="58">
        <v>2.1905315548375385E-2</v>
      </c>
      <c r="AW248" s="58">
        <v>2.4638536237106407E-2</v>
      </c>
      <c r="AX248" s="58">
        <v>2.4306360876151092E-2</v>
      </c>
    </row>
    <row r="249" spans="3:50" x14ac:dyDescent="0.25">
      <c r="C249" s="19" t="s">
        <v>60</v>
      </c>
      <c r="D249" s="96" t="s">
        <v>10</v>
      </c>
      <c r="E249" s="3"/>
      <c r="F249" s="56" t="s">
        <v>59</v>
      </c>
      <c r="G249" s="100">
        <v>2666292</v>
      </c>
      <c r="H249" s="100">
        <v>2637487</v>
      </c>
      <c r="I249" s="100">
        <v>2804781</v>
      </c>
      <c r="J249" s="100">
        <v>3098061</v>
      </c>
      <c r="K249" s="100">
        <v>3282724</v>
      </c>
      <c r="L249" s="100">
        <v>3283367</v>
      </c>
      <c r="M249" s="100">
        <v>3628192</v>
      </c>
      <c r="O249" s="56" t="s">
        <v>59</v>
      </c>
      <c r="P249" s="101">
        <v>1.4</v>
      </c>
      <c r="Q249" s="101">
        <v>1.6</v>
      </c>
      <c r="R249" s="101">
        <v>1.5</v>
      </c>
      <c r="S249" s="101">
        <v>1.3</v>
      </c>
      <c r="T249" s="101">
        <v>1.4</v>
      </c>
      <c r="U249" s="101">
        <v>1.5</v>
      </c>
      <c r="V249" s="101">
        <v>1.6</v>
      </c>
      <c r="Y249" s="56" t="s">
        <v>59</v>
      </c>
      <c r="Z249" s="100">
        <v>74656.175999999992</v>
      </c>
      <c r="AA249" s="100">
        <v>84399.584000000003</v>
      </c>
      <c r="AB249" s="100">
        <v>84143.43</v>
      </c>
      <c r="AC249" s="100">
        <v>80549.58600000001</v>
      </c>
      <c r="AD249" s="100">
        <v>91916.271999999997</v>
      </c>
      <c r="AE249" s="100">
        <v>98501.01</v>
      </c>
      <c r="AF249" s="100">
        <v>116102.144</v>
      </c>
      <c r="AH249" s="56" t="s">
        <v>59</v>
      </c>
      <c r="AI249" s="102">
        <v>1</v>
      </c>
      <c r="AJ249" s="102">
        <v>1</v>
      </c>
      <c r="AK249" s="102">
        <v>1</v>
      </c>
      <c r="AL249" s="102">
        <v>1</v>
      </c>
      <c r="AM249" s="102">
        <v>1</v>
      </c>
      <c r="AN249" s="102">
        <v>1</v>
      </c>
      <c r="AO249" s="102">
        <v>1</v>
      </c>
      <c r="AQ249" s="56" t="s">
        <v>59</v>
      </c>
      <c r="AR249" s="102">
        <v>2.7999999999999997E-2</v>
      </c>
      <c r="AS249" s="102">
        <v>3.2000000000000001E-2</v>
      </c>
      <c r="AT249" s="102">
        <v>0.03</v>
      </c>
      <c r="AU249" s="102">
        <v>2.6000000000000002E-2</v>
      </c>
      <c r="AV249" s="102">
        <v>2.7999999999999997E-2</v>
      </c>
      <c r="AW249" s="102">
        <v>0.03</v>
      </c>
      <c r="AX249" s="102">
        <v>3.2000000000000001E-2</v>
      </c>
    </row>
    <row r="250" spans="3:50" x14ac:dyDescent="0.25">
      <c r="C250" s="1" t="s">
        <v>60</v>
      </c>
      <c r="D250" s="2" t="s">
        <v>10</v>
      </c>
      <c r="E250" s="3"/>
      <c r="F250" s="60" t="s">
        <v>12</v>
      </c>
      <c r="G250" s="57">
        <v>319636</v>
      </c>
      <c r="H250" s="57">
        <v>311665</v>
      </c>
      <c r="I250" s="57">
        <v>297457</v>
      </c>
      <c r="J250" s="57">
        <v>290056</v>
      </c>
      <c r="K250" s="57">
        <v>262421</v>
      </c>
      <c r="L250" s="57">
        <v>270421</v>
      </c>
      <c r="M250" s="57">
        <v>232980</v>
      </c>
      <c r="O250" s="60" t="s">
        <v>12</v>
      </c>
      <c r="P250" s="103">
        <v>3.9</v>
      </c>
      <c r="Q250" s="103">
        <v>4.2</v>
      </c>
      <c r="R250" s="103">
        <v>4.5</v>
      </c>
      <c r="S250" s="103">
        <v>4.8</v>
      </c>
      <c r="T250" s="103">
        <v>5.9</v>
      </c>
      <c r="U250" s="103">
        <v>5.7</v>
      </c>
      <c r="V250" s="103">
        <v>6.4</v>
      </c>
      <c r="Y250" s="60" t="s">
        <v>12</v>
      </c>
      <c r="Z250" s="57">
        <v>24931.607999999997</v>
      </c>
      <c r="AA250" s="57">
        <v>26180</v>
      </c>
      <c r="AB250" s="57">
        <v>26771.13</v>
      </c>
      <c r="AC250" s="57">
        <v>27845.376</v>
      </c>
      <c r="AD250" s="57">
        <v>30965.678000000004</v>
      </c>
      <c r="AE250" s="57">
        <v>30827.993999999999</v>
      </c>
      <c r="AF250" s="57">
        <v>29821.439999999999</v>
      </c>
      <c r="AH250" s="60" t="s">
        <v>12</v>
      </c>
      <c r="AI250" s="58">
        <v>0.11988034318821794</v>
      </c>
      <c r="AJ250" s="58">
        <v>0.11816740708105859</v>
      </c>
      <c r="AK250" s="58">
        <v>0.10605355640957351</v>
      </c>
      <c r="AL250" s="58">
        <v>9.3625012548171266E-2</v>
      </c>
      <c r="AM250" s="58">
        <v>7.9940013232912666E-2</v>
      </c>
      <c r="AN250" s="58">
        <v>8.2360881375734121E-2</v>
      </c>
      <c r="AO250" s="58">
        <v>6.4213801254178388E-2</v>
      </c>
      <c r="AQ250" s="60" t="s">
        <v>12</v>
      </c>
      <c r="AR250" s="58">
        <v>9.3506667686809996E-3</v>
      </c>
      <c r="AS250" s="58" t="e">
        <v>#VALUE!</v>
      </c>
      <c r="AT250" s="58">
        <v>9.544820076861615E-3</v>
      </c>
      <c r="AU250" s="58">
        <v>8.9880012046244413E-3</v>
      </c>
      <c r="AV250" s="58">
        <v>9.432921561483695E-3</v>
      </c>
      <c r="AW250" s="58">
        <v>9.3891404768336913E-3</v>
      </c>
      <c r="AX250" s="58">
        <v>8.2193665605348343E-3</v>
      </c>
    </row>
    <row r="251" spans="3:50" x14ac:dyDescent="0.25">
      <c r="C251" s="1" t="s">
        <v>60</v>
      </c>
      <c r="D251" s="2" t="s">
        <v>10</v>
      </c>
      <c r="E251" s="97"/>
      <c r="F251" s="60" t="s">
        <v>13</v>
      </c>
      <c r="G251" s="57">
        <v>625914</v>
      </c>
      <c r="H251" s="57">
        <v>688680</v>
      </c>
      <c r="I251" s="57">
        <v>692663</v>
      </c>
      <c r="J251" s="57">
        <v>667852</v>
      </c>
      <c r="K251" s="57">
        <v>744926</v>
      </c>
      <c r="L251" s="57">
        <v>718722</v>
      </c>
      <c r="M251" s="57">
        <v>771982</v>
      </c>
      <c r="O251" s="60" t="s">
        <v>13</v>
      </c>
      <c r="P251" s="103">
        <v>3</v>
      </c>
      <c r="Q251" s="103">
        <v>3.3</v>
      </c>
      <c r="R251" s="103">
        <v>3.2</v>
      </c>
      <c r="S251" s="103">
        <v>3.4</v>
      </c>
      <c r="T251" s="103">
        <v>3.7</v>
      </c>
      <c r="U251" s="103">
        <v>4</v>
      </c>
      <c r="V251" s="103">
        <v>3.3</v>
      </c>
      <c r="Y251" s="60" t="s">
        <v>13</v>
      </c>
      <c r="Z251" s="57">
        <v>37554.839999999997</v>
      </c>
      <c r="AA251" s="57">
        <v>45452.88</v>
      </c>
      <c r="AB251" s="57">
        <v>44330.432000000001</v>
      </c>
      <c r="AC251" s="57">
        <v>45413.935999999994</v>
      </c>
      <c r="AD251" s="57">
        <v>55124.524000000005</v>
      </c>
      <c r="AE251" s="57">
        <v>57497.760000000002</v>
      </c>
      <c r="AF251" s="57">
        <v>50950.812000000005</v>
      </c>
      <c r="AH251" s="60" t="s">
        <v>13</v>
      </c>
      <c r="AI251" s="58">
        <v>0.23475073247791314</v>
      </c>
      <c r="AJ251" s="58">
        <v>0.26111218747239323</v>
      </c>
      <c r="AK251" s="58">
        <v>0.24695796213679427</v>
      </c>
      <c r="AL251" s="58">
        <v>0.21557096519403587</v>
      </c>
      <c r="AM251" s="58">
        <v>0.22692312847501039</v>
      </c>
      <c r="AN251" s="58">
        <v>0.21889785698644104</v>
      </c>
      <c r="AO251" s="58">
        <v>0.21277319392138014</v>
      </c>
      <c r="AQ251" s="60" t="s">
        <v>13</v>
      </c>
      <c r="AR251" s="58">
        <v>1.408504394867479E-2</v>
      </c>
      <c r="AS251" s="58">
        <v>1.7233404373177951E-2</v>
      </c>
      <c r="AT251" s="58">
        <v>1.5805309576754835E-2</v>
      </c>
      <c r="AU251" s="58">
        <v>1.4658825633194438E-2</v>
      </c>
      <c r="AV251" s="58">
        <v>1.679231150715077E-2</v>
      </c>
      <c r="AW251" s="58">
        <v>1.7511828558915282E-2</v>
      </c>
      <c r="AX251" s="58">
        <v>1.404303079881109E-2</v>
      </c>
    </row>
    <row r="252" spans="3:50" x14ac:dyDescent="0.25">
      <c r="C252" s="1" t="s">
        <v>60</v>
      </c>
      <c r="D252" s="2" t="s">
        <v>10</v>
      </c>
      <c r="E252" s="3"/>
      <c r="F252" s="60" t="s">
        <v>14</v>
      </c>
      <c r="G252" s="57">
        <v>1720742</v>
      </c>
      <c r="H252" s="57">
        <v>1637142</v>
      </c>
      <c r="I252" s="57">
        <v>1814661</v>
      </c>
      <c r="J252" s="57">
        <v>2140153</v>
      </c>
      <c r="K252" s="57">
        <v>2275377</v>
      </c>
      <c r="L252" s="57">
        <v>2294224</v>
      </c>
      <c r="M252" s="57">
        <v>2623230</v>
      </c>
      <c r="O252" s="60" t="s">
        <v>14</v>
      </c>
      <c r="P252" s="103">
        <v>1.7</v>
      </c>
      <c r="Q252" s="103">
        <v>1.8</v>
      </c>
      <c r="R252" s="103">
        <v>1.8</v>
      </c>
      <c r="S252" s="103">
        <v>1.6</v>
      </c>
      <c r="T252" s="103">
        <v>1.8</v>
      </c>
      <c r="U252" s="103">
        <v>1.9</v>
      </c>
      <c r="V252" s="103">
        <v>2</v>
      </c>
      <c r="Y252" s="60" t="s">
        <v>14</v>
      </c>
      <c r="Z252" s="57">
        <v>58505.227999999996</v>
      </c>
      <c r="AA252" s="57">
        <v>58937.112000000001</v>
      </c>
      <c r="AB252" s="57">
        <v>65327.796000000002</v>
      </c>
      <c r="AC252" s="57">
        <v>68484.896000000008</v>
      </c>
      <c r="AD252" s="57">
        <v>81913.572</v>
      </c>
      <c r="AE252" s="57">
        <v>87180.511999999988</v>
      </c>
      <c r="AF252" s="57">
        <v>104929.2</v>
      </c>
      <c r="AH252" s="60" t="s">
        <v>14</v>
      </c>
      <c r="AI252" s="58">
        <v>0.64536892433386894</v>
      </c>
      <c r="AJ252" s="58">
        <v>0.62072040544654816</v>
      </c>
      <c r="AK252" s="58">
        <v>0.64698848145363219</v>
      </c>
      <c r="AL252" s="58">
        <v>0.6908040222577928</v>
      </c>
      <c r="AM252" s="58">
        <v>0.69313685829207694</v>
      </c>
      <c r="AN252" s="58">
        <v>0.6987412616378248</v>
      </c>
      <c r="AO252" s="58">
        <v>0.72301300482444153</v>
      </c>
      <c r="AQ252" s="60" t="s">
        <v>14</v>
      </c>
      <c r="AR252" s="58">
        <v>2.1942543427351545E-2</v>
      </c>
      <c r="AS252" s="58">
        <v>2.2345934596075735E-2</v>
      </c>
      <c r="AT252" s="58">
        <v>2.329158533233076E-2</v>
      </c>
      <c r="AU252" s="58">
        <v>2.2105728712249372E-2</v>
      </c>
      <c r="AV252" s="58">
        <v>2.495292689851477E-2</v>
      </c>
      <c r="AW252" s="58">
        <v>2.6552167942237342E-2</v>
      </c>
      <c r="AX252" s="58">
        <v>2.892052019297766E-2</v>
      </c>
    </row>
    <row r="253" spans="3:50" x14ac:dyDescent="0.25">
      <c r="AO253" s="104"/>
    </row>
    <row r="254" spans="3:50" x14ac:dyDescent="0.25">
      <c r="AO254" s="104"/>
    </row>
    <row r="255" spans="3:50" x14ac:dyDescent="0.25">
      <c r="AO255" s="104"/>
    </row>
    <row r="256" spans="3:50" x14ac:dyDescent="0.25">
      <c r="AO256" s="104"/>
    </row>
    <row r="257" spans="41:41" x14ac:dyDescent="0.25">
      <c r="AO257" s="104"/>
    </row>
    <row r="258" spans="41:41" x14ac:dyDescent="0.25">
      <c r="AO258" s="104"/>
    </row>
    <row r="259" spans="41:41" x14ac:dyDescent="0.25">
      <c r="AO259" s="104"/>
    </row>
    <row r="260" spans="41:41" x14ac:dyDescent="0.25">
      <c r="AO260" s="104"/>
    </row>
    <row r="261" spans="41:41" x14ac:dyDescent="0.25">
      <c r="AO261" s="104"/>
    </row>
    <row r="262" spans="41:41" x14ac:dyDescent="0.25">
      <c r="AO262" s="104"/>
    </row>
    <row r="263" spans="41:41" x14ac:dyDescent="0.25">
      <c r="AO263" s="104"/>
    </row>
    <row r="264" spans="41:41" x14ac:dyDescent="0.25">
      <c r="AO264" s="104"/>
    </row>
    <row r="265" spans="41:41" x14ac:dyDescent="0.25">
      <c r="AO265" s="104"/>
    </row>
    <row r="266" spans="41:41" x14ac:dyDescent="0.25">
      <c r="AO266" s="104"/>
    </row>
    <row r="267" spans="41:41" x14ac:dyDescent="0.25">
      <c r="AO267" s="104"/>
    </row>
    <row r="268" spans="41:41" x14ac:dyDescent="0.25">
      <c r="AO268" s="104"/>
    </row>
    <row r="269" spans="41:41" x14ac:dyDescent="0.25">
      <c r="AO269" s="104"/>
    </row>
    <row r="270" spans="41:41" x14ac:dyDescent="0.25">
      <c r="AO270" s="104"/>
    </row>
    <row r="271" spans="41:41" x14ac:dyDescent="0.25">
      <c r="AO271" s="104"/>
    </row>
    <row r="272" spans="41:41" x14ac:dyDescent="0.25">
      <c r="AO272" s="104"/>
    </row>
    <row r="273" spans="41:41" x14ac:dyDescent="0.25">
      <c r="AO273" s="104"/>
    </row>
    <row r="274" spans="41:41" x14ac:dyDescent="0.25">
      <c r="AO274" s="104"/>
    </row>
    <row r="275" spans="41:41" x14ac:dyDescent="0.25">
      <c r="AO275" s="104"/>
    </row>
    <row r="276" spans="41:41" x14ac:dyDescent="0.25">
      <c r="AO276" s="104"/>
    </row>
    <row r="277" spans="41:41" x14ac:dyDescent="0.25">
      <c r="AO277" s="104"/>
    </row>
    <row r="278" spans="41:41" x14ac:dyDescent="0.25">
      <c r="AO278" s="104"/>
    </row>
    <row r="279" spans="41:41" x14ac:dyDescent="0.25">
      <c r="AO279" s="104"/>
    </row>
    <row r="280" spans="41:41" x14ac:dyDescent="0.25">
      <c r="AO280" s="104"/>
    </row>
    <row r="281" spans="41:41" x14ac:dyDescent="0.25">
      <c r="AO281" s="104"/>
    </row>
    <row r="282" spans="41:41" x14ac:dyDescent="0.25">
      <c r="AO282" s="104"/>
    </row>
    <row r="283" spans="41:41" x14ac:dyDescent="0.25">
      <c r="AO283" s="104"/>
    </row>
    <row r="284" spans="41:41" x14ac:dyDescent="0.25">
      <c r="AO284" s="104"/>
    </row>
    <row r="285" spans="41:41" x14ac:dyDescent="0.25">
      <c r="AO285" s="104"/>
    </row>
    <row r="286" spans="41:41" x14ac:dyDescent="0.25">
      <c r="AO286" s="104"/>
    </row>
    <row r="287" spans="41:41" x14ac:dyDescent="0.25">
      <c r="AO287" s="104"/>
    </row>
    <row r="288" spans="41:41" x14ac:dyDescent="0.25">
      <c r="AO288" s="104"/>
    </row>
    <row r="289" spans="41:41" x14ac:dyDescent="0.25">
      <c r="AO289" s="104"/>
    </row>
    <row r="290" spans="41:41" x14ac:dyDescent="0.25">
      <c r="AO290" s="104"/>
    </row>
    <row r="291" spans="41:41" x14ac:dyDescent="0.25">
      <c r="AO291" s="104"/>
    </row>
    <row r="292" spans="41:41" x14ac:dyDescent="0.25">
      <c r="AO292" s="104"/>
    </row>
    <row r="293" spans="41:41" x14ac:dyDescent="0.25">
      <c r="AO293" s="104"/>
    </row>
    <row r="294" spans="41:41" x14ac:dyDescent="0.25">
      <c r="AO294" s="104"/>
    </row>
    <row r="295" spans="41:41" x14ac:dyDescent="0.25">
      <c r="AO295" s="104"/>
    </row>
  </sheetData>
  <conditionalFormatting sqref="D74">
    <cfRule type="cellIs" dxfId="86" priority="87" operator="greaterThan">
      <formula>0</formula>
    </cfRule>
  </conditionalFormatting>
  <conditionalFormatting sqref="D75">
    <cfRule type="cellIs" dxfId="85" priority="86" operator="greaterThan">
      <formula>0</formula>
    </cfRule>
  </conditionalFormatting>
  <conditionalFormatting sqref="D91">
    <cfRule type="cellIs" dxfId="84" priority="85" operator="greaterThan">
      <formula>0</formula>
    </cfRule>
  </conditionalFormatting>
  <conditionalFormatting sqref="D92">
    <cfRule type="cellIs" dxfId="83" priority="84" operator="greaterThan">
      <formula>0</formula>
    </cfRule>
  </conditionalFormatting>
  <conditionalFormatting sqref="M36">
    <cfRule type="containsText" dxfId="82" priority="83" operator="containsText" text="no">
      <formula>NOT(ISERROR(SEARCH("no",M36)))</formula>
    </cfRule>
  </conditionalFormatting>
  <conditionalFormatting sqref="T56:Y57">
    <cfRule type="cellIs" dxfId="81" priority="81" operator="greaterThan">
      <formula>33.4</formula>
    </cfRule>
    <cfRule type="cellIs" dxfId="80" priority="82" operator="greaterThan">
      <formula>16.6</formula>
    </cfRule>
  </conditionalFormatting>
  <conditionalFormatting sqref="G74:L75">
    <cfRule type="cellIs" dxfId="79" priority="79" operator="greaterThan">
      <formula>33.4</formula>
    </cfRule>
    <cfRule type="cellIs" dxfId="78" priority="80" operator="greaterThan">
      <formula>16.6</formula>
    </cfRule>
  </conditionalFormatting>
  <conditionalFormatting sqref="AR70">
    <cfRule type="cellIs" dxfId="77" priority="78" operator="greaterThan">
      <formula>0</formula>
    </cfRule>
  </conditionalFormatting>
  <conditionalFormatting sqref="AR71">
    <cfRule type="cellIs" dxfId="76" priority="77" operator="greaterThan">
      <formula>0</formula>
    </cfRule>
  </conditionalFormatting>
  <conditionalFormatting sqref="G83">
    <cfRule type="cellIs" dxfId="75" priority="75" operator="greaterThan">
      <formula>33.4</formula>
    </cfRule>
    <cfRule type="cellIs" dxfId="74" priority="76" operator="greaterThan">
      <formula>16.6</formula>
    </cfRule>
  </conditionalFormatting>
  <conditionalFormatting sqref="G84">
    <cfRule type="cellIs" dxfId="73" priority="73" operator="greaterThan">
      <formula>33.4</formula>
    </cfRule>
    <cfRule type="cellIs" dxfId="72" priority="74" operator="greaterThan">
      <formula>16.6</formula>
    </cfRule>
  </conditionalFormatting>
  <conditionalFormatting sqref="H83:L83">
    <cfRule type="cellIs" dxfId="71" priority="71" operator="greaterThan">
      <formula>33.4</formula>
    </cfRule>
    <cfRule type="cellIs" dxfId="70" priority="72" operator="greaterThan">
      <formula>16.6</formula>
    </cfRule>
  </conditionalFormatting>
  <conditionalFormatting sqref="H84:L84">
    <cfRule type="cellIs" dxfId="69" priority="69" operator="greaterThan">
      <formula>33.4</formula>
    </cfRule>
    <cfRule type="cellIs" dxfId="68" priority="70" operator="greaterThan">
      <formula>16.6</formula>
    </cfRule>
  </conditionalFormatting>
  <conditionalFormatting sqref="T69:Y69">
    <cfRule type="cellIs" dxfId="67" priority="67" operator="greaterThan">
      <formula>33.4</formula>
    </cfRule>
    <cfRule type="cellIs" dxfId="66" priority="68" operator="greaterThan">
      <formula>16.6</formula>
    </cfRule>
  </conditionalFormatting>
  <conditionalFormatting sqref="T70">
    <cfRule type="cellIs" dxfId="65" priority="65" operator="greaterThan">
      <formula>33.4</formula>
    </cfRule>
    <cfRule type="cellIs" dxfId="64" priority="66" operator="greaterThan">
      <formula>16.6</formula>
    </cfRule>
  </conditionalFormatting>
  <conditionalFormatting sqref="U70">
    <cfRule type="cellIs" dxfId="63" priority="63" operator="greaterThan">
      <formula>33.4</formula>
    </cfRule>
    <cfRule type="cellIs" dxfId="62" priority="64" operator="greaterThan">
      <formula>16.6</formula>
    </cfRule>
  </conditionalFormatting>
  <conditionalFormatting sqref="V70">
    <cfRule type="cellIs" dxfId="61" priority="61" operator="greaterThan">
      <formula>33.4</formula>
    </cfRule>
    <cfRule type="cellIs" dxfId="60" priority="62" operator="greaterThan">
      <formula>16.6</formula>
    </cfRule>
  </conditionalFormatting>
  <conditionalFormatting sqref="W70">
    <cfRule type="cellIs" dxfId="59" priority="59" operator="greaterThan">
      <formula>33.4</formula>
    </cfRule>
    <cfRule type="cellIs" dxfId="58" priority="60" operator="greaterThan">
      <formula>16.6</formula>
    </cfRule>
  </conditionalFormatting>
  <conditionalFormatting sqref="X70">
    <cfRule type="cellIs" dxfId="57" priority="57" operator="greaterThan">
      <formula>33.4</formula>
    </cfRule>
    <cfRule type="cellIs" dxfId="56" priority="58" operator="greaterThan">
      <formula>16.6</formula>
    </cfRule>
  </conditionalFormatting>
  <conditionalFormatting sqref="Y70">
    <cfRule type="cellIs" dxfId="55" priority="55" operator="greaterThan">
      <formula>33.4</formula>
    </cfRule>
    <cfRule type="cellIs" dxfId="54" priority="56" operator="greaterThan">
      <formula>16.6</formula>
    </cfRule>
  </conditionalFormatting>
  <conditionalFormatting sqref="G91">
    <cfRule type="cellIs" dxfId="53" priority="53" operator="greaterThan">
      <formula>33.4</formula>
    </cfRule>
    <cfRule type="cellIs" dxfId="52" priority="54" operator="greaterThan">
      <formula>16.6</formula>
    </cfRule>
  </conditionalFormatting>
  <conditionalFormatting sqref="H91:L91">
    <cfRule type="cellIs" dxfId="51" priority="51" operator="greaterThan">
      <formula>33.4</formula>
    </cfRule>
    <cfRule type="cellIs" dxfId="50" priority="52" operator="greaterThan">
      <formula>16.6</formula>
    </cfRule>
  </conditionalFormatting>
  <conditionalFormatting sqref="G92">
    <cfRule type="cellIs" dxfId="49" priority="49" operator="greaterThan">
      <formula>33.4</formula>
    </cfRule>
    <cfRule type="cellIs" dxfId="48" priority="50" operator="greaterThan">
      <formula>16.6</formula>
    </cfRule>
  </conditionalFormatting>
  <conditionalFormatting sqref="H92">
    <cfRule type="cellIs" dxfId="47" priority="47" operator="greaterThan">
      <formula>33.4</formula>
    </cfRule>
    <cfRule type="cellIs" dxfId="46" priority="48" operator="greaterThan">
      <formula>16.6</formula>
    </cfRule>
  </conditionalFormatting>
  <conditionalFormatting sqref="I92">
    <cfRule type="cellIs" dxfId="45" priority="45" operator="greaterThan">
      <formula>33.4</formula>
    </cfRule>
    <cfRule type="cellIs" dxfId="44" priority="46" operator="greaterThan">
      <formula>16.6</formula>
    </cfRule>
  </conditionalFormatting>
  <conditionalFormatting sqref="J92">
    <cfRule type="cellIs" dxfId="43" priority="43" operator="greaterThan">
      <formula>33.4</formula>
    </cfRule>
    <cfRule type="cellIs" dxfId="42" priority="44" operator="greaterThan">
      <formula>16.6</formula>
    </cfRule>
  </conditionalFormatting>
  <conditionalFormatting sqref="K92">
    <cfRule type="cellIs" dxfId="41" priority="41" operator="greaterThan">
      <formula>33.4</formula>
    </cfRule>
    <cfRule type="cellIs" dxfId="40" priority="42" operator="greaterThan">
      <formula>16.6</formula>
    </cfRule>
  </conditionalFormatting>
  <conditionalFormatting sqref="L92">
    <cfRule type="cellIs" dxfId="39" priority="39" operator="greaterThan">
      <formula>33.4</formula>
    </cfRule>
    <cfRule type="cellIs" dxfId="38" priority="40" operator="greaterThan">
      <formula>16.6</formula>
    </cfRule>
  </conditionalFormatting>
  <conditionalFormatting sqref="P38:P39">
    <cfRule type="containsText" dxfId="37" priority="37" operator="containsText" text="f">
      <formula>NOT(ISERROR(SEARCH("f",P38)))</formula>
    </cfRule>
    <cfRule type="containsText" dxfId="36" priority="38" operator="containsText" text="e">
      <formula>NOT(ISERROR(SEARCH("e",P38)))</formula>
    </cfRule>
  </conditionalFormatting>
  <conditionalFormatting sqref="P39">
    <cfRule type="containsText" dxfId="35" priority="31" operator="containsText" text="f">
      <formula>NOT(ISERROR(SEARCH("f",P39)))</formula>
    </cfRule>
    <cfRule type="containsText" dxfId="34" priority="32" operator="containsText" text="e">
      <formula>NOT(ISERROR(SEARCH("e",P39)))</formula>
    </cfRule>
  </conditionalFormatting>
  <conditionalFormatting sqref="P39">
    <cfRule type="containsText" dxfId="33" priority="29" operator="containsText" text="f">
      <formula>NOT(ISERROR(SEARCH("f",P39)))</formula>
    </cfRule>
    <cfRule type="containsText" dxfId="32" priority="30" operator="containsText" text="e">
      <formula>NOT(ISERROR(SEARCH("e",P39)))</formula>
    </cfRule>
  </conditionalFormatting>
  <conditionalFormatting sqref="P38:P39">
    <cfRule type="containsText" dxfId="31" priority="35" operator="containsText" text="f">
      <formula>NOT(ISERROR(SEARCH("f",P38)))</formula>
    </cfRule>
    <cfRule type="containsText" dxfId="30" priority="36" operator="containsText" text="e">
      <formula>NOT(ISERROR(SEARCH("e",P38)))</formula>
    </cfRule>
  </conditionalFormatting>
  <conditionalFormatting sqref="P39">
    <cfRule type="containsText" dxfId="29" priority="33" operator="containsText" text="f">
      <formula>NOT(ISERROR(SEARCH("f",P39)))</formula>
    </cfRule>
    <cfRule type="containsText" dxfId="28" priority="34" operator="containsText" text="e">
      <formula>NOT(ISERROR(SEARCH("e",P39)))</formula>
    </cfRule>
  </conditionalFormatting>
  <conditionalFormatting sqref="J38">
    <cfRule type="containsText" dxfId="27" priority="27" operator="containsText" text="f">
      <formula>NOT(ISERROR(SEARCH("f",J38)))</formula>
    </cfRule>
    <cfRule type="containsText" dxfId="26" priority="28" operator="containsText" text="e">
      <formula>NOT(ISERROR(SEARCH("e",J38)))</formula>
    </cfRule>
  </conditionalFormatting>
  <conditionalFormatting sqref="J38">
    <cfRule type="containsText" dxfId="25" priority="25" operator="containsText" text="f">
      <formula>NOT(ISERROR(SEARCH("f",J38)))</formula>
    </cfRule>
    <cfRule type="containsText" dxfId="24" priority="26" operator="containsText" text="e">
      <formula>NOT(ISERROR(SEARCH("e",J38)))</formula>
    </cfRule>
  </conditionalFormatting>
  <conditionalFormatting sqref="K38:O38">
    <cfRule type="containsText" dxfId="23" priority="23" operator="containsText" text="f">
      <formula>NOT(ISERROR(SEARCH("f",K38)))</formula>
    </cfRule>
    <cfRule type="containsText" dxfId="22" priority="24" operator="containsText" text="e">
      <formula>NOT(ISERROR(SEARCH("e",K38)))</formula>
    </cfRule>
  </conditionalFormatting>
  <conditionalFormatting sqref="K38:O38">
    <cfRule type="containsText" dxfId="21" priority="21" operator="containsText" text="f">
      <formula>NOT(ISERROR(SEARCH("f",K38)))</formula>
    </cfRule>
    <cfRule type="containsText" dxfId="20" priority="22" operator="containsText" text="e">
      <formula>NOT(ISERROR(SEARCH("e",K38)))</formula>
    </cfRule>
  </conditionalFormatting>
  <conditionalFormatting sqref="M39:O39">
    <cfRule type="containsText" dxfId="19" priority="19" operator="containsText" text="f">
      <formula>NOT(ISERROR(SEARCH("f",M39)))</formula>
    </cfRule>
    <cfRule type="containsText" dxfId="18" priority="20" operator="containsText" text="e">
      <formula>NOT(ISERROR(SEARCH("e",M39)))</formula>
    </cfRule>
  </conditionalFormatting>
  <conditionalFormatting sqref="M39:O39">
    <cfRule type="containsText" dxfId="17" priority="17" operator="containsText" text="f">
      <formula>NOT(ISERROR(SEARCH("f",M39)))</formula>
    </cfRule>
    <cfRule type="containsText" dxfId="16" priority="18" operator="containsText" text="e">
      <formula>NOT(ISERROR(SEARCH("e",M39)))</formula>
    </cfRule>
  </conditionalFormatting>
  <conditionalFormatting sqref="J39:L39">
    <cfRule type="containsText" dxfId="15" priority="13" operator="containsText" text="f">
      <formula>NOT(ISERROR(SEARCH("f",J39)))</formula>
    </cfRule>
    <cfRule type="containsText" dxfId="14" priority="14" operator="containsText" text="e">
      <formula>NOT(ISERROR(SEARCH("e",J39)))</formula>
    </cfRule>
  </conditionalFormatting>
  <conditionalFormatting sqref="J39:L39">
    <cfRule type="containsText" dxfId="13" priority="15" operator="containsText" text="f">
      <formula>NOT(ISERROR(SEARCH("f",J39)))</formula>
    </cfRule>
    <cfRule type="containsText" dxfId="12" priority="16" operator="containsText" text="e">
      <formula>NOT(ISERROR(SEARCH("e",J39)))</formula>
    </cfRule>
  </conditionalFormatting>
  <conditionalFormatting sqref="M74:M75">
    <cfRule type="cellIs" dxfId="11" priority="11" operator="greaterThan">
      <formula>33.4</formula>
    </cfRule>
    <cfRule type="cellIs" dxfId="10" priority="12" operator="greaterThan">
      <formula>16.6</formula>
    </cfRule>
  </conditionalFormatting>
  <conditionalFormatting sqref="M83">
    <cfRule type="cellIs" dxfId="9" priority="9" operator="greaterThan">
      <formula>33.4</formula>
    </cfRule>
    <cfRule type="cellIs" dxfId="8" priority="10" operator="greaterThan">
      <formula>16.6</formula>
    </cfRule>
  </conditionalFormatting>
  <conditionalFormatting sqref="M84">
    <cfRule type="cellIs" dxfId="7" priority="7" operator="greaterThan">
      <formula>33.4</formula>
    </cfRule>
    <cfRule type="cellIs" dxfId="6" priority="8" operator="greaterThan">
      <formula>16.6</formula>
    </cfRule>
  </conditionalFormatting>
  <conditionalFormatting sqref="M91">
    <cfRule type="cellIs" dxfId="5" priority="5" operator="greaterThan">
      <formula>33.4</formula>
    </cfRule>
    <cfRule type="cellIs" dxfId="4" priority="6" operator="greaterThan">
      <formula>16.6</formula>
    </cfRule>
  </conditionalFormatting>
  <conditionalFormatting sqref="M92">
    <cfRule type="cellIs" dxfId="3" priority="3" operator="greaterThan">
      <formula>33.4</formula>
    </cfRule>
    <cfRule type="cellIs" dxfId="2" priority="4" operator="greaterThan">
      <formula>16.6</formula>
    </cfRule>
  </conditionalFormatting>
  <conditionalFormatting sqref="Z56:Z57">
    <cfRule type="cellIs" dxfId="1" priority="1" operator="greaterThan">
      <formula>33.4</formula>
    </cfRule>
    <cfRule type="cellIs" dxfId="0" priority="2" operator="greaterThan">
      <formula>16.6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Line="0" autoPict="0">
                <anchor moveWithCells="1">
                  <from>
                    <xdr:col>4</xdr:col>
                    <xdr:colOff>409575</xdr:colOff>
                    <xdr:row>12</xdr:row>
                    <xdr:rowOff>180975</xdr:rowOff>
                  </from>
                  <to>
                    <xdr:col>8</xdr:col>
                    <xdr:colOff>133350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4</xdr:col>
                    <xdr:colOff>409575</xdr:colOff>
                    <xdr:row>15</xdr:row>
                    <xdr:rowOff>76200</xdr:rowOff>
                  </from>
                  <to>
                    <xdr:col>8</xdr:col>
                    <xdr:colOff>133350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6"/>
  <sheetViews>
    <sheetView showGridLines="0" workbookViewId="0">
      <selection sqref="A1:XFD1048576"/>
    </sheetView>
  </sheetViews>
  <sheetFormatPr defaultRowHeight="15" x14ac:dyDescent="0.25"/>
  <cols>
    <col min="1" max="1" width="9.140625" style="2" customWidth="1"/>
    <col min="2" max="2" width="19.85546875" style="2" customWidth="1"/>
    <col min="3" max="3" width="18.7109375" style="157" customWidth="1"/>
    <col min="5" max="5" width="11.5703125" customWidth="1"/>
    <col min="6" max="6" width="10" style="159" bestFit="1" customWidth="1"/>
    <col min="7" max="7" width="9.140625" style="147"/>
    <col min="11" max="11" width="9.140625" style="161"/>
  </cols>
  <sheetData>
    <row r="1" spans="1:15" ht="38.25" x14ac:dyDescent="0.25">
      <c r="A1" s="139" t="s">
        <v>88</v>
      </c>
      <c r="B1" s="139" t="s">
        <v>89</v>
      </c>
      <c r="C1" s="140" t="s">
        <v>90</v>
      </c>
      <c r="D1" s="141" t="s">
        <v>33</v>
      </c>
      <c r="E1" s="141" t="s">
        <v>91</v>
      </c>
      <c r="F1" s="142" t="s">
        <v>92</v>
      </c>
      <c r="G1" s="143" t="s">
        <v>93</v>
      </c>
      <c r="H1" s="144" t="s">
        <v>29</v>
      </c>
      <c r="I1" s="143" t="s">
        <v>94</v>
      </c>
      <c r="J1" s="143" t="s">
        <v>95</v>
      </c>
      <c r="K1" s="145" t="s">
        <v>96</v>
      </c>
      <c r="L1" s="143" t="s">
        <v>97</v>
      </c>
      <c r="M1" s="143" t="s">
        <v>98</v>
      </c>
      <c r="N1" s="143" t="s">
        <v>99</v>
      </c>
      <c r="O1" s="143"/>
    </row>
    <row r="2" spans="1:15" x14ac:dyDescent="0.25">
      <c r="A2" s="2" t="s">
        <v>19</v>
      </c>
      <c r="B2" s="2" t="s">
        <v>28</v>
      </c>
      <c r="C2" s="91" t="s">
        <v>0</v>
      </c>
      <c r="D2" s="2" t="s">
        <v>4</v>
      </c>
      <c r="E2" s="56" t="s">
        <v>59</v>
      </c>
      <c r="F2" s="146">
        <v>357758</v>
      </c>
      <c r="G2" s="147">
        <v>3.1</v>
      </c>
      <c r="H2" s="148">
        <f t="shared" ref="H2:H65" si="0">2*(F2*G2/100)</f>
        <v>22180.995999999999</v>
      </c>
      <c r="I2" s="148">
        <f t="shared" ref="I2:I65" si="1">F2-H2</f>
        <v>335577.00400000002</v>
      </c>
      <c r="J2" s="148">
        <f t="shared" ref="J2:J65" si="2">F2+H2</f>
        <v>379938.99599999998</v>
      </c>
      <c r="K2" s="149">
        <v>1</v>
      </c>
      <c r="L2" s="150">
        <f t="shared" ref="L2:L65" si="3">2*(K2*G2/100)</f>
        <v>6.2E-2</v>
      </c>
      <c r="M2" s="150">
        <f t="shared" ref="M2:M65" si="4">K2-L2</f>
        <v>0.93799999999999994</v>
      </c>
      <c r="N2" s="150">
        <f t="shared" ref="N2:N65" si="5">K2+L2</f>
        <v>1.0620000000000001</v>
      </c>
    </row>
    <row r="3" spans="1:15" x14ac:dyDescent="0.25">
      <c r="A3" s="2" t="s">
        <v>19</v>
      </c>
      <c r="B3" s="2" t="s">
        <v>28</v>
      </c>
      <c r="C3" s="123" t="s">
        <v>0</v>
      </c>
      <c r="D3" s="96" t="s">
        <v>4</v>
      </c>
      <c r="E3" s="60" t="s">
        <v>12</v>
      </c>
      <c r="F3" s="146">
        <v>34942</v>
      </c>
      <c r="G3" s="147">
        <v>11.4</v>
      </c>
      <c r="H3" s="148">
        <f t="shared" si="0"/>
        <v>7966.7759999999998</v>
      </c>
      <c r="I3" s="148">
        <f t="shared" si="1"/>
        <v>26975.224000000002</v>
      </c>
      <c r="J3" s="148">
        <f t="shared" si="2"/>
        <v>42908.775999999998</v>
      </c>
      <c r="K3" s="149">
        <f>F3/F2</f>
        <v>9.7669374269757775E-2</v>
      </c>
      <c r="L3" s="150">
        <f t="shared" si="3"/>
        <v>2.2268617333504773E-2</v>
      </c>
      <c r="M3" s="150">
        <f t="shared" si="4"/>
        <v>7.5400756936253005E-2</v>
      </c>
      <c r="N3" s="150">
        <f t="shared" si="5"/>
        <v>0.11993799160326254</v>
      </c>
    </row>
    <row r="4" spans="1:15" x14ac:dyDescent="0.25">
      <c r="A4" s="2" t="s">
        <v>19</v>
      </c>
      <c r="B4" s="2" t="s">
        <v>28</v>
      </c>
      <c r="C4" s="91" t="s">
        <v>0</v>
      </c>
      <c r="D4" s="2" t="s">
        <v>4</v>
      </c>
      <c r="E4" s="60" t="s">
        <v>13</v>
      </c>
      <c r="F4" s="146">
        <v>31680</v>
      </c>
      <c r="G4" s="147">
        <v>11.4</v>
      </c>
      <c r="H4" s="148">
        <f t="shared" si="0"/>
        <v>7223.04</v>
      </c>
      <c r="I4" s="148">
        <f t="shared" si="1"/>
        <v>24456.959999999999</v>
      </c>
      <c r="J4" s="148">
        <f t="shared" si="2"/>
        <v>38903.040000000001</v>
      </c>
      <c r="K4" s="149">
        <f>F4/F2</f>
        <v>8.8551478932686348E-2</v>
      </c>
      <c r="L4" s="150">
        <f t="shared" si="3"/>
        <v>2.0189737196652485E-2</v>
      </c>
      <c r="M4" s="150">
        <f t="shared" si="4"/>
        <v>6.8361741736033863E-2</v>
      </c>
      <c r="N4" s="150">
        <f t="shared" si="5"/>
        <v>0.10874121612933883</v>
      </c>
    </row>
    <row r="5" spans="1:15" x14ac:dyDescent="0.25">
      <c r="A5" s="2" t="s">
        <v>19</v>
      </c>
      <c r="B5" s="2" t="s">
        <v>28</v>
      </c>
      <c r="C5" s="91" t="s">
        <v>0</v>
      </c>
      <c r="D5" s="2" t="s">
        <v>4</v>
      </c>
      <c r="E5" s="60" t="s">
        <v>14</v>
      </c>
      <c r="F5" s="146">
        <v>291136</v>
      </c>
      <c r="G5" s="147">
        <v>3.8</v>
      </c>
      <c r="H5" s="148">
        <f t="shared" si="0"/>
        <v>22126.335999999999</v>
      </c>
      <c r="I5" s="148">
        <f t="shared" si="1"/>
        <v>269009.66399999999</v>
      </c>
      <c r="J5" s="148">
        <f t="shared" si="2"/>
        <v>313262.33600000001</v>
      </c>
      <c r="K5" s="149">
        <f>F5/F2</f>
        <v>0.81377914679755592</v>
      </c>
      <c r="L5" s="150">
        <f t="shared" si="3"/>
        <v>6.1847215156614246E-2</v>
      </c>
      <c r="M5" s="150">
        <f t="shared" si="4"/>
        <v>0.75193193164094163</v>
      </c>
      <c r="N5" s="150">
        <f t="shared" si="5"/>
        <v>0.87562636195417021</v>
      </c>
    </row>
    <row r="6" spans="1:15" x14ac:dyDescent="0.25">
      <c r="A6" s="2" t="s">
        <v>19</v>
      </c>
      <c r="B6" s="2" t="s">
        <v>28</v>
      </c>
      <c r="C6" s="91" t="s">
        <v>1</v>
      </c>
      <c r="D6" s="2" t="s">
        <v>4</v>
      </c>
      <c r="E6" s="56" t="s">
        <v>59</v>
      </c>
      <c r="F6" s="146">
        <v>182820</v>
      </c>
      <c r="G6" s="147">
        <v>5</v>
      </c>
      <c r="H6" s="148">
        <f t="shared" si="0"/>
        <v>18282</v>
      </c>
      <c r="I6" s="148">
        <f t="shared" si="1"/>
        <v>164538</v>
      </c>
      <c r="J6" s="148">
        <f t="shared" si="2"/>
        <v>201102</v>
      </c>
      <c r="K6" s="149">
        <v>1</v>
      </c>
      <c r="L6" s="150">
        <f t="shared" si="3"/>
        <v>0.1</v>
      </c>
      <c r="M6" s="150">
        <f t="shared" si="4"/>
        <v>0.9</v>
      </c>
      <c r="N6" s="150">
        <f t="shared" si="5"/>
        <v>1.1000000000000001</v>
      </c>
    </row>
    <row r="7" spans="1:15" x14ac:dyDescent="0.25">
      <c r="A7" s="2" t="s">
        <v>19</v>
      </c>
      <c r="B7" s="2" t="s">
        <v>28</v>
      </c>
      <c r="C7" s="123" t="s">
        <v>1</v>
      </c>
      <c r="D7" s="96" t="s">
        <v>4</v>
      </c>
      <c r="E7" s="60" t="s">
        <v>12</v>
      </c>
      <c r="F7" s="146">
        <v>23012</v>
      </c>
      <c r="G7" s="147">
        <v>13</v>
      </c>
      <c r="H7" s="148">
        <f t="shared" si="0"/>
        <v>5983.12</v>
      </c>
      <c r="I7" s="148">
        <f t="shared" si="1"/>
        <v>17028.88</v>
      </c>
      <c r="J7" s="148">
        <f t="shared" si="2"/>
        <v>28995.119999999999</v>
      </c>
      <c r="K7" s="149">
        <f>F7/F6</f>
        <v>0.12587244283995186</v>
      </c>
      <c r="L7" s="150">
        <f t="shared" si="3"/>
        <v>3.2726835138387485E-2</v>
      </c>
      <c r="M7" s="150">
        <f t="shared" si="4"/>
        <v>9.3145607701564381E-2</v>
      </c>
      <c r="N7" s="150">
        <f t="shared" si="5"/>
        <v>0.15859927797833934</v>
      </c>
    </row>
    <row r="8" spans="1:15" x14ac:dyDescent="0.25">
      <c r="A8" s="2" t="s">
        <v>19</v>
      </c>
      <c r="B8" s="2" t="s">
        <v>28</v>
      </c>
      <c r="C8" s="91" t="s">
        <v>1</v>
      </c>
      <c r="D8" s="2" t="s">
        <v>4</v>
      </c>
      <c r="E8" s="60" t="s">
        <v>13</v>
      </c>
      <c r="F8" s="146">
        <v>15897</v>
      </c>
      <c r="G8" s="147">
        <v>16.100000000000001</v>
      </c>
      <c r="H8" s="148">
        <f t="shared" si="0"/>
        <v>5118.8339999999998</v>
      </c>
      <c r="I8" s="148">
        <f t="shared" si="1"/>
        <v>10778.166000000001</v>
      </c>
      <c r="J8" s="148">
        <f t="shared" si="2"/>
        <v>21015.833999999999</v>
      </c>
      <c r="K8" s="149">
        <f>F8/F6</f>
        <v>8.6954381358713487E-2</v>
      </c>
      <c r="L8" s="150">
        <f t="shared" si="3"/>
        <v>2.7999310797505745E-2</v>
      </c>
      <c r="M8" s="150">
        <f t="shared" si="4"/>
        <v>5.8955070561207745E-2</v>
      </c>
      <c r="N8" s="150">
        <f t="shared" si="5"/>
        <v>0.11495369215621923</v>
      </c>
    </row>
    <row r="9" spans="1:15" x14ac:dyDescent="0.25">
      <c r="A9" s="2" t="s">
        <v>19</v>
      </c>
      <c r="B9" s="2" t="s">
        <v>28</v>
      </c>
      <c r="C9" s="91" t="s">
        <v>1</v>
      </c>
      <c r="D9" s="2" t="s">
        <v>4</v>
      </c>
      <c r="E9" s="60" t="s">
        <v>14</v>
      </c>
      <c r="F9" s="146">
        <v>143911</v>
      </c>
      <c r="G9" s="147">
        <v>5.5</v>
      </c>
      <c r="H9" s="148">
        <f t="shared" si="0"/>
        <v>15830.21</v>
      </c>
      <c r="I9" s="148">
        <f t="shared" si="1"/>
        <v>128080.79000000001</v>
      </c>
      <c r="J9" s="148">
        <f t="shared" si="2"/>
        <v>159741.21</v>
      </c>
      <c r="K9" s="149">
        <f>F9/F6</f>
        <v>0.78717317580133461</v>
      </c>
      <c r="L9" s="150">
        <f t="shared" si="3"/>
        <v>8.6589049338146803E-2</v>
      </c>
      <c r="M9" s="150">
        <f t="shared" si="4"/>
        <v>0.7005841264631878</v>
      </c>
      <c r="N9" s="150">
        <f t="shared" si="5"/>
        <v>0.87376222513948143</v>
      </c>
    </row>
    <row r="10" spans="1:15" x14ac:dyDescent="0.25">
      <c r="A10" s="2" t="s">
        <v>19</v>
      </c>
      <c r="B10" s="2" t="s">
        <v>28</v>
      </c>
      <c r="C10" s="91" t="s">
        <v>60</v>
      </c>
      <c r="D10" s="2" t="s">
        <v>4</v>
      </c>
      <c r="E10" s="56" t="s">
        <v>59</v>
      </c>
      <c r="F10" s="146">
        <v>174938</v>
      </c>
      <c r="G10" s="147">
        <v>5</v>
      </c>
      <c r="H10" s="148">
        <f t="shared" si="0"/>
        <v>17493.8</v>
      </c>
      <c r="I10" s="148">
        <f t="shared" si="1"/>
        <v>157444.20000000001</v>
      </c>
      <c r="J10" s="148">
        <f t="shared" si="2"/>
        <v>192431.8</v>
      </c>
      <c r="K10" s="149">
        <v>1</v>
      </c>
      <c r="L10" s="150">
        <f t="shared" si="3"/>
        <v>0.1</v>
      </c>
      <c r="M10" s="150">
        <f t="shared" si="4"/>
        <v>0.9</v>
      </c>
      <c r="N10" s="150">
        <f t="shared" si="5"/>
        <v>1.1000000000000001</v>
      </c>
    </row>
    <row r="11" spans="1:15" x14ac:dyDescent="0.25">
      <c r="A11" s="2" t="s">
        <v>19</v>
      </c>
      <c r="B11" s="2" t="s">
        <v>28</v>
      </c>
      <c r="C11" s="123" t="s">
        <v>60</v>
      </c>
      <c r="D11" s="96" t="s">
        <v>4</v>
      </c>
      <c r="E11" s="60" t="s">
        <v>12</v>
      </c>
      <c r="F11" s="146">
        <v>11930</v>
      </c>
      <c r="G11" s="147">
        <v>18.8</v>
      </c>
      <c r="H11" s="148">
        <f t="shared" si="0"/>
        <v>4485.68</v>
      </c>
      <c r="I11" s="148">
        <f t="shared" si="1"/>
        <v>7444.32</v>
      </c>
      <c r="J11" s="148">
        <f t="shared" si="2"/>
        <v>16415.68</v>
      </c>
      <c r="K11" s="149">
        <f>F11/F10</f>
        <v>6.8195589294492903E-2</v>
      </c>
      <c r="L11" s="150">
        <f t="shared" si="3"/>
        <v>2.564154157472933E-2</v>
      </c>
      <c r="M11" s="150">
        <f t="shared" si="4"/>
        <v>4.2554047719763573E-2</v>
      </c>
      <c r="N11" s="150">
        <f t="shared" si="5"/>
        <v>9.3837130869222241E-2</v>
      </c>
    </row>
    <row r="12" spans="1:15" x14ac:dyDescent="0.25">
      <c r="A12" s="2" t="s">
        <v>19</v>
      </c>
      <c r="B12" s="2" t="s">
        <v>28</v>
      </c>
      <c r="C12" s="91" t="s">
        <v>60</v>
      </c>
      <c r="D12" s="2" t="s">
        <v>4</v>
      </c>
      <c r="E12" s="60" t="s">
        <v>13</v>
      </c>
      <c r="F12" s="146">
        <v>15783</v>
      </c>
      <c r="G12" s="147">
        <v>16.100000000000001</v>
      </c>
      <c r="H12" s="148">
        <f t="shared" si="0"/>
        <v>5082.1260000000002</v>
      </c>
      <c r="I12" s="148">
        <f t="shared" si="1"/>
        <v>10700.874</v>
      </c>
      <c r="J12" s="148">
        <f t="shared" si="2"/>
        <v>20865.126</v>
      </c>
      <c r="K12" s="149">
        <f>F12/F10</f>
        <v>9.0220535275354702E-2</v>
      </c>
      <c r="L12" s="150">
        <f t="shared" si="3"/>
        <v>2.9051012358664217E-2</v>
      </c>
      <c r="M12" s="150">
        <f t="shared" si="4"/>
        <v>6.1169522916690484E-2</v>
      </c>
      <c r="N12" s="150">
        <f t="shared" si="5"/>
        <v>0.11927154763401893</v>
      </c>
    </row>
    <row r="13" spans="1:15" x14ac:dyDescent="0.25">
      <c r="A13" s="2" t="s">
        <v>19</v>
      </c>
      <c r="B13" s="2" t="s">
        <v>28</v>
      </c>
      <c r="C13" s="91" t="s">
        <v>60</v>
      </c>
      <c r="D13" s="151" t="s">
        <v>4</v>
      </c>
      <c r="E13" s="60" t="s">
        <v>14</v>
      </c>
      <c r="F13" s="146">
        <v>147225</v>
      </c>
      <c r="G13" s="147">
        <v>5.5</v>
      </c>
      <c r="H13" s="148">
        <f t="shared" si="0"/>
        <v>16194.75</v>
      </c>
      <c r="I13" s="148">
        <f t="shared" si="1"/>
        <v>131030.25</v>
      </c>
      <c r="J13" s="148">
        <f t="shared" si="2"/>
        <v>163419.75</v>
      </c>
      <c r="K13" s="149">
        <f>F13/F10</f>
        <v>0.84158387543015245</v>
      </c>
      <c r="L13" s="150">
        <f t="shared" si="3"/>
        <v>9.2574226297316764E-2</v>
      </c>
      <c r="M13" s="150">
        <f t="shared" si="4"/>
        <v>0.74900964913283574</v>
      </c>
      <c r="N13" s="150">
        <f t="shared" si="5"/>
        <v>0.93415810172746916</v>
      </c>
    </row>
    <row r="14" spans="1:15" x14ac:dyDescent="0.25">
      <c r="A14" s="2" t="s">
        <v>19</v>
      </c>
      <c r="B14" s="2" t="s">
        <v>28</v>
      </c>
      <c r="C14" s="91" t="s">
        <v>0</v>
      </c>
      <c r="D14" s="2" t="s">
        <v>6</v>
      </c>
      <c r="E14" s="56" t="s">
        <v>59</v>
      </c>
      <c r="F14" s="146">
        <v>617167</v>
      </c>
      <c r="G14" s="147">
        <v>3.1</v>
      </c>
      <c r="H14" s="148">
        <f t="shared" si="0"/>
        <v>38264.353999999999</v>
      </c>
      <c r="I14" s="148">
        <f t="shared" si="1"/>
        <v>578902.64599999995</v>
      </c>
      <c r="J14" s="148">
        <f t="shared" si="2"/>
        <v>655431.35400000005</v>
      </c>
      <c r="K14" s="149">
        <v>1</v>
      </c>
      <c r="L14" s="150">
        <f t="shared" si="3"/>
        <v>6.2E-2</v>
      </c>
      <c r="M14" s="150">
        <f t="shared" si="4"/>
        <v>0.93799999999999994</v>
      </c>
      <c r="N14" s="150">
        <f t="shared" si="5"/>
        <v>1.0620000000000001</v>
      </c>
    </row>
    <row r="15" spans="1:15" x14ac:dyDescent="0.25">
      <c r="A15" s="2" t="s">
        <v>19</v>
      </c>
      <c r="B15" s="2" t="s">
        <v>28</v>
      </c>
      <c r="C15" s="123" t="s">
        <v>0</v>
      </c>
      <c r="D15" s="96" t="s">
        <v>6</v>
      </c>
      <c r="E15" s="60" t="s">
        <v>12</v>
      </c>
      <c r="F15" s="146">
        <v>128243</v>
      </c>
      <c r="G15" s="147">
        <v>6.5</v>
      </c>
      <c r="H15" s="148">
        <f t="shared" si="0"/>
        <v>16671.59</v>
      </c>
      <c r="I15" s="148">
        <f t="shared" si="1"/>
        <v>111571.41</v>
      </c>
      <c r="J15" s="148">
        <f t="shared" si="2"/>
        <v>144914.59</v>
      </c>
      <c r="K15" s="149">
        <f>F15/F14</f>
        <v>0.2077930284671734</v>
      </c>
      <c r="L15" s="150">
        <f t="shared" si="3"/>
        <v>2.701309370073254E-2</v>
      </c>
      <c r="M15" s="150">
        <f t="shared" si="4"/>
        <v>0.18077993476644086</v>
      </c>
      <c r="N15" s="150">
        <f t="shared" si="5"/>
        <v>0.23480612216790595</v>
      </c>
    </row>
    <row r="16" spans="1:15" x14ac:dyDescent="0.25">
      <c r="A16" s="2" t="s">
        <v>19</v>
      </c>
      <c r="B16" s="2" t="s">
        <v>28</v>
      </c>
      <c r="C16" s="91" t="s">
        <v>0</v>
      </c>
      <c r="D16" s="2" t="s">
        <v>6</v>
      </c>
      <c r="E16" s="60" t="s">
        <v>13</v>
      </c>
      <c r="F16" s="146">
        <v>137378</v>
      </c>
      <c r="G16" s="147">
        <v>6.5</v>
      </c>
      <c r="H16" s="148">
        <f t="shared" si="0"/>
        <v>17859.14</v>
      </c>
      <c r="I16" s="148">
        <f t="shared" si="1"/>
        <v>119518.86</v>
      </c>
      <c r="J16" s="148">
        <f t="shared" si="2"/>
        <v>155237.14000000001</v>
      </c>
      <c r="K16" s="149">
        <f>F16/F14</f>
        <v>0.22259453276017674</v>
      </c>
      <c r="L16" s="150">
        <f t="shared" si="3"/>
        <v>2.8937289258822978E-2</v>
      </c>
      <c r="M16" s="150">
        <f t="shared" si="4"/>
        <v>0.19365724350135377</v>
      </c>
      <c r="N16" s="150">
        <f t="shared" si="5"/>
        <v>0.25153182201899971</v>
      </c>
    </row>
    <row r="17" spans="1:14" x14ac:dyDescent="0.25">
      <c r="A17" s="2" t="s">
        <v>19</v>
      </c>
      <c r="B17" s="2" t="s">
        <v>28</v>
      </c>
      <c r="C17" s="91" t="s">
        <v>0</v>
      </c>
      <c r="D17" s="2" t="s">
        <v>6</v>
      </c>
      <c r="E17" s="60" t="s">
        <v>14</v>
      </c>
      <c r="F17" s="146">
        <v>351546</v>
      </c>
      <c r="G17" s="147">
        <v>3.8</v>
      </c>
      <c r="H17" s="148">
        <f t="shared" si="0"/>
        <v>26717.495999999999</v>
      </c>
      <c r="I17" s="148">
        <f t="shared" si="1"/>
        <v>324828.50400000002</v>
      </c>
      <c r="J17" s="148">
        <f t="shared" si="2"/>
        <v>378263.49599999998</v>
      </c>
      <c r="K17" s="149">
        <f>F17/F14</f>
        <v>0.56961243877264989</v>
      </c>
      <c r="L17" s="150">
        <f t="shared" si="3"/>
        <v>4.3290545346721387E-2</v>
      </c>
      <c r="M17" s="150">
        <f t="shared" si="4"/>
        <v>0.5263218934259285</v>
      </c>
      <c r="N17" s="150">
        <f t="shared" si="5"/>
        <v>0.61290298411937127</v>
      </c>
    </row>
    <row r="18" spans="1:14" x14ac:dyDescent="0.25">
      <c r="A18" s="2" t="s">
        <v>19</v>
      </c>
      <c r="B18" s="2" t="s">
        <v>28</v>
      </c>
      <c r="C18" s="91" t="s">
        <v>1</v>
      </c>
      <c r="D18" s="2" t="s">
        <v>6</v>
      </c>
      <c r="E18" s="56" t="s">
        <v>59</v>
      </c>
      <c r="F18" s="146">
        <v>309514</v>
      </c>
      <c r="G18" s="147">
        <v>4.0999999999999996</v>
      </c>
      <c r="H18" s="148">
        <f t="shared" si="0"/>
        <v>25380.147999999997</v>
      </c>
      <c r="I18" s="148">
        <f t="shared" si="1"/>
        <v>284133.85200000001</v>
      </c>
      <c r="J18" s="148">
        <f t="shared" si="2"/>
        <v>334894.14799999999</v>
      </c>
      <c r="K18" s="149">
        <v>1</v>
      </c>
      <c r="L18" s="150">
        <f t="shared" si="3"/>
        <v>8.199999999999999E-2</v>
      </c>
      <c r="M18" s="150">
        <f t="shared" si="4"/>
        <v>0.91800000000000004</v>
      </c>
      <c r="N18" s="150">
        <f t="shared" si="5"/>
        <v>1.0820000000000001</v>
      </c>
    </row>
    <row r="19" spans="1:14" x14ac:dyDescent="0.25">
      <c r="A19" s="2" t="s">
        <v>19</v>
      </c>
      <c r="B19" s="2" t="s">
        <v>28</v>
      </c>
      <c r="C19" s="123" t="s">
        <v>1</v>
      </c>
      <c r="D19" s="96" t="s">
        <v>6</v>
      </c>
      <c r="E19" s="60" t="s">
        <v>12</v>
      </c>
      <c r="F19" s="146">
        <v>82766</v>
      </c>
      <c r="G19" s="147">
        <v>8.3000000000000007</v>
      </c>
      <c r="H19" s="148">
        <f t="shared" si="0"/>
        <v>13739.156000000001</v>
      </c>
      <c r="I19" s="148">
        <f t="shared" si="1"/>
        <v>69026.843999999997</v>
      </c>
      <c r="J19" s="148">
        <f t="shared" si="2"/>
        <v>96505.156000000003</v>
      </c>
      <c r="K19" s="149">
        <f>F19/F18</f>
        <v>0.26740632087724625</v>
      </c>
      <c r="L19" s="150">
        <f t="shared" si="3"/>
        <v>4.4389449265622882E-2</v>
      </c>
      <c r="M19" s="150">
        <f t="shared" si="4"/>
        <v>0.22301687161162337</v>
      </c>
      <c r="N19" s="150">
        <f t="shared" si="5"/>
        <v>0.31179577014286913</v>
      </c>
    </row>
    <row r="20" spans="1:14" x14ac:dyDescent="0.25">
      <c r="A20" s="2" t="s">
        <v>19</v>
      </c>
      <c r="B20" s="2" t="s">
        <v>28</v>
      </c>
      <c r="C20" s="91" t="s">
        <v>1</v>
      </c>
      <c r="D20" s="2" t="s">
        <v>6</v>
      </c>
      <c r="E20" s="60" t="s">
        <v>13</v>
      </c>
      <c r="F20" s="146">
        <v>79605</v>
      </c>
      <c r="G20" s="147">
        <v>8.5</v>
      </c>
      <c r="H20" s="148">
        <f t="shared" si="0"/>
        <v>13532.85</v>
      </c>
      <c r="I20" s="148">
        <f t="shared" si="1"/>
        <v>66072.149999999994</v>
      </c>
      <c r="J20" s="148">
        <f t="shared" si="2"/>
        <v>93137.85</v>
      </c>
      <c r="K20" s="149">
        <f>F20/F18</f>
        <v>0.25719353567205361</v>
      </c>
      <c r="L20" s="150">
        <f t="shared" si="3"/>
        <v>4.3722901064249114E-2</v>
      </c>
      <c r="M20" s="150">
        <f t="shared" si="4"/>
        <v>0.21347063460780449</v>
      </c>
      <c r="N20" s="150">
        <f t="shared" si="5"/>
        <v>0.30091643673630275</v>
      </c>
    </row>
    <row r="21" spans="1:14" x14ac:dyDescent="0.25">
      <c r="A21" s="2" t="s">
        <v>19</v>
      </c>
      <c r="B21" s="2" t="s">
        <v>28</v>
      </c>
      <c r="C21" s="91" t="s">
        <v>1</v>
      </c>
      <c r="D21" s="2" t="s">
        <v>6</v>
      </c>
      <c r="E21" s="60" t="s">
        <v>14</v>
      </c>
      <c r="F21" s="146">
        <v>147143</v>
      </c>
      <c r="G21" s="147">
        <v>6.5</v>
      </c>
      <c r="H21" s="148">
        <f t="shared" si="0"/>
        <v>19128.59</v>
      </c>
      <c r="I21" s="148">
        <f t="shared" si="1"/>
        <v>128014.41</v>
      </c>
      <c r="J21" s="148">
        <f t="shared" si="2"/>
        <v>166271.59</v>
      </c>
      <c r="K21" s="149">
        <f>F21/F18</f>
        <v>0.47540014345070014</v>
      </c>
      <c r="L21" s="150">
        <f t="shared" si="3"/>
        <v>6.1802018648591021E-2</v>
      </c>
      <c r="M21" s="150">
        <f t="shared" si="4"/>
        <v>0.41359812480210911</v>
      </c>
      <c r="N21" s="150">
        <f t="shared" si="5"/>
        <v>0.53720216209929117</v>
      </c>
    </row>
    <row r="22" spans="1:14" x14ac:dyDescent="0.25">
      <c r="A22" s="2" t="s">
        <v>19</v>
      </c>
      <c r="B22" s="2" t="s">
        <v>28</v>
      </c>
      <c r="C22" s="91" t="s">
        <v>60</v>
      </c>
      <c r="D22" s="2" t="s">
        <v>6</v>
      </c>
      <c r="E22" s="56" t="s">
        <v>59</v>
      </c>
      <c r="F22" s="146">
        <v>307653</v>
      </c>
      <c r="G22" s="147">
        <v>4.0999999999999996</v>
      </c>
      <c r="H22" s="148">
        <f t="shared" si="0"/>
        <v>25227.545999999995</v>
      </c>
      <c r="I22" s="148">
        <f t="shared" si="1"/>
        <v>282425.45400000003</v>
      </c>
      <c r="J22" s="148">
        <f t="shared" si="2"/>
        <v>332880.54599999997</v>
      </c>
      <c r="K22" s="149">
        <v>1</v>
      </c>
      <c r="L22" s="150">
        <f t="shared" si="3"/>
        <v>8.199999999999999E-2</v>
      </c>
      <c r="M22" s="150">
        <f t="shared" si="4"/>
        <v>0.91800000000000004</v>
      </c>
      <c r="N22" s="150">
        <f t="shared" si="5"/>
        <v>1.0820000000000001</v>
      </c>
    </row>
    <row r="23" spans="1:14" x14ac:dyDescent="0.25">
      <c r="A23" s="2" t="s">
        <v>19</v>
      </c>
      <c r="B23" s="2" t="s">
        <v>28</v>
      </c>
      <c r="C23" s="123" t="s">
        <v>60</v>
      </c>
      <c r="D23" s="96" t="s">
        <v>6</v>
      </c>
      <c r="E23" s="60" t="s">
        <v>12</v>
      </c>
      <c r="F23" s="146">
        <v>45477</v>
      </c>
      <c r="G23" s="147">
        <v>11</v>
      </c>
      <c r="H23" s="148">
        <f t="shared" si="0"/>
        <v>10004.94</v>
      </c>
      <c r="I23" s="148">
        <f t="shared" si="1"/>
        <v>35472.06</v>
      </c>
      <c r="J23" s="148">
        <f t="shared" si="2"/>
        <v>55481.94</v>
      </c>
      <c r="K23" s="149">
        <f>F23/F22</f>
        <v>0.147819133894355</v>
      </c>
      <c r="L23" s="150">
        <f t="shared" si="3"/>
        <v>3.2520209456758098E-2</v>
      </c>
      <c r="M23" s="150">
        <f t="shared" si="4"/>
        <v>0.1152989244375969</v>
      </c>
      <c r="N23" s="150">
        <f t="shared" si="5"/>
        <v>0.1803393433511131</v>
      </c>
    </row>
    <row r="24" spans="1:14" x14ac:dyDescent="0.25">
      <c r="A24" s="2" t="s">
        <v>19</v>
      </c>
      <c r="B24" s="2" t="s">
        <v>28</v>
      </c>
      <c r="C24" s="91" t="s">
        <v>60</v>
      </c>
      <c r="D24" s="2" t="s">
        <v>6</v>
      </c>
      <c r="E24" s="60" t="s">
        <v>13</v>
      </c>
      <c r="F24" s="146">
        <v>57773</v>
      </c>
      <c r="G24" s="147">
        <v>10</v>
      </c>
      <c r="H24" s="148">
        <f t="shared" si="0"/>
        <v>11554.6</v>
      </c>
      <c r="I24" s="148">
        <f t="shared" si="1"/>
        <v>46218.400000000001</v>
      </c>
      <c r="J24" s="148">
        <f t="shared" si="2"/>
        <v>69327.600000000006</v>
      </c>
      <c r="K24" s="149">
        <f>F24/F22</f>
        <v>0.18778623969212066</v>
      </c>
      <c r="L24" s="150">
        <f t="shared" si="3"/>
        <v>3.7557247938424132E-2</v>
      </c>
      <c r="M24" s="150">
        <f t="shared" si="4"/>
        <v>0.15022899175369653</v>
      </c>
      <c r="N24" s="150">
        <f t="shared" si="5"/>
        <v>0.22534348763054479</v>
      </c>
    </row>
    <row r="25" spans="1:14" x14ac:dyDescent="0.25">
      <c r="A25" s="2" t="s">
        <v>19</v>
      </c>
      <c r="B25" s="2" t="s">
        <v>28</v>
      </c>
      <c r="C25" s="91" t="s">
        <v>60</v>
      </c>
      <c r="D25" s="151" t="s">
        <v>6</v>
      </c>
      <c r="E25" s="60" t="s">
        <v>14</v>
      </c>
      <c r="F25" s="146">
        <v>204403</v>
      </c>
      <c r="G25" s="147">
        <v>5.0999999999999996</v>
      </c>
      <c r="H25" s="148">
        <f t="shared" si="0"/>
        <v>20849.106</v>
      </c>
      <c r="I25" s="148">
        <f t="shared" si="1"/>
        <v>183553.894</v>
      </c>
      <c r="J25" s="148">
        <f t="shared" si="2"/>
        <v>225252.106</v>
      </c>
      <c r="K25" s="149">
        <f>F25/F22</f>
        <v>0.66439462641352431</v>
      </c>
      <c r="L25" s="150">
        <f t="shared" si="3"/>
        <v>6.7768251894179482E-2</v>
      </c>
      <c r="M25" s="150">
        <f t="shared" si="4"/>
        <v>0.59662637451934486</v>
      </c>
      <c r="N25" s="150">
        <f t="shared" si="5"/>
        <v>0.73216287830770377</v>
      </c>
    </row>
    <row r="26" spans="1:14" x14ac:dyDescent="0.25">
      <c r="A26" s="2" t="s">
        <v>19</v>
      </c>
      <c r="B26" s="2" t="s">
        <v>28</v>
      </c>
      <c r="C26" s="91" t="s">
        <v>0</v>
      </c>
      <c r="D26" s="2" t="s">
        <v>7</v>
      </c>
      <c r="E26" s="56" t="s">
        <v>59</v>
      </c>
      <c r="F26" s="146">
        <v>1597847</v>
      </c>
      <c r="G26" s="147">
        <v>1.5</v>
      </c>
      <c r="H26" s="148">
        <f t="shared" si="0"/>
        <v>47935.41</v>
      </c>
      <c r="I26" s="148">
        <f t="shared" si="1"/>
        <v>1549911.59</v>
      </c>
      <c r="J26" s="148">
        <f t="shared" si="2"/>
        <v>1645782.41</v>
      </c>
      <c r="K26" s="149">
        <v>1</v>
      </c>
      <c r="L26" s="150">
        <f t="shared" si="3"/>
        <v>0.03</v>
      </c>
      <c r="M26" s="150">
        <f t="shared" si="4"/>
        <v>0.97</v>
      </c>
      <c r="N26" s="150">
        <f t="shared" si="5"/>
        <v>1.03</v>
      </c>
    </row>
    <row r="27" spans="1:14" x14ac:dyDescent="0.25">
      <c r="A27" s="2" t="s">
        <v>19</v>
      </c>
      <c r="B27" s="2" t="s">
        <v>28</v>
      </c>
      <c r="C27" s="123" t="s">
        <v>0</v>
      </c>
      <c r="D27" s="96" t="s">
        <v>7</v>
      </c>
      <c r="E27" s="60" t="s">
        <v>12</v>
      </c>
      <c r="F27" s="146">
        <v>329804</v>
      </c>
      <c r="G27" s="147">
        <v>3.8</v>
      </c>
      <c r="H27" s="148">
        <f t="shared" si="0"/>
        <v>25065.103999999999</v>
      </c>
      <c r="I27" s="148">
        <f t="shared" si="1"/>
        <v>304738.89600000001</v>
      </c>
      <c r="J27" s="148">
        <f t="shared" si="2"/>
        <v>354869.10399999999</v>
      </c>
      <c r="K27" s="149">
        <f>F27/F26</f>
        <v>0.20640524405653357</v>
      </c>
      <c r="L27" s="150">
        <f t="shared" si="3"/>
        <v>1.5686798548296549E-2</v>
      </c>
      <c r="M27" s="150">
        <f t="shared" si="4"/>
        <v>0.19071844550823702</v>
      </c>
      <c r="N27" s="150">
        <f t="shared" si="5"/>
        <v>0.22209204260483012</v>
      </c>
    </row>
    <row r="28" spans="1:14" x14ac:dyDescent="0.25">
      <c r="A28" s="2" t="s">
        <v>19</v>
      </c>
      <c r="B28" s="2" t="s">
        <v>28</v>
      </c>
      <c r="C28" s="91" t="s">
        <v>0</v>
      </c>
      <c r="D28" s="2" t="s">
        <v>7</v>
      </c>
      <c r="E28" s="60" t="s">
        <v>13</v>
      </c>
      <c r="F28" s="146">
        <v>417680</v>
      </c>
      <c r="G28" s="147">
        <v>3.2</v>
      </c>
      <c r="H28" s="148">
        <f t="shared" si="0"/>
        <v>26731.52</v>
      </c>
      <c r="I28" s="148">
        <f t="shared" si="1"/>
        <v>390948.48</v>
      </c>
      <c r="J28" s="148">
        <f t="shared" si="2"/>
        <v>444411.52</v>
      </c>
      <c r="K28" s="149">
        <f>F28/F26</f>
        <v>0.26140174872813227</v>
      </c>
      <c r="L28" s="150">
        <f t="shared" si="3"/>
        <v>1.6729711918600464E-2</v>
      </c>
      <c r="M28" s="150">
        <f t="shared" si="4"/>
        <v>0.24467203680953181</v>
      </c>
      <c r="N28" s="150">
        <f t="shared" si="5"/>
        <v>0.27813146064673272</v>
      </c>
    </row>
    <row r="29" spans="1:14" x14ac:dyDescent="0.25">
      <c r="A29" s="2" t="s">
        <v>19</v>
      </c>
      <c r="B29" s="2" t="s">
        <v>28</v>
      </c>
      <c r="C29" s="91" t="s">
        <v>0</v>
      </c>
      <c r="D29" s="2" t="s">
        <v>7</v>
      </c>
      <c r="E29" s="60" t="s">
        <v>14</v>
      </c>
      <c r="F29" s="146">
        <v>850363</v>
      </c>
      <c r="G29" s="147">
        <v>2.2999999999999998</v>
      </c>
      <c r="H29" s="148">
        <f t="shared" si="0"/>
        <v>39116.697999999997</v>
      </c>
      <c r="I29" s="148">
        <f t="shared" si="1"/>
        <v>811246.30200000003</v>
      </c>
      <c r="J29" s="148">
        <f t="shared" si="2"/>
        <v>889479.69799999997</v>
      </c>
      <c r="K29" s="149">
        <f>F29/F26</f>
        <v>0.53219300721533414</v>
      </c>
      <c r="L29" s="150">
        <f t="shared" si="3"/>
        <v>2.4480878331905365E-2</v>
      </c>
      <c r="M29" s="150">
        <f t="shared" si="4"/>
        <v>0.50771212888342876</v>
      </c>
      <c r="N29" s="150">
        <f t="shared" si="5"/>
        <v>0.55667388554723951</v>
      </c>
    </row>
    <row r="30" spans="1:14" x14ac:dyDescent="0.25">
      <c r="A30" s="2" t="s">
        <v>19</v>
      </c>
      <c r="B30" s="2" t="s">
        <v>28</v>
      </c>
      <c r="C30" s="91" t="s">
        <v>1</v>
      </c>
      <c r="D30" s="2" t="s">
        <v>7</v>
      </c>
      <c r="E30" s="56" t="s">
        <v>59</v>
      </c>
      <c r="F30" s="146">
        <v>807759</v>
      </c>
      <c r="G30" s="147">
        <v>2.2999999999999998</v>
      </c>
      <c r="H30" s="148">
        <f t="shared" si="0"/>
        <v>37156.913999999997</v>
      </c>
      <c r="I30" s="148">
        <f t="shared" si="1"/>
        <v>770602.08600000001</v>
      </c>
      <c r="J30" s="148">
        <f t="shared" si="2"/>
        <v>844915.91399999999</v>
      </c>
      <c r="K30" s="149">
        <v>1</v>
      </c>
      <c r="L30" s="150">
        <f t="shared" si="3"/>
        <v>4.5999999999999999E-2</v>
      </c>
      <c r="M30" s="150">
        <f t="shared" si="4"/>
        <v>0.95399999999999996</v>
      </c>
      <c r="N30" s="150">
        <f t="shared" si="5"/>
        <v>1.046</v>
      </c>
    </row>
    <row r="31" spans="1:14" x14ac:dyDescent="0.25">
      <c r="A31" s="2" t="s">
        <v>19</v>
      </c>
      <c r="B31" s="2" t="s">
        <v>28</v>
      </c>
      <c r="C31" s="123" t="s">
        <v>1</v>
      </c>
      <c r="D31" s="96" t="s">
        <v>7</v>
      </c>
      <c r="E31" s="60" t="s">
        <v>12</v>
      </c>
      <c r="F31" s="146">
        <v>221241</v>
      </c>
      <c r="G31" s="147">
        <v>4.7</v>
      </c>
      <c r="H31" s="148">
        <f t="shared" si="0"/>
        <v>20796.654000000002</v>
      </c>
      <c r="I31" s="148">
        <f t="shared" si="1"/>
        <v>200444.34599999999</v>
      </c>
      <c r="J31" s="148">
        <f t="shared" si="2"/>
        <v>242037.65400000001</v>
      </c>
      <c r="K31" s="149">
        <f>F31/F30</f>
        <v>0.27389481268546684</v>
      </c>
      <c r="L31" s="150">
        <f t="shared" si="3"/>
        <v>2.5746112392433882E-2</v>
      </c>
      <c r="M31" s="150">
        <f t="shared" si="4"/>
        <v>0.24814870029303296</v>
      </c>
      <c r="N31" s="150">
        <f t="shared" si="5"/>
        <v>0.29964092507790074</v>
      </c>
    </row>
    <row r="32" spans="1:14" x14ac:dyDescent="0.25">
      <c r="A32" s="2" t="s">
        <v>19</v>
      </c>
      <c r="B32" s="2" t="s">
        <v>28</v>
      </c>
      <c r="C32" s="91" t="s">
        <v>1</v>
      </c>
      <c r="D32" s="2" t="s">
        <v>7</v>
      </c>
      <c r="E32" s="60" t="s">
        <v>13</v>
      </c>
      <c r="F32" s="146">
        <v>248218</v>
      </c>
      <c r="G32" s="147">
        <v>4.7</v>
      </c>
      <c r="H32" s="148">
        <f t="shared" si="0"/>
        <v>23332.492000000002</v>
      </c>
      <c r="I32" s="148">
        <f t="shared" si="1"/>
        <v>224885.508</v>
      </c>
      <c r="J32" s="148">
        <f t="shared" si="2"/>
        <v>271550.49200000003</v>
      </c>
      <c r="K32" s="149">
        <f>F32/F30</f>
        <v>0.30729215025768825</v>
      </c>
      <c r="L32" s="150">
        <f t="shared" si="3"/>
        <v>2.8885462124222699E-2</v>
      </c>
      <c r="M32" s="150">
        <f t="shared" si="4"/>
        <v>0.27840668813346553</v>
      </c>
      <c r="N32" s="150">
        <f t="shared" si="5"/>
        <v>0.33617761238191096</v>
      </c>
    </row>
    <row r="33" spans="1:14" x14ac:dyDescent="0.25">
      <c r="A33" s="2" t="s">
        <v>19</v>
      </c>
      <c r="B33" s="2" t="s">
        <v>28</v>
      </c>
      <c r="C33" s="91" t="s">
        <v>1</v>
      </c>
      <c r="D33" s="2" t="s">
        <v>7</v>
      </c>
      <c r="E33" s="60" t="s">
        <v>14</v>
      </c>
      <c r="F33" s="146">
        <v>338300</v>
      </c>
      <c r="G33" s="147">
        <v>3.8</v>
      </c>
      <c r="H33" s="148">
        <f t="shared" si="0"/>
        <v>25710.799999999999</v>
      </c>
      <c r="I33" s="148">
        <f t="shared" si="1"/>
        <v>312589.2</v>
      </c>
      <c r="J33" s="148">
        <f t="shared" si="2"/>
        <v>364010.8</v>
      </c>
      <c r="K33" s="149">
        <f>F33/F30</f>
        <v>0.41881303705684492</v>
      </c>
      <c r="L33" s="150">
        <f t="shared" si="3"/>
        <v>3.182979081632021E-2</v>
      </c>
      <c r="M33" s="150">
        <f t="shared" si="4"/>
        <v>0.38698324624052471</v>
      </c>
      <c r="N33" s="150">
        <f t="shared" si="5"/>
        <v>0.45064282787316512</v>
      </c>
    </row>
    <row r="34" spans="1:14" x14ac:dyDescent="0.25">
      <c r="A34" s="2" t="s">
        <v>19</v>
      </c>
      <c r="B34" s="2" t="s">
        <v>28</v>
      </c>
      <c r="C34" s="91" t="s">
        <v>60</v>
      </c>
      <c r="D34" s="2" t="s">
        <v>7</v>
      </c>
      <c r="E34" s="56" t="s">
        <v>59</v>
      </c>
      <c r="F34" s="146">
        <v>790088</v>
      </c>
      <c r="G34" s="147">
        <v>2.2999999999999998</v>
      </c>
      <c r="H34" s="148">
        <f t="shared" si="0"/>
        <v>36344.047999999995</v>
      </c>
      <c r="I34" s="148">
        <f t="shared" si="1"/>
        <v>753743.95200000005</v>
      </c>
      <c r="J34" s="148">
        <f t="shared" si="2"/>
        <v>826432.04799999995</v>
      </c>
      <c r="K34" s="149">
        <v>1</v>
      </c>
      <c r="L34" s="150">
        <f t="shared" si="3"/>
        <v>4.5999999999999999E-2</v>
      </c>
      <c r="M34" s="150">
        <f t="shared" si="4"/>
        <v>0.95399999999999996</v>
      </c>
      <c r="N34" s="150">
        <f t="shared" si="5"/>
        <v>1.046</v>
      </c>
    </row>
    <row r="35" spans="1:14" x14ac:dyDescent="0.25">
      <c r="A35" s="2" t="s">
        <v>19</v>
      </c>
      <c r="B35" s="2" t="s">
        <v>28</v>
      </c>
      <c r="C35" s="123" t="s">
        <v>60</v>
      </c>
      <c r="D35" s="96" t="s">
        <v>7</v>
      </c>
      <c r="E35" s="60" t="s">
        <v>12</v>
      </c>
      <c r="F35" s="146">
        <v>108563</v>
      </c>
      <c r="G35" s="147">
        <v>6.7</v>
      </c>
      <c r="H35" s="148">
        <f t="shared" si="0"/>
        <v>14547.441999999999</v>
      </c>
      <c r="I35" s="148">
        <f t="shared" si="1"/>
        <v>94015.558000000005</v>
      </c>
      <c r="J35" s="148">
        <f t="shared" si="2"/>
        <v>123110.442</v>
      </c>
      <c r="K35" s="149">
        <f>F35/F34</f>
        <v>0.13740621297880742</v>
      </c>
      <c r="L35" s="150">
        <f t="shared" si="3"/>
        <v>1.8412432539160195E-2</v>
      </c>
      <c r="M35" s="150">
        <f t="shared" si="4"/>
        <v>0.11899378043964723</v>
      </c>
      <c r="N35" s="150">
        <f t="shared" si="5"/>
        <v>0.15581864551796762</v>
      </c>
    </row>
    <row r="36" spans="1:14" x14ac:dyDescent="0.25">
      <c r="A36" s="2" t="s">
        <v>19</v>
      </c>
      <c r="B36" s="2" t="s">
        <v>28</v>
      </c>
      <c r="C36" s="91" t="s">
        <v>60</v>
      </c>
      <c r="D36" s="2" t="s">
        <v>7</v>
      </c>
      <c r="E36" s="60" t="s">
        <v>13</v>
      </c>
      <c r="F36" s="146">
        <v>169462</v>
      </c>
      <c r="G36" s="147">
        <v>5.4</v>
      </c>
      <c r="H36" s="148">
        <f t="shared" si="0"/>
        <v>18301.896000000001</v>
      </c>
      <c r="I36" s="148">
        <f t="shared" si="1"/>
        <v>151160.10399999999</v>
      </c>
      <c r="J36" s="148">
        <f t="shared" si="2"/>
        <v>187763.89600000001</v>
      </c>
      <c r="K36" s="149">
        <f>F36/F34</f>
        <v>0.21448496876297324</v>
      </c>
      <c r="L36" s="150">
        <f t="shared" si="3"/>
        <v>2.3164376626401112E-2</v>
      </c>
      <c r="M36" s="150">
        <f t="shared" si="4"/>
        <v>0.19132059213657213</v>
      </c>
      <c r="N36" s="150">
        <f t="shared" si="5"/>
        <v>0.23764934538937435</v>
      </c>
    </row>
    <row r="37" spans="1:14" x14ac:dyDescent="0.25">
      <c r="A37" s="2" t="s">
        <v>19</v>
      </c>
      <c r="B37" s="2" t="s">
        <v>28</v>
      </c>
      <c r="C37" s="91" t="s">
        <v>60</v>
      </c>
      <c r="D37" s="151" t="s">
        <v>7</v>
      </c>
      <c r="E37" s="60" t="s">
        <v>14</v>
      </c>
      <c r="F37" s="146">
        <v>512063</v>
      </c>
      <c r="G37" s="147">
        <v>2.9</v>
      </c>
      <c r="H37" s="148">
        <f t="shared" si="0"/>
        <v>29699.653999999999</v>
      </c>
      <c r="I37" s="148">
        <f t="shared" si="1"/>
        <v>482363.34600000002</v>
      </c>
      <c r="J37" s="148">
        <f t="shared" si="2"/>
        <v>541762.65399999998</v>
      </c>
      <c r="K37" s="149">
        <f>F37/F34</f>
        <v>0.64810881825821931</v>
      </c>
      <c r="L37" s="150">
        <f t="shared" si="3"/>
        <v>3.7590311458976719E-2</v>
      </c>
      <c r="M37" s="150">
        <f t="shared" si="4"/>
        <v>0.61051850679924258</v>
      </c>
      <c r="N37" s="150">
        <f t="shared" si="5"/>
        <v>0.68569912971719604</v>
      </c>
    </row>
    <row r="38" spans="1:14" x14ac:dyDescent="0.25">
      <c r="A38" s="2" t="s">
        <v>19</v>
      </c>
      <c r="B38" s="2" t="s">
        <v>28</v>
      </c>
      <c r="C38" s="91" t="s">
        <v>0</v>
      </c>
      <c r="D38" s="2" t="s">
        <v>8</v>
      </c>
      <c r="E38" s="56" t="s">
        <v>59</v>
      </c>
      <c r="F38" s="146">
        <v>1756799</v>
      </c>
      <c r="G38" s="147">
        <v>1.5</v>
      </c>
      <c r="H38" s="148">
        <f t="shared" si="0"/>
        <v>52703.97</v>
      </c>
      <c r="I38" s="148">
        <f t="shared" si="1"/>
        <v>1704095.03</v>
      </c>
      <c r="J38" s="148">
        <f t="shared" si="2"/>
        <v>1809502.97</v>
      </c>
      <c r="K38" s="149">
        <v>1</v>
      </c>
      <c r="L38" s="150">
        <f t="shared" si="3"/>
        <v>0.03</v>
      </c>
      <c r="M38" s="150">
        <f t="shared" si="4"/>
        <v>0.97</v>
      </c>
      <c r="N38" s="150">
        <f t="shared" si="5"/>
        <v>1.03</v>
      </c>
    </row>
    <row r="39" spans="1:14" x14ac:dyDescent="0.25">
      <c r="A39" s="2" t="s">
        <v>19</v>
      </c>
      <c r="B39" s="2" t="s">
        <v>28</v>
      </c>
      <c r="C39" s="123" t="s">
        <v>0</v>
      </c>
      <c r="D39" s="96" t="s">
        <v>8</v>
      </c>
      <c r="E39" s="60" t="s">
        <v>12</v>
      </c>
      <c r="F39" s="146">
        <v>295993</v>
      </c>
      <c r="G39" s="147">
        <v>4.3</v>
      </c>
      <c r="H39" s="148">
        <f t="shared" si="0"/>
        <v>25455.397999999997</v>
      </c>
      <c r="I39" s="148">
        <f t="shared" si="1"/>
        <v>270537.60200000001</v>
      </c>
      <c r="J39" s="148">
        <f t="shared" si="2"/>
        <v>321448.39799999999</v>
      </c>
      <c r="K39" s="149">
        <f>F39/F38</f>
        <v>0.16848427167820565</v>
      </c>
      <c r="L39" s="150">
        <f t="shared" si="3"/>
        <v>1.4489647364325686E-2</v>
      </c>
      <c r="M39" s="150">
        <f t="shared" si="4"/>
        <v>0.15399462431387997</v>
      </c>
      <c r="N39" s="150">
        <f t="shared" si="5"/>
        <v>0.18297391904253132</v>
      </c>
    </row>
    <row r="40" spans="1:14" x14ac:dyDescent="0.25">
      <c r="A40" s="2" t="s">
        <v>19</v>
      </c>
      <c r="B40" s="2" t="s">
        <v>28</v>
      </c>
      <c r="C40" s="91" t="s">
        <v>0</v>
      </c>
      <c r="D40" s="2" t="s">
        <v>8</v>
      </c>
      <c r="E40" s="60" t="s">
        <v>13</v>
      </c>
      <c r="F40" s="146">
        <v>638173</v>
      </c>
      <c r="G40" s="147">
        <v>2.9</v>
      </c>
      <c r="H40" s="148">
        <f t="shared" si="0"/>
        <v>37014.034</v>
      </c>
      <c r="I40" s="148">
        <f t="shared" si="1"/>
        <v>601158.96600000001</v>
      </c>
      <c r="J40" s="148">
        <f t="shared" si="2"/>
        <v>675187.03399999999</v>
      </c>
      <c r="K40" s="149">
        <f>F40/F38</f>
        <v>0.36325897271116386</v>
      </c>
      <c r="L40" s="150">
        <f t="shared" si="3"/>
        <v>2.1069020417247501E-2</v>
      </c>
      <c r="M40" s="150">
        <f t="shared" si="4"/>
        <v>0.34218995229391636</v>
      </c>
      <c r="N40" s="150">
        <f t="shared" si="5"/>
        <v>0.38432799312841137</v>
      </c>
    </row>
    <row r="41" spans="1:14" x14ac:dyDescent="0.25">
      <c r="A41" s="2" t="s">
        <v>19</v>
      </c>
      <c r="B41" s="2" t="s">
        <v>28</v>
      </c>
      <c r="C41" s="91" t="s">
        <v>0</v>
      </c>
      <c r="D41" s="2" t="s">
        <v>8</v>
      </c>
      <c r="E41" s="60" t="s">
        <v>14</v>
      </c>
      <c r="F41" s="146">
        <v>822633</v>
      </c>
      <c r="G41" s="147">
        <v>2.2999999999999998</v>
      </c>
      <c r="H41" s="148">
        <f t="shared" si="0"/>
        <v>37841.117999999995</v>
      </c>
      <c r="I41" s="148">
        <f t="shared" si="1"/>
        <v>784791.88199999998</v>
      </c>
      <c r="J41" s="148">
        <f t="shared" si="2"/>
        <v>860474.11800000002</v>
      </c>
      <c r="K41" s="149">
        <f>F41/F38</f>
        <v>0.46825675561063046</v>
      </c>
      <c r="L41" s="150">
        <f t="shared" si="3"/>
        <v>2.1539810758089001E-2</v>
      </c>
      <c r="M41" s="150">
        <f t="shared" si="4"/>
        <v>0.44671694485254143</v>
      </c>
      <c r="N41" s="150">
        <f t="shared" si="5"/>
        <v>0.48979656636871949</v>
      </c>
    </row>
    <row r="42" spans="1:14" x14ac:dyDescent="0.25">
      <c r="A42" s="2" t="s">
        <v>19</v>
      </c>
      <c r="B42" s="2" t="s">
        <v>28</v>
      </c>
      <c r="C42" s="91" t="s">
        <v>1</v>
      </c>
      <c r="D42" s="2" t="s">
        <v>8</v>
      </c>
      <c r="E42" s="56" t="s">
        <v>59</v>
      </c>
      <c r="F42" s="146">
        <v>876706</v>
      </c>
      <c r="G42" s="147">
        <v>2.2999999999999998</v>
      </c>
      <c r="H42" s="148">
        <f t="shared" si="0"/>
        <v>40328.475999999995</v>
      </c>
      <c r="I42" s="148">
        <f t="shared" si="1"/>
        <v>836377.52399999998</v>
      </c>
      <c r="J42" s="148">
        <f t="shared" si="2"/>
        <v>917034.47600000002</v>
      </c>
      <c r="K42" s="149">
        <v>1</v>
      </c>
      <c r="L42" s="150">
        <f t="shared" si="3"/>
        <v>4.5999999999999999E-2</v>
      </c>
      <c r="M42" s="150">
        <f t="shared" si="4"/>
        <v>0.95399999999999996</v>
      </c>
      <c r="N42" s="150">
        <f t="shared" si="5"/>
        <v>1.046</v>
      </c>
    </row>
    <row r="43" spans="1:14" x14ac:dyDescent="0.25">
      <c r="A43" s="2" t="s">
        <v>19</v>
      </c>
      <c r="B43" s="2" t="s">
        <v>28</v>
      </c>
      <c r="C43" s="123" t="s">
        <v>1</v>
      </c>
      <c r="D43" s="96" t="s">
        <v>8</v>
      </c>
      <c r="E43" s="60" t="s">
        <v>12</v>
      </c>
      <c r="F43" s="146">
        <v>180712</v>
      </c>
      <c r="G43" s="147">
        <v>5.5</v>
      </c>
      <c r="H43" s="148">
        <f t="shared" si="0"/>
        <v>19878.32</v>
      </c>
      <c r="I43" s="148">
        <f t="shared" si="1"/>
        <v>160833.68</v>
      </c>
      <c r="J43" s="148">
        <f t="shared" si="2"/>
        <v>200590.32</v>
      </c>
      <c r="K43" s="149">
        <f>F43/F42</f>
        <v>0.20612611297287803</v>
      </c>
      <c r="L43" s="150">
        <f t="shared" si="3"/>
        <v>2.2673872427016583E-2</v>
      </c>
      <c r="M43" s="150">
        <f t="shared" si="4"/>
        <v>0.18345224054586146</v>
      </c>
      <c r="N43" s="150">
        <f t="shared" si="5"/>
        <v>0.2287999853998946</v>
      </c>
    </row>
    <row r="44" spans="1:14" x14ac:dyDescent="0.25">
      <c r="A44" s="2" t="s">
        <v>19</v>
      </c>
      <c r="B44" s="2" t="s">
        <v>28</v>
      </c>
      <c r="C44" s="91" t="s">
        <v>1</v>
      </c>
      <c r="D44" s="2" t="s">
        <v>8</v>
      </c>
      <c r="E44" s="60" t="s">
        <v>13</v>
      </c>
      <c r="F44" s="146">
        <v>410525</v>
      </c>
      <c r="G44" s="147">
        <v>3.3</v>
      </c>
      <c r="H44" s="148">
        <f t="shared" si="0"/>
        <v>27094.65</v>
      </c>
      <c r="I44" s="148">
        <f t="shared" si="1"/>
        <v>383430.35</v>
      </c>
      <c r="J44" s="148">
        <f t="shared" si="2"/>
        <v>437619.65</v>
      </c>
      <c r="K44" s="149">
        <f>F44/F42</f>
        <v>0.46825845836574631</v>
      </c>
      <c r="L44" s="150">
        <f t="shared" si="3"/>
        <v>3.0905058252139253E-2</v>
      </c>
      <c r="M44" s="150">
        <f t="shared" si="4"/>
        <v>0.43735340011360707</v>
      </c>
      <c r="N44" s="150">
        <f t="shared" si="5"/>
        <v>0.49916351661788555</v>
      </c>
    </row>
    <row r="45" spans="1:14" x14ac:dyDescent="0.25">
      <c r="A45" s="2" t="s">
        <v>19</v>
      </c>
      <c r="B45" s="2" t="s">
        <v>28</v>
      </c>
      <c r="C45" s="91" t="s">
        <v>1</v>
      </c>
      <c r="D45" s="2" t="s">
        <v>8</v>
      </c>
      <c r="E45" s="60" t="s">
        <v>14</v>
      </c>
      <c r="F45" s="146">
        <v>285469</v>
      </c>
      <c r="G45" s="147">
        <v>4.3</v>
      </c>
      <c r="H45" s="148">
        <f t="shared" si="0"/>
        <v>24550.333999999999</v>
      </c>
      <c r="I45" s="148">
        <f t="shared" si="1"/>
        <v>260918.666</v>
      </c>
      <c r="J45" s="148">
        <f t="shared" si="2"/>
        <v>310019.33399999997</v>
      </c>
      <c r="K45" s="149">
        <f>F45/F42</f>
        <v>0.32561542866137566</v>
      </c>
      <c r="L45" s="150">
        <f t="shared" si="3"/>
        <v>2.8002926864878305E-2</v>
      </c>
      <c r="M45" s="150">
        <f t="shared" si="4"/>
        <v>0.29761250179649734</v>
      </c>
      <c r="N45" s="150">
        <f t="shared" si="5"/>
        <v>0.35361835552625398</v>
      </c>
    </row>
    <row r="46" spans="1:14" x14ac:dyDescent="0.25">
      <c r="A46" s="2" t="s">
        <v>19</v>
      </c>
      <c r="B46" s="2" t="s">
        <v>28</v>
      </c>
      <c r="C46" s="91" t="s">
        <v>60</v>
      </c>
      <c r="D46" s="2" t="s">
        <v>8</v>
      </c>
      <c r="E46" s="56" t="s">
        <v>59</v>
      </c>
      <c r="F46" s="146">
        <v>880093</v>
      </c>
      <c r="G46" s="147">
        <v>2.2999999999999998</v>
      </c>
      <c r="H46" s="148">
        <f t="shared" si="0"/>
        <v>40484.277999999998</v>
      </c>
      <c r="I46" s="148">
        <f t="shared" si="1"/>
        <v>839608.72199999995</v>
      </c>
      <c r="J46" s="148">
        <f t="shared" si="2"/>
        <v>920577.27800000005</v>
      </c>
      <c r="K46" s="149">
        <v>1</v>
      </c>
      <c r="L46" s="150">
        <f t="shared" si="3"/>
        <v>4.5999999999999999E-2</v>
      </c>
      <c r="M46" s="150">
        <f t="shared" si="4"/>
        <v>0.95399999999999996</v>
      </c>
      <c r="N46" s="150">
        <f t="shared" si="5"/>
        <v>1.046</v>
      </c>
    </row>
    <row r="47" spans="1:14" x14ac:dyDescent="0.25">
      <c r="A47" s="2" t="s">
        <v>19</v>
      </c>
      <c r="B47" s="2" t="s">
        <v>28</v>
      </c>
      <c r="C47" s="123" t="s">
        <v>60</v>
      </c>
      <c r="D47" s="96" t="s">
        <v>8</v>
      </c>
      <c r="E47" s="60" t="s">
        <v>12</v>
      </c>
      <c r="F47" s="146">
        <v>115281</v>
      </c>
      <c r="G47" s="147">
        <v>6.8</v>
      </c>
      <c r="H47" s="148">
        <f t="shared" si="0"/>
        <v>15678.215999999999</v>
      </c>
      <c r="I47" s="148">
        <f t="shared" si="1"/>
        <v>99602.784</v>
      </c>
      <c r="J47" s="148">
        <f t="shared" si="2"/>
        <v>130959.216</v>
      </c>
      <c r="K47" s="149">
        <f>F47/F46</f>
        <v>0.13098729338831236</v>
      </c>
      <c r="L47" s="150">
        <f t="shared" si="3"/>
        <v>1.7814271900810481E-2</v>
      </c>
      <c r="M47" s="150">
        <f t="shared" si="4"/>
        <v>0.11317302148750188</v>
      </c>
      <c r="N47" s="150">
        <f t="shared" si="5"/>
        <v>0.14880156528912283</v>
      </c>
    </row>
    <row r="48" spans="1:14" x14ac:dyDescent="0.25">
      <c r="A48" s="2" t="s">
        <v>19</v>
      </c>
      <c r="B48" s="2" t="s">
        <v>28</v>
      </c>
      <c r="C48" s="91" t="s">
        <v>60</v>
      </c>
      <c r="D48" s="2" t="s">
        <v>8</v>
      </c>
      <c r="E48" s="60" t="s">
        <v>13</v>
      </c>
      <c r="F48" s="146">
        <v>227648</v>
      </c>
      <c r="G48" s="147">
        <v>4.8</v>
      </c>
      <c r="H48" s="148">
        <f t="shared" si="0"/>
        <v>21854.207999999999</v>
      </c>
      <c r="I48" s="148">
        <f t="shared" si="1"/>
        <v>205793.79200000002</v>
      </c>
      <c r="J48" s="148">
        <f t="shared" si="2"/>
        <v>249502.20799999998</v>
      </c>
      <c r="K48" s="149">
        <f>F48/F46</f>
        <v>0.25866357305421134</v>
      </c>
      <c r="L48" s="150">
        <f t="shared" si="3"/>
        <v>2.4831703013204288E-2</v>
      </c>
      <c r="M48" s="150">
        <f t="shared" si="4"/>
        <v>0.23383187004100706</v>
      </c>
      <c r="N48" s="150">
        <f t="shared" si="5"/>
        <v>0.28349527606741565</v>
      </c>
    </row>
    <row r="49" spans="1:14" x14ac:dyDescent="0.25">
      <c r="A49" s="2" t="s">
        <v>19</v>
      </c>
      <c r="B49" s="2" t="s">
        <v>28</v>
      </c>
      <c r="C49" s="91" t="s">
        <v>60</v>
      </c>
      <c r="D49" s="151" t="s">
        <v>8</v>
      </c>
      <c r="E49" s="60" t="s">
        <v>14</v>
      </c>
      <c r="F49" s="146">
        <v>537164</v>
      </c>
      <c r="G49" s="147">
        <v>2.9</v>
      </c>
      <c r="H49" s="148">
        <f t="shared" si="0"/>
        <v>31155.511999999999</v>
      </c>
      <c r="I49" s="148">
        <f t="shared" si="1"/>
        <v>506008.48800000001</v>
      </c>
      <c r="J49" s="148">
        <f t="shared" si="2"/>
        <v>568319.51199999999</v>
      </c>
      <c r="K49" s="149">
        <f>F49/F46</f>
        <v>0.61034913355747633</v>
      </c>
      <c r="L49" s="150">
        <f t="shared" si="3"/>
        <v>3.5400249746333629E-2</v>
      </c>
      <c r="M49" s="150">
        <f t="shared" si="4"/>
        <v>0.57494888381114273</v>
      </c>
      <c r="N49" s="150">
        <f t="shared" si="5"/>
        <v>0.64574938330380993</v>
      </c>
    </row>
    <row r="50" spans="1:14" x14ac:dyDescent="0.25">
      <c r="A50" s="2" t="s">
        <v>19</v>
      </c>
      <c r="B50" s="2" t="s">
        <v>28</v>
      </c>
      <c r="C50" s="91" t="s">
        <v>0</v>
      </c>
      <c r="D50" s="2" t="s">
        <v>61</v>
      </c>
      <c r="E50" s="56" t="s">
        <v>59</v>
      </c>
      <c r="F50" s="146">
        <v>948764</v>
      </c>
      <c r="G50" s="147">
        <v>2</v>
      </c>
      <c r="H50" s="148">
        <f t="shared" si="0"/>
        <v>37950.559999999998</v>
      </c>
      <c r="I50" s="148">
        <f t="shared" si="1"/>
        <v>910813.44</v>
      </c>
      <c r="J50" s="148">
        <f t="shared" si="2"/>
        <v>986714.56</v>
      </c>
      <c r="K50" s="149">
        <v>1</v>
      </c>
      <c r="L50" s="150">
        <f t="shared" si="3"/>
        <v>0.04</v>
      </c>
      <c r="M50" s="150">
        <f t="shared" si="4"/>
        <v>0.96</v>
      </c>
      <c r="N50" s="150">
        <f t="shared" si="5"/>
        <v>1.04</v>
      </c>
    </row>
    <row r="51" spans="1:14" x14ac:dyDescent="0.25">
      <c r="A51" s="2" t="s">
        <v>19</v>
      </c>
      <c r="B51" s="2" t="s">
        <v>28</v>
      </c>
      <c r="C51" s="123" t="s">
        <v>0</v>
      </c>
      <c r="D51" s="2" t="s">
        <v>61</v>
      </c>
      <c r="E51" s="60" t="s">
        <v>12</v>
      </c>
      <c r="F51" s="146">
        <v>85708</v>
      </c>
      <c r="G51" s="147">
        <v>6.7</v>
      </c>
      <c r="H51" s="148">
        <f t="shared" si="0"/>
        <v>11484.871999999999</v>
      </c>
      <c r="I51" s="148">
        <f t="shared" si="1"/>
        <v>74223.127999999997</v>
      </c>
      <c r="J51" s="148">
        <f t="shared" si="2"/>
        <v>97192.872000000003</v>
      </c>
      <c r="K51" s="149">
        <f>F51/F50</f>
        <v>9.0336479883300805E-2</v>
      </c>
      <c r="L51" s="150">
        <f t="shared" si="3"/>
        <v>1.2105088304362308E-2</v>
      </c>
      <c r="M51" s="150">
        <f t="shared" si="4"/>
        <v>7.8231391578938492E-2</v>
      </c>
      <c r="N51" s="150">
        <f t="shared" si="5"/>
        <v>0.10244156818766312</v>
      </c>
    </row>
    <row r="52" spans="1:14" x14ac:dyDescent="0.25">
      <c r="A52" s="2" t="s">
        <v>19</v>
      </c>
      <c r="B52" s="2" t="s">
        <v>28</v>
      </c>
      <c r="C52" s="91" t="s">
        <v>0</v>
      </c>
      <c r="D52" s="2" t="s">
        <v>61</v>
      </c>
      <c r="E52" s="60" t="s">
        <v>13</v>
      </c>
      <c r="F52" s="146">
        <v>439480</v>
      </c>
      <c r="G52" s="147">
        <v>2.99</v>
      </c>
      <c r="H52" s="148">
        <f t="shared" si="0"/>
        <v>26280.904000000002</v>
      </c>
      <c r="I52" s="148">
        <f t="shared" si="1"/>
        <v>413199.09600000002</v>
      </c>
      <c r="J52" s="148">
        <f t="shared" si="2"/>
        <v>465760.90399999998</v>
      </c>
      <c r="K52" s="149">
        <f>F52/F50</f>
        <v>0.46321319105699627</v>
      </c>
      <c r="L52" s="150">
        <f t="shared" si="3"/>
        <v>2.7700148825208378E-2</v>
      </c>
      <c r="M52" s="150">
        <f t="shared" si="4"/>
        <v>0.43551304223178788</v>
      </c>
      <c r="N52" s="150">
        <f t="shared" si="5"/>
        <v>0.49091333988220465</v>
      </c>
    </row>
    <row r="53" spans="1:14" x14ac:dyDescent="0.25">
      <c r="A53" s="2" t="s">
        <v>19</v>
      </c>
      <c r="B53" s="2" t="s">
        <v>28</v>
      </c>
      <c r="C53" s="91" t="s">
        <v>0</v>
      </c>
      <c r="D53" s="2" t="s">
        <v>61</v>
      </c>
      <c r="E53" s="60" t="s">
        <v>14</v>
      </c>
      <c r="F53" s="146">
        <v>423576</v>
      </c>
      <c r="G53" s="147">
        <v>2.9</v>
      </c>
      <c r="H53" s="148">
        <f t="shared" si="0"/>
        <v>24567.407999999999</v>
      </c>
      <c r="I53" s="148">
        <f t="shared" si="1"/>
        <v>399008.592</v>
      </c>
      <c r="J53" s="148">
        <f t="shared" si="2"/>
        <v>448143.408</v>
      </c>
      <c r="K53" s="149">
        <f>F53/F50</f>
        <v>0.44645032905970294</v>
      </c>
      <c r="L53" s="150">
        <f t="shared" si="3"/>
        <v>2.5894119085462769E-2</v>
      </c>
      <c r="M53" s="150">
        <f t="shared" si="4"/>
        <v>0.42055620997424015</v>
      </c>
      <c r="N53" s="150">
        <f t="shared" si="5"/>
        <v>0.47234444814516574</v>
      </c>
    </row>
    <row r="54" spans="1:14" x14ac:dyDescent="0.25">
      <c r="A54" s="2" t="s">
        <v>19</v>
      </c>
      <c r="B54" s="2" t="s">
        <v>28</v>
      </c>
      <c r="C54" s="91" t="s">
        <v>1</v>
      </c>
      <c r="D54" s="2" t="s">
        <v>61</v>
      </c>
      <c r="E54" s="56" t="s">
        <v>59</v>
      </c>
      <c r="F54" s="146">
        <v>435244</v>
      </c>
      <c r="G54" s="147">
        <v>2.9</v>
      </c>
      <c r="H54" s="148">
        <f t="shared" si="0"/>
        <v>25244.151999999998</v>
      </c>
      <c r="I54" s="148">
        <f t="shared" si="1"/>
        <v>409999.848</v>
      </c>
      <c r="J54" s="148">
        <f t="shared" si="2"/>
        <v>460488.152</v>
      </c>
      <c r="K54" s="149">
        <v>1</v>
      </c>
      <c r="L54" s="150">
        <f t="shared" si="3"/>
        <v>5.7999999999999996E-2</v>
      </c>
      <c r="M54" s="150">
        <f t="shared" si="4"/>
        <v>0.94199999999999995</v>
      </c>
      <c r="N54" s="150">
        <f t="shared" si="5"/>
        <v>1.0580000000000001</v>
      </c>
    </row>
    <row r="55" spans="1:14" x14ac:dyDescent="0.25">
      <c r="A55" s="2" t="s">
        <v>19</v>
      </c>
      <c r="B55" s="2" t="s">
        <v>28</v>
      </c>
      <c r="C55" s="123" t="s">
        <v>1</v>
      </c>
      <c r="D55" s="96" t="s">
        <v>61</v>
      </c>
      <c r="E55" s="60" t="s">
        <v>12</v>
      </c>
      <c r="F55" s="146">
        <v>47323</v>
      </c>
      <c r="G55" s="147">
        <v>9.4</v>
      </c>
      <c r="H55" s="148">
        <f t="shared" si="0"/>
        <v>8896.7240000000002</v>
      </c>
      <c r="I55" s="148">
        <f t="shared" si="1"/>
        <v>38426.275999999998</v>
      </c>
      <c r="J55" s="148">
        <f t="shared" si="2"/>
        <v>56219.724000000002</v>
      </c>
      <c r="K55" s="149">
        <f>F55/F54</f>
        <v>0.108727518357519</v>
      </c>
      <c r="L55" s="150">
        <f t="shared" si="3"/>
        <v>2.0440773451213576E-2</v>
      </c>
      <c r="M55" s="150">
        <f t="shared" si="4"/>
        <v>8.828674490630542E-2</v>
      </c>
      <c r="N55" s="150">
        <f t="shared" si="5"/>
        <v>0.12916829180873257</v>
      </c>
    </row>
    <row r="56" spans="1:14" x14ac:dyDescent="0.25">
      <c r="A56" s="2" t="s">
        <v>19</v>
      </c>
      <c r="B56" s="2" t="s">
        <v>28</v>
      </c>
      <c r="C56" s="91" t="s">
        <v>1</v>
      </c>
      <c r="D56" s="2" t="s">
        <v>61</v>
      </c>
      <c r="E56" s="60" t="s">
        <v>13</v>
      </c>
      <c r="F56" s="146">
        <v>284232</v>
      </c>
      <c r="G56" s="147">
        <v>3.8</v>
      </c>
      <c r="H56" s="148">
        <f t="shared" si="0"/>
        <v>21601.631999999998</v>
      </c>
      <c r="I56" s="148">
        <f t="shared" si="1"/>
        <v>262630.36800000002</v>
      </c>
      <c r="J56" s="148">
        <f t="shared" si="2"/>
        <v>305833.63199999998</v>
      </c>
      <c r="K56" s="149">
        <f>F56/F54</f>
        <v>0.6530405933223663</v>
      </c>
      <c r="L56" s="150">
        <f t="shared" si="3"/>
        <v>4.9631085092499833E-2</v>
      </c>
      <c r="M56" s="150">
        <f t="shared" si="4"/>
        <v>0.6034095082298665</v>
      </c>
      <c r="N56" s="150">
        <f t="shared" si="5"/>
        <v>0.70267167841486611</v>
      </c>
    </row>
    <row r="57" spans="1:14" x14ac:dyDescent="0.25">
      <c r="A57" s="2" t="s">
        <v>19</v>
      </c>
      <c r="B57" s="2" t="s">
        <v>28</v>
      </c>
      <c r="C57" s="91" t="s">
        <v>1</v>
      </c>
      <c r="D57" s="2" t="s">
        <v>61</v>
      </c>
      <c r="E57" s="60" t="s">
        <v>14</v>
      </c>
      <c r="F57" s="146">
        <v>103689</v>
      </c>
      <c r="G57" s="147">
        <v>6.2</v>
      </c>
      <c r="H57" s="148">
        <f t="shared" si="0"/>
        <v>12857.436000000002</v>
      </c>
      <c r="I57" s="148">
        <f t="shared" si="1"/>
        <v>90831.563999999998</v>
      </c>
      <c r="J57" s="148">
        <f t="shared" si="2"/>
        <v>116546.436</v>
      </c>
      <c r="K57" s="149">
        <f>F57/F54</f>
        <v>0.23823188832011469</v>
      </c>
      <c r="L57" s="150">
        <f t="shared" si="3"/>
        <v>2.9540754151694226E-2</v>
      </c>
      <c r="M57" s="150">
        <f t="shared" si="4"/>
        <v>0.20869113416842047</v>
      </c>
      <c r="N57" s="150">
        <f t="shared" si="5"/>
        <v>0.26777264247180893</v>
      </c>
    </row>
    <row r="58" spans="1:14" x14ac:dyDescent="0.25">
      <c r="A58" s="2" t="s">
        <v>19</v>
      </c>
      <c r="B58" s="2" t="s">
        <v>28</v>
      </c>
      <c r="C58" s="91" t="s">
        <v>60</v>
      </c>
      <c r="D58" s="96" t="s">
        <v>61</v>
      </c>
      <c r="E58" s="56" t="s">
        <v>59</v>
      </c>
      <c r="F58" s="146">
        <v>513520</v>
      </c>
      <c r="G58" s="147">
        <v>2.6</v>
      </c>
      <c r="H58" s="148">
        <f t="shared" si="0"/>
        <v>26703.040000000001</v>
      </c>
      <c r="I58" s="148">
        <f t="shared" si="1"/>
        <v>486816.96</v>
      </c>
      <c r="J58" s="148">
        <f t="shared" si="2"/>
        <v>540223.04</v>
      </c>
      <c r="K58" s="149">
        <v>1</v>
      </c>
      <c r="L58" s="150">
        <f t="shared" si="3"/>
        <v>5.2000000000000005E-2</v>
      </c>
      <c r="M58" s="150">
        <f t="shared" si="4"/>
        <v>0.94799999999999995</v>
      </c>
      <c r="N58" s="150">
        <f t="shared" si="5"/>
        <v>1.052</v>
      </c>
    </row>
    <row r="59" spans="1:14" x14ac:dyDescent="0.25">
      <c r="A59" s="2" t="s">
        <v>19</v>
      </c>
      <c r="B59" s="2" t="s">
        <v>28</v>
      </c>
      <c r="C59" s="123" t="s">
        <v>60</v>
      </c>
      <c r="D59" s="96" t="s">
        <v>61</v>
      </c>
      <c r="E59" s="60" t="s">
        <v>12</v>
      </c>
      <c r="F59" s="146">
        <v>38385</v>
      </c>
      <c r="G59" s="147">
        <v>10.7</v>
      </c>
      <c r="H59" s="148">
        <f t="shared" si="0"/>
        <v>8214.39</v>
      </c>
      <c r="I59" s="148">
        <f t="shared" si="1"/>
        <v>30170.61</v>
      </c>
      <c r="J59" s="148">
        <f t="shared" si="2"/>
        <v>46599.39</v>
      </c>
      <c r="K59" s="149">
        <f>F59/F58</f>
        <v>7.4748792646829723E-2</v>
      </c>
      <c r="L59" s="150">
        <f t="shared" si="3"/>
        <v>1.5996241626421558E-2</v>
      </c>
      <c r="M59" s="150">
        <f t="shared" si="4"/>
        <v>5.8752551020408161E-2</v>
      </c>
      <c r="N59" s="150">
        <f t="shared" si="5"/>
        <v>9.0745034273251285E-2</v>
      </c>
    </row>
    <row r="60" spans="1:14" x14ac:dyDescent="0.25">
      <c r="A60" s="2" t="s">
        <v>19</v>
      </c>
      <c r="B60" s="2" t="s">
        <v>28</v>
      </c>
      <c r="C60" s="91" t="s">
        <v>60</v>
      </c>
      <c r="D60" s="2" t="s">
        <v>61</v>
      </c>
      <c r="E60" s="60" t="s">
        <v>13</v>
      </c>
      <c r="F60" s="146">
        <v>155248</v>
      </c>
      <c r="G60" s="147">
        <v>5.0999999999999996</v>
      </c>
      <c r="H60" s="148">
        <f t="shared" si="0"/>
        <v>15835.295999999998</v>
      </c>
      <c r="I60" s="148">
        <f t="shared" si="1"/>
        <v>139412.704</v>
      </c>
      <c r="J60" s="148">
        <f t="shared" si="2"/>
        <v>171083.296</v>
      </c>
      <c r="K60" s="149">
        <f>F60/F58</f>
        <v>0.30232123383704629</v>
      </c>
      <c r="L60" s="150">
        <f t="shared" si="3"/>
        <v>3.083676585137872E-2</v>
      </c>
      <c r="M60" s="150">
        <f t="shared" si="4"/>
        <v>0.27148446798566755</v>
      </c>
      <c r="N60" s="150">
        <f t="shared" si="5"/>
        <v>0.33315799968842502</v>
      </c>
    </row>
    <row r="61" spans="1:14" x14ac:dyDescent="0.25">
      <c r="A61" s="2" t="s">
        <v>19</v>
      </c>
      <c r="B61" s="2" t="s">
        <v>28</v>
      </c>
      <c r="C61" s="91" t="s">
        <v>60</v>
      </c>
      <c r="D61" s="151" t="s">
        <v>61</v>
      </c>
      <c r="E61" s="60" t="s">
        <v>14</v>
      </c>
      <c r="F61" s="146">
        <v>319887</v>
      </c>
      <c r="G61" s="147">
        <v>3.5</v>
      </c>
      <c r="H61" s="148">
        <f t="shared" si="0"/>
        <v>22392.09</v>
      </c>
      <c r="I61" s="148">
        <f t="shared" si="1"/>
        <v>297494.90999999997</v>
      </c>
      <c r="J61" s="148">
        <f t="shared" si="2"/>
        <v>342279.09</v>
      </c>
      <c r="K61" s="149">
        <f>F61/F58</f>
        <v>0.622929973516124</v>
      </c>
      <c r="L61" s="150">
        <f t="shared" si="3"/>
        <v>4.360509814612868E-2</v>
      </c>
      <c r="M61" s="150">
        <f t="shared" si="4"/>
        <v>0.57932487536999533</v>
      </c>
      <c r="N61" s="150">
        <f t="shared" si="5"/>
        <v>0.66653507166225268</v>
      </c>
    </row>
    <row r="62" spans="1:14" x14ac:dyDescent="0.25">
      <c r="A62" s="2" t="s">
        <v>19</v>
      </c>
      <c r="B62" s="2" t="s">
        <v>28</v>
      </c>
      <c r="C62" s="91" t="s">
        <v>0</v>
      </c>
      <c r="D62" s="2" t="s">
        <v>10</v>
      </c>
      <c r="E62" s="56" t="s">
        <v>59</v>
      </c>
      <c r="F62" s="146">
        <v>5278335</v>
      </c>
      <c r="G62" s="147">
        <v>0.9</v>
      </c>
      <c r="H62" s="148">
        <f t="shared" si="0"/>
        <v>95010.03</v>
      </c>
      <c r="I62" s="148">
        <f t="shared" si="1"/>
        <v>5183324.97</v>
      </c>
      <c r="J62" s="148">
        <f t="shared" si="2"/>
        <v>5373345.0300000003</v>
      </c>
      <c r="K62" s="149">
        <v>1</v>
      </c>
      <c r="L62" s="150">
        <f t="shared" si="3"/>
        <v>1.8000000000000002E-2</v>
      </c>
      <c r="M62" s="150">
        <f t="shared" si="4"/>
        <v>0.98199999999999998</v>
      </c>
      <c r="N62" s="150">
        <f t="shared" si="5"/>
        <v>1.018</v>
      </c>
    </row>
    <row r="63" spans="1:14" x14ac:dyDescent="0.25">
      <c r="A63" s="2" t="s">
        <v>19</v>
      </c>
      <c r="B63" s="2" t="s">
        <v>28</v>
      </c>
      <c r="C63" s="123" t="s">
        <v>0</v>
      </c>
      <c r="D63" s="96" t="s">
        <v>10</v>
      </c>
      <c r="E63" s="60" t="s">
        <v>12</v>
      </c>
      <c r="F63" s="146">
        <v>874690</v>
      </c>
      <c r="G63" s="147">
        <v>2.4</v>
      </c>
      <c r="H63" s="148">
        <f t="shared" si="0"/>
        <v>41985.120000000003</v>
      </c>
      <c r="I63" s="148">
        <f t="shared" si="1"/>
        <v>832704.88</v>
      </c>
      <c r="J63" s="148">
        <f t="shared" si="2"/>
        <v>916675.12</v>
      </c>
      <c r="K63" s="149">
        <f>F63/F62</f>
        <v>0.16571324101255414</v>
      </c>
      <c r="L63" s="150">
        <f t="shared" si="3"/>
        <v>7.9542355686025978E-3</v>
      </c>
      <c r="M63" s="150">
        <f t="shared" si="4"/>
        <v>0.15775900544395155</v>
      </c>
      <c r="N63" s="150">
        <f t="shared" si="5"/>
        <v>0.17366747658115672</v>
      </c>
    </row>
    <row r="64" spans="1:14" x14ac:dyDescent="0.25">
      <c r="A64" s="2" t="s">
        <v>19</v>
      </c>
      <c r="B64" s="2" t="s">
        <v>28</v>
      </c>
      <c r="C64" s="91" t="s">
        <v>0</v>
      </c>
      <c r="D64" s="2" t="s">
        <v>10</v>
      </c>
      <c r="E64" s="60" t="s">
        <v>13</v>
      </c>
      <c r="F64" s="146">
        <v>1664391</v>
      </c>
      <c r="G64" s="147">
        <v>1.7</v>
      </c>
      <c r="H64" s="148">
        <f t="shared" si="0"/>
        <v>56589.293999999994</v>
      </c>
      <c r="I64" s="148">
        <f t="shared" si="1"/>
        <v>1607801.706</v>
      </c>
      <c r="J64" s="148">
        <f t="shared" si="2"/>
        <v>1720980.294</v>
      </c>
      <c r="K64" s="149">
        <f>F64/F62</f>
        <v>0.3153250030549406</v>
      </c>
      <c r="L64" s="150">
        <f t="shared" si="3"/>
        <v>1.072105010386798E-2</v>
      </c>
      <c r="M64" s="150">
        <f t="shared" si="4"/>
        <v>0.30460395295107262</v>
      </c>
      <c r="N64" s="150">
        <f t="shared" si="5"/>
        <v>0.32604605315880858</v>
      </c>
    </row>
    <row r="65" spans="1:14" x14ac:dyDescent="0.25">
      <c r="A65" s="2" t="s">
        <v>19</v>
      </c>
      <c r="B65" s="2" t="s">
        <v>28</v>
      </c>
      <c r="C65" s="91" t="s">
        <v>0</v>
      </c>
      <c r="D65" s="2" t="s">
        <v>10</v>
      </c>
      <c r="E65" s="60" t="s">
        <v>14</v>
      </c>
      <c r="F65" s="146">
        <v>2739254</v>
      </c>
      <c r="G65" s="147">
        <v>1.4</v>
      </c>
      <c r="H65" s="148">
        <f t="shared" si="0"/>
        <v>76699.111999999994</v>
      </c>
      <c r="I65" s="148">
        <f t="shared" si="1"/>
        <v>2662554.8879999998</v>
      </c>
      <c r="J65" s="148">
        <f t="shared" si="2"/>
        <v>2815953.1120000002</v>
      </c>
      <c r="K65" s="149">
        <f>F65/F62</f>
        <v>0.51896175593250526</v>
      </c>
      <c r="L65" s="150">
        <f t="shared" si="3"/>
        <v>1.4530929166110146E-2</v>
      </c>
      <c r="M65" s="150">
        <f t="shared" si="4"/>
        <v>0.50443082676639517</v>
      </c>
      <c r="N65" s="150">
        <f t="shared" si="5"/>
        <v>0.53349268509861536</v>
      </c>
    </row>
    <row r="66" spans="1:14" x14ac:dyDescent="0.25">
      <c r="A66" s="2" t="s">
        <v>19</v>
      </c>
      <c r="B66" s="2" t="s">
        <v>28</v>
      </c>
      <c r="C66" s="91" t="s">
        <v>1</v>
      </c>
      <c r="D66" s="2" t="s">
        <v>10</v>
      </c>
      <c r="E66" s="56" t="s">
        <v>59</v>
      </c>
      <c r="F66" s="146">
        <v>2612043</v>
      </c>
      <c r="G66" s="147">
        <v>1.4</v>
      </c>
      <c r="H66" s="148">
        <f t="shared" ref="H66:H129" si="6">2*(F66*G66/100)</f>
        <v>73137.203999999998</v>
      </c>
      <c r="I66" s="148">
        <f t="shared" ref="I66:I129" si="7">F66-H66</f>
        <v>2538905.7960000001</v>
      </c>
      <c r="J66" s="148">
        <f t="shared" ref="J66:J129" si="8">F66+H66</f>
        <v>2685180.2039999999</v>
      </c>
      <c r="K66" s="149">
        <v>1</v>
      </c>
      <c r="L66" s="150">
        <f t="shared" ref="L66:L129" si="9">2*(K66*G66/100)</f>
        <v>2.7999999999999997E-2</v>
      </c>
      <c r="M66" s="150">
        <f t="shared" ref="M66:M129" si="10">K66-L66</f>
        <v>0.97199999999999998</v>
      </c>
      <c r="N66" s="150">
        <f t="shared" ref="N66:N129" si="11">K66+L66</f>
        <v>1.028</v>
      </c>
    </row>
    <row r="67" spans="1:14" x14ac:dyDescent="0.25">
      <c r="A67" s="2" t="s">
        <v>19</v>
      </c>
      <c r="B67" s="2" t="s">
        <v>28</v>
      </c>
      <c r="C67" s="123" t="s">
        <v>1</v>
      </c>
      <c r="D67" s="96" t="s">
        <v>10</v>
      </c>
      <c r="E67" s="60" t="s">
        <v>12</v>
      </c>
      <c r="F67" s="146">
        <v>555054</v>
      </c>
      <c r="G67" s="147">
        <v>3</v>
      </c>
      <c r="H67" s="148">
        <f t="shared" si="6"/>
        <v>33303.24</v>
      </c>
      <c r="I67" s="148">
        <f t="shared" si="7"/>
        <v>521750.76</v>
      </c>
      <c r="J67" s="148">
        <f t="shared" si="8"/>
        <v>588357.24</v>
      </c>
      <c r="K67" s="149">
        <f>F67/F66</f>
        <v>0.21249803314876517</v>
      </c>
      <c r="L67" s="150">
        <f t="shared" si="9"/>
        <v>1.2749881988925911E-2</v>
      </c>
      <c r="M67" s="150">
        <f t="shared" si="10"/>
        <v>0.19974815115983927</v>
      </c>
      <c r="N67" s="150">
        <f t="shared" si="11"/>
        <v>0.22524791513769107</v>
      </c>
    </row>
    <row r="68" spans="1:14" x14ac:dyDescent="0.25">
      <c r="A68" s="2" t="s">
        <v>19</v>
      </c>
      <c r="B68" s="2" t="s">
        <v>28</v>
      </c>
      <c r="C68" s="91" t="s">
        <v>1</v>
      </c>
      <c r="D68" s="2" t="s">
        <v>10</v>
      </c>
      <c r="E68" s="60" t="s">
        <v>13</v>
      </c>
      <c r="F68" s="146">
        <v>1038477</v>
      </c>
      <c r="G68" s="147">
        <v>2.1</v>
      </c>
      <c r="H68" s="148">
        <f t="shared" si="6"/>
        <v>43616.034000000007</v>
      </c>
      <c r="I68" s="148">
        <f t="shared" si="7"/>
        <v>994860.96600000001</v>
      </c>
      <c r="J68" s="148">
        <f t="shared" si="8"/>
        <v>1082093.034</v>
      </c>
      <c r="K68" s="149">
        <f>F68/F66</f>
        <v>0.39757270458411287</v>
      </c>
      <c r="L68" s="150">
        <f t="shared" si="9"/>
        <v>1.6698053592532743E-2</v>
      </c>
      <c r="M68" s="150">
        <f t="shared" si="10"/>
        <v>0.38087465099158013</v>
      </c>
      <c r="N68" s="150">
        <f t="shared" si="11"/>
        <v>0.4142707581766456</v>
      </c>
    </row>
    <row r="69" spans="1:14" x14ac:dyDescent="0.25">
      <c r="A69" s="2" t="s">
        <v>19</v>
      </c>
      <c r="B69" s="2" t="s">
        <v>28</v>
      </c>
      <c r="C69" s="91" t="s">
        <v>1</v>
      </c>
      <c r="D69" s="2" t="s">
        <v>10</v>
      </c>
      <c r="E69" s="60" t="s">
        <v>14</v>
      </c>
      <c r="F69" s="146">
        <v>1018512</v>
      </c>
      <c r="G69" s="147">
        <v>2.1</v>
      </c>
      <c r="H69" s="148">
        <f t="shared" si="6"/>
        <v>42777.504000000001</v>
      </c>
      <c r="I69" s="148">
        <f t="shared" si="7"/>
        <v>975734.49600000004</v>
      </c>
      <c r="J69" s="148">
        <f t="shared" si="8"/>
        <v>1061289.504</v>
      </c>
      <c r="K69" s="149">
        <f>F69/F66</f>
        <v>0.38992926226712193</v>
      </c>
      <c r="L69" s="150">
        <f t="shared" si="9"/>
        <v>1.6377029015219122E-2</v>
      </c>
      <c r="M69" s="150">
        <f t="shared" si="10"/>
        <v>0.37355223325190279</v>
      </c>
      <c r="N69" s="150">
        <f t="shared" si="11"/>
        <v>0.40630629128234108</v>
      </c>
    </row>
    <row r="70" spans="1:14" x14ac:dyDescent="0.25">
      <c r="A70" s="2" t="s">
        <v>19</v>
      </c>
      <c r="B70" s="2" t="s">
        <v>28</v>
      </c>
      <c r="C70" s="91" t="s">
        <v>60</v>
      </c>
      <c r="D70" s="2" t="s">
        <v>10</v>
      </c>
      <c r="E70" s="56" t="s">
        <v>59</v>
      </c>
      <c r="F70" s="146">
        <v>2666292</v>
      </c>
      <c r="G70" s="147">
        <v>1.4</v>
      </c>
      <c r="H70" s="148">
        <f t="shared" si="6"/>
        <v>74656.175999999992</v>
      </c>
      <c r="I70" s="148">
        <f t="shared" si="7"/>
        <v>2591635.824</v>
      </c>
      <c r="J70" s="148">
        <f t="shared" si="8"/>
        <v>2740948.176</v>
      </c>
      <c r="K70" s="149">
        <v>1</v>
      </c>
      <c r="L70" s="150">
        <f t="shared" si="9"/>
        <v>2.7999999999999997E-2</v>
      </c>
      <c r="M70" s="150">
        <f t="shared" si="10"/>
        <v>0.97199999999999998</v>
      </c>
      <c r="N70" s="150">
        <f t="shared" si="11"/>
        <v>1.028</v>
      </c>
    </row>
    <row r="71" spans="1:14" x14ac:dyDescent="0.25">
      <c r="A71" s="2" t="s">
        <v>19</v>
      </c>
      <c r="B71" s="2" t="s">
        <v>28</v>
      </c>
      <c r="C71" s="123" t="s">
        <v>60</v>
      </c>
      <c r="D71" s="96" t="s">
        <v>10</v>
      </c>
      <c r="E71" s="60" t="s">
        <v>12</v>
      </c>
      <c r="F71" s="146">
        <v>319636</v>
      </c>
      <c r="G71" s="147">
        <v>3.9</v>
      </c>
      <c r="H71" s="148">
        <f t="shared" si="6"/>
        <v>24931.607999999997</v>
      </c>
      <c r="I71" s="148">
        <f t="shared" si="7"/>
        <v>294704.39199999999</v>
      </c>
      <c r="J71" s="148">
        <f t="shared" si="8"/>
        <v>344567.60800000001</v>
      </c>
      <c r="K71" s="149">
        <f>F71/F70</f>
        <v>0.11988034318821794</v>
      </c>
      <c r="L71" s="150">
        <f t="shared" si="9"/>
        <v>9.3506667686809996E-3</v>
      </c>
      <c r="M71" s="150">
        <f t="shared" si="10"/>
        <v>0.11052967641953694</v>
      </c>
      <c r="N71" s="150">
        <f t="shared" si="11"/>
        <v>0.12923100995689893</v>
      </c>
    </row>
    <row r="72" spans="1:14" x14ac:dyDescent="0.25">
      <c r="A72" s="2" t="s">
        <v>19</v>
      </c>
      <c r="B72" s="2" t="s">
        <v>28</v>
      </c>
      <c r="C72" s="91" t="s">
        <v>60</v>
      </c>
      <c r="D72" s="2" t="s">
        <v>10</v>
      </c>
      <c r="E72" s="60" t="s">
        <v>13</v>
      </c>
      <c r="F72" s="146">
        <v>625914</v>
      </c>
      <c r="G72" s="147">
        <v>3</v>
      </c>
      <c r="H72" s="148">
        <f t="shared" si="6"/>
        <v>37554.839999999997</v>
      </c>
      <c r="I72" s="148">
        <f t="shared" si="7"/>
        <v>588359.16</v>
      </c>
      <c r="J72" s="148">
        <f t="shared" si="8"/>
        <v>663468.84</v>
      </c>
      <c r="K72" s="149">
        <f>F72/F70</f>
        <v>0.23475073247791314</v>
      </c>
      <c r="L72" s="150">
        <f t="shared" si="9"/>
        <v>1.408504394867479E-2</v>
      </c>
      <c r="M72" s="150">
        <f t="shared" si="10"/>
        <v>0.22066568852923835</v>
      </c>
      <c r="N72" s="150">
        <f t="shared" si="11"/>
        <v>0.24883577642658794</v>
      </c>
    </row>
    <row r="73" spans="1:14" x14ac:dyDescent="0.25">
      <c r="A73" s="2" t="s">
        <v>19</v>
      </c>
      <c r="B73" s="2" t="s">
        <v>28</v>
      </c>
      <c r="C73" s="91" t="s">
        <v>60</v>
      </c>
      <c r="D73" s="151" t="s">
        <v>10</v>
      </c>
      <c r="E73" s="60" t="s">
        <v>14</v>
      </c>
      <c r="F73" s="146">
        <v>1720742</v>
      </c>
      <c r="G73" s="147">
        <v>1.7</v>
      </c>
      <c r="H73" s="148">
        <f t="shared" si="6"/>
        <v>58505.227999999996</v>
      </c>
      <c r="I73" s="148">
        <f t="shared" si="7"/>
        <v>1662236.7720000001</v>
      </c>
      <c r="J73" s="148">
        <f t="shared" si="8"/>
        <v>1779247.2279999999</v>
      </c>
      <c r="K73" s="149">
        <f>F73/F70</f>
        <v>0.64536892433386894</v>
      </c>
      <c r="L73" s="150">
        <f t="shared" si="9"/>
        <v>2.1942543427351545E-2</v>
      </c>
      <c r="M73" s="150">
        <f t="shared" si="10"/>
        <v>0.62342638090651736</v>
      </c>
      <c r="N73" s="150">
        <f t="shared" si="11"/>
        <v>0.66731146776122052</v>
      </c>
    </row>
    <row r="74" spans="1:14" x14ac:dyDescent="0.25">
      <c r="A74" s="2" t="s">
        <v>19</v>
      </c>
      <c r="B74" s="2" t="s">
        <v>37</v>
      </c>
      <c r="C74" s="91" t="s">
        <v>0</v>
      </c>
      <c r="D74" s="2" t="s">
        <v>4</v>
      </c>
      <c r="E74" s="56" t="s">
        <v>59</v>
      </c>
      <c r="F74" s="146">
        <v>2847128</v>
      </c>
      <c r="G74" s="147">
        <v>0.8</v>
      </c>
      <c r="H74" s="148">
        <f t="shared" si="6"/>
        <v>45554.047999999995</v>
      </c>
      <c r="I74" s="148">
        <f t="shared" si="7"/>
        <v>2801573.952</v>
      </c>
      <c r="J74" s="148">
        <f t="shared" si="8"/>
        <v>2892682.048</v>
      </c>
      <c r="K74" s="149">
        <v>1</v>
      </c>
      <c r="L74" s="150">
        <f t="shared" si="9"/>
        <v>1.6E-2</v>
      </c>
      <c r="M74" s="150">
        <f t="shared" si="10"/>
        <v>0.98399999999999999</v>
      </c>
      <c r="N74" s="150">
        <f t="shared" si="11"/>
        <v>1.016</v>
      </c>
    </row>
    <row r="75" spans="1:14" x14ac:dyDescent="0.25">
      <c r="A75" s="2" t="s">
        <v>19</v>
      </c>
      <c r="B75" s="2" t="s">
        <v>37</v>
      </c>
      <c r="C75" s="123" t="s">
        <v>0</v>
      </c>
      <c r="D75" s="96" t="s">
        <v>4</v>
      </c>
      <c r="E75" s="60" t="s">
        <v>12</v>
      </c>
      <c r="F75" s="146">
        <v>565730</v>
      </c>
      <c r="G75" s="147">
        <v>2.5</v>
      </c>
      <c r="H75" s="148">
        <f t="shared" si="6"/>
        <v>28286.5</v>
      </c>
      <c r="I75" s="148">
        <f t="shared" si="7"/>
        <v>537443.5</v>
      </c>
      <c r="J75" s="148">
        <f t="shared" si="8"/>
        <v>594016.5</v>
      </c>
      <c r="K75" s="149">
        <f>F75/F74</f>
        <v>0.19870199021610549</v>
      </c>
      <c r="L75" s="150">
        <f t="shared" si="9"/>
        <v>9.9350995108052741E-3</v>
      </c>
      <c r="M75" s="150">
        <f t="shared" si="10"/>
        <v>0.18876689070530023</v>
      </c>
      <c r="N75" s="150">
        <f t="shared" si="11"/>
        <v>0.20863708972691075</v>
      </c>
    </row>
    <row r="76" spans="1:14" x14ac:dyDescent="0.25">
      <c r="A76" s="2" t="s">
        <v>19</v>
      </c>
      <c r="B76" s="2" t="s">
        <v>37</v>
      </c>
      <c r="C76" s="91" t="s">
        <v>0</v>
      </c>
      <c r="D76" s="2" t="s">
        <v>4</v>
      </c>
      <c r="E76" s="60" t="s">
        <v>13</v>
      </c>
      <c r="F76" s="146">
        <v>441895</v>
      </c>
      <c r="G76" s="147">
        <v>2.9</v>
      </c>
      <c r="H76" s="148">
        <f t="shared" si="6"/>
        <v>25629.91</v>
      </c>
      <c r="I76" s="148">
        <f t="shared" si="7"/>
        <v>416265.09</v>
      </c>
      <c r="J76" s="148">
        <f t="shared" si="8"/>
        <v>467524.91</v>
      </c>
      <c r="K76" s="149">
        <f>F76/F74</f>
        <v>0.15520728256685334</v>
      </c>
      <c r="L76" s="150">
        <f t="shared" si="9"/>
        <v>9.0020223888774946E-3</v>
      </c>
      <c r="M76" s="150">
        <f t="shared" si="10"/>
        <v>0.14620526017797586</v>
      </c>
      <c r="N76" s="150">
        <f t="shared" si="11"/>
        <v>0.16420930495573083</v>
      </c>
    </row>
    <row r="77" spans="1:14" x14ac:dyDescent="0.25">
      <c r="A77" s="2" t="s">
        <v>19</v>
      </c>
      <c r="B77" s="2" t="s">
        <v>37</v>
      </c>
      <c r="C77" s="91" t="s">
        <v>0</v>
      </c>
      <c r="D77" s="2" t="s">
        <v>4</v>
      </c>
      <c r="E77" s="60" t="s">
        <v>14</v>
      </c>
      <c r="F77" s="146">
        <v>1839503</v>
      </c>
      <c r="G77" s="147">
        <v>1.6</v>
      </c>
      <c r="H77" s="148">
        <f t="shared" si="6"/>
        <v>58864.096000000005</v>
      </c>
      <c r="I77" s="148">
        <f t="shared" si="7"/>
        <v>1780638.9040000001</v>
      </c>
      <c r="J77" s="148">
        <f t="shared" si="8"/>
        <v>1898367.0959999999</v>
      </c>
      <c r="K77" s="149">
        <f>F77/F74</f>
        <v>0.64609072721704119</v>
      </c>
      <c r="L77" s="150">
        <f t="shared" si="9"/>
        <v>2.0674903270945316E-2</v>
      </c>
      <c r="M77" s="150">
        <f t="shared" si="10"/>
        <v>0.62541582394609585</v>
      </c>
      <c r="N77" s="150">
        <f t="shared" si="11"/>
        <v>0.66676563048798654</v>
      </c>
    </row>
    <row r="78" spans="1:14" x14ac:dyDescent="0.25">
      <c r="A78" s="2" t="s">
        <v>19</v>
      </c>
      <c r="B78" s="2" t="s">
        <v>37</v>
      </c>
      <c r="C78" s="91" t="s">
        <v>1</v>
      </c>
      <c r="D78" s="2" t="s">
        <v>4</v>
      </c>
      <c r="E78" s="56" t="s">
        <v>59</v>
      </c>
      <c r="F78" s="146">
        <v>1457535</v>
      </c>
      <c r="G78" s="147">
        <v>1.6</v>
      </c>
      <c r="H78" s="148">
        <f t="shared" si="6"/>
        <v>46641.120000000003</v>
      </c>
      <c r="I78" s="148">
        <f t="shared" si="7"/>
        <v>1410893.88</v>
      </c>
      <c r="J78" s="148">
        <f t="shared" si="8"/>
        <v>1504176.12</v>
      </c>
      <c r="K78" s="149">
        <v>1</v>
      </c>
      <c r="L78" s="150">
        <f t="shared" si="9"/>
        <v>3.2000000000000001E-2</v>
      </c>
      <c r="M78" s="150">
        <f t="shared" si="10"/>
        <v>0.96799999999999997</v>
      </c>
      <c r="N78" s="150">
        <f t="shared" si="11"/>
        <v>1.032</v>
      </c>
    </row>
    <row r="79" spans="1:14" x14ac:dyDescent="0.25">
      <c r="A79" s="2" t="s">
        <v>19</v>
      </c>
      <c r="B79" s="2" t="s">
        <v>37</v>
      </c>
      <c r="C79" s="123" t="s">
        <v>1</v>
      </c>
      <c r="D79" s="96" t="s">
        <v>4</v>
      </c>
      <c r="E79" s="60" t="s">
        <v>12</v>
      </c>
      <c r="F79" s="146">
        <v>268689</v>
      </c>
      <c r="G79" s="147">
        <v>3.8</v>
      </c>
      <c r="H79" s="148">
        <f t="shared" si="6"/>
        <v>20420.363999999998</v>
      </c>
      <c r="I79" s="148">
        <f t="shared" si="7"/>
        <v>248268.636</v>
      </c>
      <c r="J79" s="148">
        <f t="shared" si="8"/>
        <v>289109.364</v>
      </c>
      <c r="K79" s="149">
        <f>F79/F78</f>
        <v>0.18434480132552564</v>
      </c>
      <c r="L79" s="150">
        <f t="shared" si="9"/>
        <v>1.4010204900739948E-2</v>
      </c>
      <c r="M79" s="150">
        <f t="shared" si="10"/>
        <v>0.17033459642478568</v>
      </c>
      <c r="N79" s="150">
        <f t="shared" si="11"/>
        <v>0.19835500622626559</v>
      </c>
    </row>
    <row r="80" spans="1:14" x14ac:dyDescent="0.25">
      <c r="A80" s="2" t="s">
        <v>19</v>
      </c>
      <c r="B80" s="2" t="s">
        <v>37</v>
      </c>
      <c r="C80" s="91" t="s">
        <v>1</v>
      </c>
      <c r="D80" s="2" t="s">
        <v>4</v>
      </c>
      <c r="E80" s="60" t="s">
        <v>13</v>
      </c>
      <c r="F80" s="146">
        <v>224276</v>
      </c>
      <c r="G80" s="147">
        <v>4.2</v>
      </c>
      <c r="H80" s="148">
        <f t="shared" si="6"/>
        <v>18839.184000000001</v>
      </c>
      <c r="I80" s="148">
        <f t="shared" si="7"/>
        <v>205436.81599999999</v>
      </c>
      <c r="J80" s="148">
        <f t="shared" si="8"/>
        <v>243115.18400000001</v>
      </c>
      <c r="K80" s="149">
        <f>F80/F78</f>
        <v>0.1538734918887025</v>
      </c>
      <c r="L80" s="150">
        <f t="shared" si="9"/>
        <v>1.2925373318651011E-2</v>
      </c>
      <c r="M80" s="150">
        <f t="shared" si="10"/>
        <v>0.14094811857005149</v>
      </c>
      <c r="N80" s="150">
        <f t="shared" si="11"/>
        <v>0.16679886520735351</v>
      </c>
    </row>
    <row r="81" spans="1:14" x14ac:dyDescent="0.25">
      <c r="A81" s="2" t="s">
        <v>19</v>
      </c>
      <c r="B81" s="2" t="s">
        <v>37</v>
      </c>
      <c r="C81" s="91" t="s">
        <v>1</v>
      </c>
      <c r="D81" s="2" t="s">
        <v>4</v>
      </c>
      <c r="E81" s="60" t="s">
        <v>14</v>
      </c>
      <c r="F81" s="146">
        <v>964570</v>
      </c>
      <c r="G81" s="147">
        <v>2</v>
      </c>
      <c r="H81" s="148">
        <f t="shared" si="6"/>
        <v>38582.800000000003</v>
      </c>
      <c r="I81" s="148">
        <f t="shared" si="7"/>
        <v>925987.2</v>
      </c>
      <c r="J81" s="148">
        <f t="shared" si="8"/>
        <v>1003152.8</v>
      </c>
      <c r="K81" s="149">
        <f>F81/F78</f>
        <v>0.66178170678577186</v>
      </c>
      <c r="L81" s="150">
        <f t="shared" si="9"/>
        <v>2.6471268271430873E-2</v>
      </c>
      <c r="M81" s="150">
        <f t="shared" si="10"/>
        <v>0.63531043851434099</v>
      </c>
      <c r="N81" s="150">
        <f t="shared" si="11"/>
        <v>0.68825297505720273</v>
      </c>
    </row>
    <row r="82" spans="1:14" x14ac:dyDescent="0.25">
      <c r="A82" s="2" t="s">
        <v>19</v>
      </c>
      <c r="B82" s="2" t="s">
        <v>37</v>
      </c>
      <c r="C82" s="91" t="s">
        <v>60</v>
      </c>
      <c r="D82" s="2" t="s">
        <v>4</v>
      </c>
      <c r="E82" s="56" t="s">
        <v>59</v>
      </c>
      <c r="F82" s="146">
        <v>1389593</v>
      </c>
      <c r="G82" s="147">
        <v>1.6</v>
      </c>
      <c r="H82" s="148">
        <f t="shared" si="6"/>
        <v>44466.976000000002</v>
      </c>
      <c r="I82" s="148">
        <f t="shared" si="7"/>
        <v>1345126.024</v>
      </c>
      <c r="J82" s="148">
        <f t="shared" si="8"/>
        <v>1434059.976</v>
      </c>
      <c r="K82" s="149">
        <v>1</v>
      </c>
      <c r="L82" s="150">
        <f t="shared" si="9"/>
        <v>3.2000000000000001E-2</v>
      </c>
      <c r="M82" s="150">
        <f t="shared" si="10"/>
        <v>0.96799999999999997</v>
      </c>
      <c r="N82" s="150">
        <f t="shared" si="11"/>
        <v>1.032</v>
      </c>
    </row>
    <row r="83" spans="1:14" x14ac:dyDescent="0.25">
      <c r="A83" s="2" t="s">
        <v>19</v>
      </c>
      <c r="B83" s="2" t="s">
        <v>37</v>
      </c>
      <c r="C83" s="123" t="s">
        <v>60</v>
      </c>
      <c r="D83" s="96" t="s">
        <v>4</v>
      </c>
      <c r="E83" s="60" t="s">
        <v>12</v>
      </c>
      <c r="F83" s="146">
        <v>297041</v>
      </c>
      <c r="G83" s="147">
        <v>3.8</v>
      </c>
      <c r="H83" s="148">
        <f t="shared" si="6"/>
        <v>22575.116000000002</v>
      </c>
      <c r="I83" s="148">
        <f t="shared" si="7"/>
        <v>274465.88400000002</v>
      </c>
      <c r="J83" s="148">
        <f t="shared" si="8"/>
        <v>319616.11599999998</v>
      </c>
      <c r="K83" s="149">
        <f>F83/F82</f>
        <v>0.21376115164656126</v>
      </c>
      <c r="L83" s="150">
        <f t="shared" si="9"/>
        <v>1.6245847525138656E-2</v>
      </c>
      <c r="M83" s="150">
        <f t="shared" si="10"/>
        <v>0.1975153041214226</v>
      </c>
      <c r="N83" s="150">
        <f t="shared" si="11"/>
        <v>0.23000699917169992</v>
      </c>
    </row>
    <row r="84" spans="1:14" x14ac:dyDescent="0.25">
      <c r="A84" s="2" t="s">
        <v>19</v>
      </c>
      <c r="B84" s="2" t="s">
        <v>37</v>
      </c>
      <c r="C84" s="91" t="s">
        <v>60</v>
      </c>
      <c r="D84" s="2" t="s">
        <v>4</v>
      </c>
      <c r="E84" s="60" t="s">
        <v>13</v>
      </c>
      <c r="F84" s="146">
        <v>217619</v>
      </c>
      <c r="G84" s="147">
        <v>4.2</v>
      </c>
      <c r="H84" s="148">
        <f t="shared" si="6"/>
        <v>18279.995999999999</v>
      </c>
      <c r="I84" s="148">
        <f t="shared" si="7"/>
        <v>199339.00400000002</v>
      </c>
      <c r="J84" s="148">
        <f t="shared" si="8"/>
        <v>235898.99599999998</v>
      </c>
      <c r="K84" s="149">
        <f>F84/F82</f>
        <v>0.15660628687680495</v>
      </c>
      <c r="L84" s="150">
        <f t="shared" si="9"/>
        <v>1.3154928097651617E-2</v>
      </c>
      <c r="M84" s="150">
        <f t="shared" si="10"/>
        <v>0.14345135877915333</v>
      </c>
      <c r="N84" s="150">
        <f t="shared" si="11"/>
        <v>0.16976121497445656</v>
      </c>
    </row>
    <row r="85" spans="1:14" x14ac:dyDescent="0.25">
      <c r="A85" s="2" t="s">
        <v>19</v>
      </c>
      <c r="B85" s="2" t="s">
        <v>37</v>
      </c>
      <c r="C85" s="91" t="s">
        <v>60</v>
      </c>
      <c r="D85" s="151" t="s">
        <v>4</v>
      </c>
      <c r="E85" s="60" t="s">
        <v>14</v>
      </c>
      <c r="F85" s="146">
        <v>874933</v>
      </c>
      <c r="G85" s="147">
        <v>2</v>
      </c>
      <c r="H85" s="148">
        <f t="shared" si="6"/>
        <v>34997.32</v>
      </c>
      <c r="I85" s="148">
        <f t="shared" si="7"/>
        <v>839935.68</v>
      </c>
      <c r="J85" s="148">
        <f t="shared" si="8"/>
        <v>909930.32</v>
      </c>
      <c r="K85" s="149">
        <f>F85/F82</f>
        <v>0.62963256147663382</v>
      </c>
      <c r="L85" s="150">
        <f t="shared" si="9"/>
        <v>2.5185302459065351E-2</v>
      </c>
      <c r="M85" s="150">
        <f t="shared" si="10"/>
        <v>0.60444725901756846</v>
      </c>
      <c r="N85" s="150">
        <f t="shared" si="11"/>
        <v>0.65481786393569918</v>
      </c>
    </row>
    <row r="86" spans="1:14" x14ac:dyDescent="0.25">
      <c r="A86" s="2" t="s">
        <v>19</v>
      </c>
      <c r="B86" s="2" t="s">
        <v>37</v>
      </c>
      <c r="C86" s="91" t="s">
        <v>0</v>
      </c>
      <c r="D86" s="2" t="s">
        <v>6</v>
      </c>
      <c r="E86" s="56" t="s">
        <v>59</v>
      </c>
      <c r="F86" s="146">
        <v>3484075</v>
      </c>
      <c r="G86" s="147">
        <v>0.4</v>
      </c>
      <c r="H86" s="148">
        <f t="shared" si="6"/>
        <v>27872.6</v>
      </c>
      <c r="I86" s="148">
        <f t="shared" si="7"/>
        <v>3456202.4</v>
      </c>
      <c r="J86" s="148">
        <f t="shared" si="8"/>
        <v>3511947.6</v>
      </c>
      <c r="K86" s="149">
        <v>1</v>
      </c>
      <c r="L86" s="150">
        <f t="shared" si="9"/>
        <v>8.0000000000000002E-3</v>
      </c>
      <c r="M86" s="150">
        <f t="shared" si="10"/>
        <v>0.99199999999999999</v>
      </c>
      <c r="N86" s="150">
        <f t="shared" si="11"/>
        <v>1.008</v>
      </c>
    </row>
    <row r="87" spans="1:14" x14ac:dyDescent="0.25">
      <c r="A87" s="2" t="s">
        <v>19</v>
      </c>
      <c r="B87" s="2" t="s">
        <v>37</v>
      </c>
      <c r="C87" s="123" t="s">
        <v>0</v>
      </c>
      <c r="D87" s="96" t="s">
        <v>6</v>
      </c>
      <c r="E87" s="60" t="s">
        <v>12</v>
      </c>
      <c r="F87" s="146">
        <v>1270740</v>
      </c>
      <c r="G87" s="147">
        <v>2</v>
      </c>
      <c r="H87" s="148">
        <f t="shared" si="6"/>
        <v>50829.599999999999</v>
      </c>
      <c r="I87" s="148">
        <f t="shared" si="7"/>
        <v>1219910.3999999999</v>
      </c>
      <c r="J87" s="148">
        <f t="shared" si="8"/>
        <v>1321569.6000000001</v>
      </c>
      <c r="K87" s="149">
        <f>F87/F86</f>
        <v>0.3647280842117348</v>
      </c>
      <c r="L87" s="150">
        <f t="shared" si="9"/>
        <v>1.4589123368469393E-2</v>
      </c>
      <c r="M87" s="150">
        <f t="shared" si="10"/>
        <v>0.3501389608432654</v>
      </c>
      <c r="N87" s="150">
        <f t="shared" si="11"/>
        <v>0.37931720758020421</v>
      </c>
    </row>
    <row r="88" spans="1:14" x14ac:dyDescent="0.25">
      <c r="A88" s="2" t="s">
        <v>19</v>
      </c>
      <c r="B88" s="2" t="s">
        <v>37</v>
      </c>
      <c r="C88" s="91" t="s">
        <v>0</v>
      </c>
      <c r="D88" s="2" t="s">
        <v>6</v>
      </c>
      <c r="E88" s="60" t="s">
        <v>13</v>
      </c>
      <c r="F88" s="146">
        <v>975028</v>
      </c>
      <c r="G88" s="147">
        <v>2.4</v>
      </c>
      <c r="H88" s="148">
        <f t="shared" si="6"/>
        <v>46801.343999999997</v>
      </c>
      <c r="I88" s="148">
        <f t="shared" si="7"/>
        <v>928226.65599999996</v>
      </c>
      <c r="J88" s="148">
        <f t="shared" si="8"/>
        <v>1021829.344</v>
      </c>
      <c r="K88" s="149">
        <f>F88/F86</f>
        <v>0.27985275862316394</v>
      </c>
      <c r="L88" s="150">
        <f t="shared" si="9"/>
        <v>1.3432932413911868E-2</v>
      </c>
      <c r="M88" s="150">
        <f t="shared" si="10"/>
        <v>0.26641982620925209</v>
      </c>
      <c r="N88" s="150">
        <f t="shared" si="11"/>
        <v>0.2932856910370758</v>
      </c>
    </row>
    <row r="89" spans="1:14" x14ac:dyDescent="0.25">
      <c r="A89" s="2" t="s">
        <v>19</v>
      </c>
      <c r="B89" s="2" t="s">
        <v>37</v>
      </c>
      <c r="C89" s="91" t="s">
        <v>0</v>
      </c>
      <c r="D89" s="2" t="s">
        <v>6</v>
      </c>
      <c r="E89" s="60" t="s">
        <v>14</v>
      </c>
      <c r="F89" s="146">
        <v>1238307</v>
      </c>
      <c r="G89" s="147">
        <v>2</v>
      </c>
      <c r="H89" s="148">
        <f t="shared" si="6"/>
        <v>49532.28</v>
      </c>
      <c r="I89" s="148">
        <f t="shared" si="7"/>
        <v>1188774.72</v>
      </c>
      <c r="J89" s="148">
        <f t="shared" si="8"/>
        <v>1287839.28</v>
      </c>
      <c r="K89" s="149">
        <f>F89/F86</f>
        <v>0.3554191571651012</v>
      </c>
      <c r="L89" s="150">
        <f t="shared" si="9"/>
        <v>1.4216766286604048E-2</v>
      </c>
      <c r="M89" s="150">
        <f t="shared" si="10"/>
        <v>0.34120239087849713</v>
      </c>
      <c r="N89" s="150">
        <f t="shared" si="11"/>
        <v>0.36963592345170526</v>
      </c>
    </row>
    <row r="90" spans="1:14" x14ac:dyDescent="0.25">
      <c r="A90" s="2" t="s">
        <v>19</v>
      </c>
      <c r="B90" s="2" t="s">
        <v>37</v>
      </c>
      <c r="C90" s="91" t="s">
        <v>1</v>
      </c>
      <c r="D90" s="2" t="s">
        <v>6</v>
      </c>
      <c r="E90" s="56" t="s">
        <v>59</v>
      </c>
      <c r="F90" s="146">
        <v>1762310</v>
      </c>
      <c r="G90" s="147">
        <v>1.5</v>
      </c>
      <c r="H90" s="148">
        <f t="shared" si="6"/>
        <v>52869.3</v>
      </c>
      <c r="I90" s="148">
        <f t="shared" si="7"/>
        <v>1709440.7</v>
      </c>
      <c r="J90" s="148">
        <f t="shared" si="8"/>
        <v>1815179.3</v>
      </c>
      <c r="K90" s="149">
        <v>1</v>
      </c>
      <c r="L90" s="150">
        <f t="shared" si="9"/>
        <v>0.03</v>
      </c>
      <c r="M90" s="150">
        <f t="shared" si="10"/>
        <v>0.97</v>
      </c>
      <c r="N90" s="150">
        <f t="shared" si="11"/>
        <v>1.03</v>
      </c>
    </row>
    <row r="91" spans="1:14" x14ac:dyDescent="0.25">
      <c r="A91" s="2" t="s">
        <v>19</v>
      </c>
      <c r="B91" s="2" t="s">
        <v>37</v>
      </c>
      <c r="C91" s="123" t="s">
        <v>1</v>
      </c>
      <c r="D91" s="96" t="s">
        <v>6</v>
      </c>
      <c r="E91" s="60" t="s">
        <v>12</v>
      </c>
      <c r="F91" s="146">
        <v>687767</v>
      </c>
      <c r="G91" s="147">
        <v>3.1</v>
      </c>
      <c r="H91" s="148">
        <f t="shared" si="6"/>
        <v>42641.554000000004</v>
      </c>
      <c r="I91" s="148">
        <f t="shared" si="7"/>
        <v>645125.446</v>
      </c>
      <c r="J91" s="148">
        <f t="shared" si="8"/>
        <v>730408.554</v>
      </c>
      <c r="K91" s="149">
        <f>F91/F90</f>
        <v>0.39026448241228839</v>
      </c>
      <c r="L91" s="150">
        <f t="shared" si="9"/>
        <v>2.4196397909561882E-2</v>
      </c>
      <c r="M91" s="150">
        <f t="shared" si="10"/>
        <v>0.36606808450272649</v>
      </c>
      <c r="N91" s="150">
        <f t="shared" si="11"/>
        <v>0.4144608803218503</v>
      </c>
    </row>
    <row r="92" spans="1:14" x14ac:dyDescent="0.25">
      <c r="A92" s="2" t="s">
        <v>19</v>
      </c>
      <c r="B92" s="2" t="s">
        <v>37</v>
      </c>
      <c r="C92" s="91" t="s">
        <v>1</v>
      </c>
      <c r="D92" s="2" t="s">
        <v>6</v>
      </c>
      <c r="E92" s="60" t="s">
        <v>13</v>
      </c>
      <c r="F92" s="146">
        <v>481357</v>
      </c>
      <c r="G92" s="147">
        <v>3.2</v>
      </c>
      <c r="H92" s="148">
        <f t="shared" si="6"/>
        <v>30806.848000000002</v>
      </c>
      <c r="I92" s="148">
        <f t="shared" si="7"/>
        <v>450550.152</v>
      </c>
      <c r="J92" s="148">
        <f t="shared" si="8"/>
        <v>512163.848</v>
      </c>
      <c r="K92" s="149">
        <f>F92/F90</f>
        <v>0.27313979946774403</v>
      </c>
      <c r="L92" s="150">
        <f t="shared" si="9"/>
        <v>1.748094716593562E-2</v>
      </c>
      <c r="M92" s="150">
        <f t="shared" si="10"/>
        <v>0.2556588523018084</v>
      </c>
      <c r="N92" s="150">
        <f t="shared" si="11"/>
        <v>0.29062074663367965</v>
      </c>
    </row>
    <row r="93" spans="1:14" x14ac:dyDescent="0.25">
      <c r="A93" s="2" t="s">
        <v>19</v>
      </c>
      <c r="B93" s="2" t="s">
        <v>37</v>
      </c>
      <c r="C93" s="91" t="s">
        <v>1</v>
      </c>
      <c r="D93" s="2" t="s">
        <v>6</v>
      </c>
      <c r="E93" s="60" t="s">
        <v>14</v>
      </c>
      <c r="F93" s="146">
        <v>593186</v>
      </c>
      <c r="G93" s="147">
        <v>3.1</v>
      </c>
      <c r="H93" s="148">
        <f t="shared" si="6"/>
        <v>36777.531999999999</v>
      </c>
      <c r="I93" s="148">
        <f t="shared" si="7"/>
        <v>556408.46799999999</v>
      </c>
      <c r="J93" s="148">
        <f t="shared" si="8"/>
        <v>629963.53200000001</v>
      </c>
      <c r="K93" s="149">
        <f>F93/F90</f>
        <v>0.33659571811996752</v>
      </c>
      <c r="L93" s="150">
        <f t="shared" si="9"/>
        <v>2.0868934523437986E-2</v>
      </c>
      <c r="M93" s="150">
        <f t="shared" si="10"/>
        <v>0.31572678359652956</v>
      </c>
      <c r="N93" s="150">
        <f t="shared" si="11"/>
        <v>0.35746465264340549</v>
      </c>
    </row>
    <row r="94" spans="1:14" x14ac:dyDescent="0.25">
      <c r="A94" s="2" t="s">
        <v>19</v>
      </c>
      <c r="B94" s="2" t="s">
        <v>37</v>
      </c>
      <c r="C94" s="91" t="s">
        <v>60</v>
      </c>
      <c r="D94" s="2" t="s">
        <v>6</v>
      </c>
      <c r="E94" s="56" t="s">
        <v>59</v>
      </c>
      <c r="F94" s="146">
        <v>1721765</v>
      </c>
      <c r="G94" s="147">
        <v>1.5</v>
      </c>
      <c r="H94" s="148">
        <f t="shared" si="6"/>
        <v>51652.95</v>
      </c>
      <c r="I94" s="148">
        <f t="shared" si="7"/>
        <v>1670112.05</v>
      </c>
      <c r="J94" s="148">
        <f t="shared" si="8"/>
        <v>1773417.95</v>
      </c>
      <c r="K94" s="149">
        <v>1</v>
      </c>
      <c r="L94" s="150">
        <f t="shared" si="9"/>
        <v>0.03</v>
      </c>
      <c r="M94" s="150">
        <f t="shared" si="10"/>
        <v>0.97</v>
      </c>
      <c r="N94" s="150">
        <f t="shared" si="11"/>
        <v>1.03</v>
      </c>
    </row>
    <row r="95" spans="1:14" x14ac:dyDescent="0.25">
      <c r="A95" s="2" t="s">
        <v>19</v>
      </c>
      <c r="B95" s="2" t="s">
        <v>37</v>
      </c>
      <c r="C95" s="123" t="s">
        <v>60</v>
      </c>
      <c r="D95" s="96" t="s">
        <v>6</v>
      </c>
      <c r="E95" s="60" t="s">
        <v>12</v>
      </c>
      <c r="F95" s="146">
        <v>582973</v>
      </c>
      <c r="G95" s="147">
        <v>3.1</v>
      </c>
      <c r="H95" s="148">
        <f t="shared" si="6"/>
        <v>36144.326000000001</v>
      </c>
      <c r="I95" s="148">
        <f t="shared" si="7"/>
        <v>546828.674</v>
      </c>
      <c r="J95" s="148">
        <f t="shared" si="8"/>
        <v>619117.326</v>
      </c>
      <c r="K95" s="149">
        <f>F95/F94</f>
        <v>0.33859034188753984</v>
      </c>
      <c r="L95" s="150">
        <f t="shared" si="9"/>
        <v>2.099260119702747E-2</v>
      </c>
      <c r="M95" s="150">
        <f t="shared" si="10"/>
        <v>0.31759774069051239</v>
      </c>
      <c r="N95" s="150">
        <f t="shared" si="11"/>
        <v>0.35958294308456729</v>
      </c>
    </row>
    <row r="96" spans="1:14" x14ac:dyDescent="0.25">
      <c r="A96" s="2" t="s">
        <v>19</v>
      </c>
      <c r="B96" s="2" t="s">
        <v>37</v>
      </c>
      <c r="C96" s="91" t="s">
        <v>60</v>
      </c>
      <c r="D96" s="2" t="s">
        <v>6</v>
      </c>
      <c r="E96" s="60" t="s">
        <v>13</v>
      </c>
      <c r="F96" s="146">
        <v>493671</v>
      </c>
      <c r="G96" s="147">
        <v>3.2</v>
      </c>
      <c r="H96" s="148">
        <f t="shared" si="6"/>
        <v>31594.944000000003</v>
      </c>
      <c r="I96" s="148">
        <f t="shared" si="7"/>
        <v>462076.05599999998</v>
      </c>
      <c r="J96" s="148">
        <f t="shared" si="8"/>
        <v>525265.94400000002</v>
      </c>
      <c r="K96" s="149">
        <f>F96/F94</f>
        <v>0.28672379796313668</v>
      </c>
      <c r="L96" s="150">
        <f t="shared" si="9"/>
        <v>1.835032306964075E-2</v>
      </c>
      <c r="M96" s="150">
        <f t="shared" si="10"/>
        <v>0.26837347489349594</v>
      </c>
      <c r="N96" s="150">
        <f t="shared" si="11"/>
        <v>0.30507412103277742</v>
      </c>
    </row>
    <row r="97" spans="1:14" x14ac:dyDescent="0.25">
      <c r="A97" s="2" t="s">
        <v>19</v>
      </c>
      <c r="B97" s="2" t="s">
        <v>37</v>
      </c>
      <c r="C97" s="91" t="s">
        <v>60</v>
      </c>
      <c r="D97" s="151" t="s">
        <v>6</v>
      </c>
      <c r="E97" s="60" t="s">
        <v>14</v>
      </c>
      <c r="F97" s="146">
        <v>645121</v>
      </c>
      <c r="G97" s="147">
        <v>3.1</v>
      </c>
      <c r="H97" s="148">
        <f t="shared" si="6"/>
        <v>39997.502</v>
      </c>
      <c r="I97" s="148">
        <f t="shared" si="7"/>
        <v>605123.49800000002</v>
      </c>
      <c r="J97" s="148">
        <f t="shared" si="8"/>
        <v>685118.50199999998</v>
      </c>
      <c r="K97" s="149">
        <f>F97/F94</f>
        <v>0.37468586014932354</v>
      </c>
      <c r="L97" s="150">
        <f t="shared" si="9"/>
        <v>2.3230523329258061E-2</v>
      </c>
      <c r="M97" s="150">
        <f t="shared" si="10"/>
        <v>0.35145533682006547</v>
      </c>
      <c r="N97" s="150">
        <f t="shared" si="11"/>
        <v>0.3979163834785816</v>
      </c>
    </row>
    <row r="98" spans="1:14" x14ac:dyDescent="0.25">
      <c r="A98" s="2" t="s">
        <v>19</v>
      </c>
      <c r="B98" s="2" t="s">
        <v>37</v>
      </c>
      <c r="C98" s="91" t="s">
        <v>0</v>
      </c>
      <c r="D98" s="2" t="s">
        <v>7</v>
      </c>
      <c r="E98" s="56" t="s">
        <v>59</v>
      </c>
      <c r="F98" s="146">
        <v>5804805</v>
      </c>
      <c r="G98" s="147">
        <v>0.5</v>
      </c>
      <c r="H98" s="148">
        <f t="shared" si="6"/>
        <v>58048.05</v>
      </c>
      <c r="I98" s="148">
        <f t="shared" si="7"/>
        <v>5746756.9500000002</v>
      </c>
      <c r="J98" s="148">
        <f t="shared" si="8"/>
        <v>5862853.0499999998</v>
      </c>
      <c r="K98" s="149">
        <v>1</v>
      </c>
      <c r="L98" s="150">
        <f t="shared" si="9"/>
        <v>0.01</v>
      </c>
      <c r="M98" s="150">
        <f t="shared" si="10"/>
        <v>0.99</v>
      </c>
      <c r="N98" s="150">
        <f t="shared" si="11"/>
        <v>1.01</v>
      </c>
    </row>
    <row r="99" spans="1:14" x14ac:dyDescent="0.25">
      <c r="A99" s="2" t="s">
        <v>19</v>
      </c>
      <c r="B99" s="2" t="s">
        <v>37</v>
      </c>
      <c r="C99" s="123" t="s">
        <v>0</v>
      </c>
      <c r="D99" s="96" t="s">
        <v>7</v>
      </c>
      <c r="E99" s="60" t="s">
        <v>12</v>
      </c>
      <c r="F99" s="146">
        <v>2006000</v>
      </c>
      <c r="G99" s="147">
        <v>1.3</v>
      </c>
      <c r="H99" s="148">
        <f t="shared" si="6"/>
        <v>52156</v>
      </c>
      <c r="I99" s="148">
        <f t="shared" si="7"/>
        <v>1953844</v>
      </c>
      <c r="J99" s="148">
        <f t="shared" si="8"/>
        <v>2058156</v>
      </c>
      <c r="K99" s="149">
        <f>F99/F98</f>
        <v>0.34557577730862621</v>
      </c>
      <c r="L99" s="150">
        <f t="shared" si="9"/>
        <v>8.9849702100242811E-3</v>
      </c>
      <c r="M99" s="150">
        <f t="shared" si="10"/>
        <v>0.33659080709860195</v>
      </c>
      <c r="N99" s="150">
        <f t="shared" si="11"/>
        <v>0.35456074751865047</v>
      </c>
    </row>
    <row r="100" spans="1:14" x14ac:dyDescent="0.25">
      <c r="A100" s="2" t="s">
        <v>19</v>
      </c>
      <c r="B100" s="2" t="s">
        <v>37</v>
      </c>
      <c r="C100" s="91" t="s">
        <v>0</v>
      </c>
      <c r="D100" s="2" t="s">
        <v>7</v>
      </c>
      <c r="E100" s="60" t="s">
        <v>13</v>
      </c>
      <c r="F100" s="146">
        <v>2215699</v>
      </c>
      <c r="G100" s="147">
        <v>1.3</v>
      </c>
      <c r="H100" s="148">
        <f t="shared" si="6"/>
        <v>57608.174000000006</v>
      </c>
      <c r="I100" s="148">
        <f t="shared" si="7"/>
        <v>2158090.8259999999</v>
      </c>
      <c r="J100" s="148">
        <f t="shared" si="8"/>
        <v>2273307.1740000001</v>
      </c>
      <c r="K100" s="149">
        <f>F100/F98</f>
        <v>0.38170084955480849</v>
      </c>
      <c r="L100" s="150">
        <f t="shared" si="9"/>
        <v>9.9242220884250207E-3</v>
      </c>
      <c r="M100" s="150">
        <f t="shared" si="10"/>
        <v>0.37177662746638346</v>
      </c>
      <c r="N100" s="150">
        <f t="shared" si="11"/>
        <v>0.39162507164323351</v>
      </c>
    </row>
    <row r="101" spans="1:14" x14ac:dyDescent="0.25">
      <c r="A101" s="2" t="s">
        <v>19</v>
      </c>
      <c r="B101" s="2" t="s">
        <v>37</v>
      </c>
      <c r="C101" s="91" t="s">
        <v>0</v>
      </c>
      <c r="D101" s="2" t="s">
        <v>7</v>
      </c>
      <c r="E101" s="60" t="s">
        <v>14</v>
      </c>
      <c r="F101" s="146">
        <v>1583106</v>
      </c>
      <c r="G101" s="147">
        <v>1.5</v>
      </c>
      <c r="H101" s="148">
        <f t="shared" si="6"/>
        <v>47493.18</v>
      </c>
      <c r="I101" s="148">
        <f t="shared" si="7"/>
        <v>1535612.82</v>
      </c>
      <c r="J101" s="148">
        <f t="shared" si="8"/>
        <v>1630599.18</v>
      </c>
      <c r="K101" s="149">
        <f>F101/F98</f>
        <v>0.27272337313656531</v>
      </c>
      <c r="L101" s="150">
        <f t="shared" si="9"/>
        <v>8.1817011940969603E-3</v>
      </c>
      <c r="M101" s="150">
        <f t="shared" si="10"/>
        <v>0.26454167194246836</v>
      </c>
      <c r="N101" s="150">
        <f t="shared" si="11"/>
        <v>0.28090507433066225</v>
      </c>
    </row>
    <row r="102" spans="1:14" x14ac:dyDescent="0.25">
      <c r="A102" s="2" t="s">
        <v>19</v>
      </c>
      <c r="B102" s="2" t="s">
        <v>37</v>
      </c>
      <c r="C102" s="91" t="s">
        <v>1</v>
      </c>
      <c r="D102" s="2" t="s">
        <v>7</v>
      </c>
      <c r="E102" s="56" t="s">
        <v>59</v>
      </c>
      <c r="F102" s="146">
        <v>2895469</v>
      </c>
      <c r="G102" s="147">
        <v>1.3</v>
      </c>
      <c r="H102" s="148">
        <f t="shared" si="6"/>
        <v>75282.194000000003</v>
      </c>
      <c r="I102" s="148">
        <f t="shared" si="7"/>
        <v>2820186.8059999999</v>
      </c>
      <c r="J102" s="148">
        <f t="shared" si="8"/>
        <v>2970751.1940000001</v>
      </c>
      <c r="K102" s="149">
        <v>1</v>
      </c>
      <c r="L102" s="150">
        <f t="shared" si="9"/>
        <v>2.6000000000000002E-2</v>
      </c>
      <c r="M102" s="150">
        <f t="shared" si="10"/>
        <v>0.97399999999999998</v>
      </c>
      <c r="N102" s="150">
        <f t="shared" si="11"/>
        <v>1.026</v>
      </c>
    </row>
    <row r="103" spans="1:14" x14ac:dyDescent="0.25">
      <c r="A103" s="2" t="s">
        <v>19</v>
      </c>
      <c r="B103" s="2" t="s">
        <v>37</v>
      </c>
      <c r="C103" s="123" t="s">
        <v>1</v>
      </c>
      <c r="D103" s="96" t="s">
        <v>7</v>
      </c>
      <c r="E103" s="60" t="s">
        <v>12</v>
      </c>
      <c r="F103" s="146">
        <v>1048985</v>
      </c>
      <c r="G103" s="147">
        <v>2</v>
      </c>
      <c r="H103" s="148">
        <f t="shared" si="6"/>
        <v>41959.4</v>
      </c>
      <c r="I103" s="148">
        <f t="shared" si="7"/>
        <v>1007025.6</v>
      </c>
      <c r="J103" s="148">
        <f t="shared" si="8"/>
        <v>1090944.3999999999</v>
      </c>
      <c r="K103" s="149">
        <f>F103/F102</f>
        <v>0.36228500460547153</v>
      </c>
      <c r="L103" s="150">
        <f t="shared" si="9"/>
        <v>1.449140018421886E-2</v>
      </c>
      <c r="M103" s="150">
        <f t="shared" si="10"/>
        <v>0.34779360442125268</v>
      </c>
      <c r="N103" s="150">
        <f t="shared" si="11"/>
        <v>0.37677640478969038</v>
      </c>
    </row>
    <row r="104" spans="1:14" x14ac:dyDescent="0.25">
      <c r="A104" s="2" t="s">
        <v>19</v>
      </c>
      <c r="B104" s="2" t="s">
        <v>37</v>
      </c>
      <c r="C104" s="91" t="s">
        <v>1</v>
      </c>
      <c r="D104" s="2" t="s">
        <v>7</v>
      </c>
      <c r="E104" s="60" t="s">
        <v>13</v>
      </c>
      <c r="F104" s="146">
        <v>1056610</v>
      </c>
      <c r="G104" s="147">
        <v>2</v>
      </c>
      <c r="H104" s="148">
        <f t="shared" si="6"/>
        <v>42264.4</v>
      </c>
      <c r="I104" s="148">
        <f t="shared" si="7"/>
        <v>1014345.6</v>
      </c>
      <c r="J104" s="148">
        <f t="shared" si="8"/>
        <v>1098874.3999999999</v>
      </c>
      <c r="K104" s="149">
        <f>F104/F102</f>
        <v>0.36491842944959868</v>
      </c>
      <c r="L104" s="150">
        <f t="shared" si="9"/>
        <v>1.4596737177983947E-2</v>
      </c>
      <c r="M104" s="150">
        <f t="shared" si="10"/>
        <v>0.35032169227161475</v>
      </c>
      <c r="N104" s="150">
        <f t="shared" si="11"/>
        <v>0.37951516662758261</v>
      </c>
    </row>
    <row r="105" spans="1:14" x14ac:dyDescent="0.25">
      <c r="A105" s="2" t="s">
        <v>19</v>
      </c>
      <c r="B105" s="2" t="s">
        <v>37</v>
      </c>
      <c r="C105" s="91" t="s">
        <v>1</v>
      </c>
      <c r="D105" s="2" t="s">
        <v>7</v>
      </c>
      <c r="E105" s="60" t="s">
        <v>14</v>
      </c>
      <c r="F105" s="146">
        <v>789874</v>
      </c>
      <c r="G105" s="147">
        <v>2.2999999999999998</v>
      </c>
      <c r="H105" s="148">
        <f t="shared" si="6"/>
        <v>36334.203999999998</v>
      </c>
      <c r="I105" s="148">
        <f t="shared" si="7"/>
        <v>753539.79599999997</v>
      </c>
      <c r="J105" s="148">
        <f t="shared" si="8"/>
        <v>826208.20400000003</v>
      </c>
      <c r="K105" s="149">
        <f>F105/F102</f>
        <v>0.27279656594492979</v>
      </c>
      <c r="L105" s="150">
        <f t="shared" si="9"/>
        <v>1.254864203346677E-2</v>
      </c>
      <c r="M105" s="150">
        <f t="shared" si="10"/>
        <v>0.26024792391146301</v>
      </c>
      <c r="N105" s="150">
        <f t="shared" si="11"/>
        <v>0.28534520797839658</v>
      </c>
    </row>
    <row r="106" spans="1:14" x14ac:dyDescent="0.25">
      <c r="A106" s="2" t="s">
        <v>19</v>
      </c>
      <c r="B106" s="2" t="s">
        <v>37</v>
      </c>
      <c r="C106" s="91" t="s">
        <v>60</v>
      </c>
      <c r="D106" s="2" t="s">
        <v>7</v>
      </c>
      <c r="E106" s="56" t="s">
        <v>59</v>
      </c>
      <c r="F106" s="146">
        <v>2909336</v>
      </c>
      <c r="G106" s="147">
        <v>1.3</v>
      </c>
      <c r="H106" s="148">
        <f t="shared" si="6"/>
        <v>75642.736000000004</v>
      </c>
      <c r="I106" s="148">
        <f t="shared" si="7"/>
        <v>2833693.264</v>
      </c>
      <c r="J106" s="148">
        <f t="shared" si="8"/>
        <v>2984978.736</v>
      </c>
      <c r="K106" s="149">
        <v>1</v>
      </c>
      <c r="L106" s="150">
        <f t="shared" si="9"/>
        <v>2.6000000000000002E-2</v>
      </c>
      <c r="M106" s="150">
        <f t="shared" si="10"/>
        <v>0.97399999999999998</v>
      </c>
      <c r="N106" s="150">
        <f t="shared" si="11"/>
        <v>1.026</v>
      </c>
    </row>
    <row r="107" spans="1:14" x14ac:dyDescent="0.25">
      <c r="A107" s="2" t="s">
        <v>19</v>
      </c>
      <c r="B107" s="2" t="s">
        <v>37</v>
      </c>
      <c r="C107" s="123" t="s">
        <v>60</v>
      </c>
      <c r="D107" s="96" t="s">
        <v>7</v>
      </c>
      <c r="E107" s="60" t="s">
        <v>12</v>
      </c>
      <c r="F107" s="146">
        <v>957015</v>
      </c>
      <c r="G107" s="147">
        <v>2.2999999999999998</v>
      </c>
      <c r="H107" s="148">
        <f t="shared" si="6"/>
        <v>44022.69</v>
      </c>
      <c r="I107" s="148">
        <f t="shared" si="7"/>
        <v>912992.31</v>
      </c>
      <c r="J107" s="148">
        <f t="shared" si="8"/>
        <v>1001037.69</v>
      </c>
      <c r="K107" s="149">
        <f>F107/F106</f>
        <v>0.32894619253327906</v>
      </c>
      <c r="L107" s="150">
        <f t="shared" si="9"/>
        <v>1.5131524856530836E-2</v>
      </c>
      <c r="M107" s="150">
        <f t="shared" si="10"/>
        <v>0.3138146676767482</v>
      </c>
      <c r="N107" s="150">
        <f t="shared" si="11"/>
        <v>0.34407771738980991</v>
      </c>
    </row>
    <row r="108" spans="1:14" x14ac:dyDescent="0.25">
      <c r="A108" s="2" t="s">
        <v>19</v>
      </c>
      <c r="B108" s="2" t="s">
        <v>37</v>
      </c>
      <c r="C108" s="91" t="s">
        <v>60</v>
      </c>
      <c r="D108" s="2" t="s">
        <v>7</v>
      </c>
      <c r="E108" s="60" t="s">
        <v>13</v>
      </c>
      <c r="F108" s="146">
        <v>1159089</v>
      </c>
      <c r="G108" s="147">
        <v>2</v>
      </c>
      <c r="H108" s="148">
        <f t="shared" si="6"/>
        <v>46363.56</v>
      </c>
      <c r="I108" s="148">
        <f t="shared" si="7"/>
        <v>1112725.44</v>
      </c>
      <c r="J108" s="148">
        <f t="shared" si="8"/>
        <v>1205452.56</v>
      </c>
      <c r="K108" s="149">
        <f>F108/F106</f>
        <v>0.39840327827380545</v>
      </c>
      <c r="L108" s="150">
        <f t="shared" si="9"/>
        <v>1.5936131130952217E-2</v>
      </c>
      <c r="M108" s="150">
        <f t="shared" si="10"/>
        <v>0.38246714714285324</v>
      </c>
      <c r="N108" s="150">
        <f t="shared" si="11"/>
        <v>0.41433940940475766</v>
      </c>
    </row>
    <row r="109" spans="1:14" x14ac:dyDescent="0.25">
      <c r="A109" s="2" t="s">
        <v>19</v>
      </c>
      <c r="B109" s="2" t="s">
        <v>37</v>
      </c>
      <c r="C109" s="91" t="s">
        <v>60</v>
      </c>
      <c r="D109" s="151" t="s">
        <v>7</v>
      </c>
      <c r="E109" s="60" t="s">
        <v>14</v>
      </c>
      <c r="F109" s="146">
        <v>793232</v>
      </c>
      <c r="G109" s="147">
        <v>2.2999999999999998</v>
      </c>
      <c r="H109" s="148">
        <f t="shared" si="6"/>
        <v>36488.671999999999</v>
      </c>
      <c r="I109" s="148">
        <f t="shared" si="7"/>
        <v>756743.32799999998</v>
      </c>
      <c r="J109" s="148">
        <f t="shared" si="8"/>
        <v>829720.67200000002</v>
      </c>
      <c r="K109" s="149">
        <f>F109/F106</f>
        <v>0.27265052919291549</v>
      </c>
      <c r="L109" s="150">
        <f t="shared" si="9"/>
        <v>1.254192434287411E-2</v>
      </c>
      <c r="M109" s="150">
        <f t="shared" si="10"/>
        <v>0.26010860485004139</v>
      </c>
      <c r="N109" s="150">
        <f t="shared" si="11"/>
        <v>0.28519245353578959</v>
      </c>
    </row>
    <row r="110" spans="1:14" x14ac:dyDescent="0.25">
      <c r="A110" s="2" t="s">
        <v>19</v>
      </c>
      <c r="B110" s="2" t="s">
        <v>37</v>
      </c>
      <c r="C110" s="91" t="s">
        <v>0</v>
      </c>
      <c r="D110" s="2" t="s">
        <v>8</v>
      </c>
      <c r="E110" s="56" t="s">
        <v>59</v>
      </c>
      <c r="F110" s="146">
        <v>5463156</v>
      </c>
      <c r="G110" s="147">
        <v>0.5</v>
      </c>
      <c r="H110" s="148">
        <f t="shared" si="6"/>
        <v>54631.56</v>
      </c>
      <c r="I110" s="148">
        <f t="shared" si="7"/>
        <v>5408524.4400000004</v>
      </c>
      <c r="J110" s="148">
        <f t="shared" si="8"/>
        <v>5517787.5599999996</v>
      </c>
      <c r="K110" s="149">
        <v>1</v>
      </c>
      <c r="L110" s="150">
        <f t="shared" si="9"/>
        <v>0.01</v>
      </c>
      <c r="M110" s="150">
        <f t="shared" si="10"/>
        <v>0.99</v>
      </c>
      <c r="N110" s="150">
        <f t="shared" si="11"/>
        <v>1.01</v>
      </c>
    </row>
    <row r="111" spans="1:14" x14ac:dyDescent="0.25">
      <c r="A111" s="2" t="s">
        <v>19</v>
      </c>
      <c r="B111" s="2" t="s">
        <v>37</v>
      </c>
      <c r="C111" s="123" t="s">
        <v>0</v>
      </c>
      <c r="D111" s="96" t="s">
        <v>8</v>
      </c>
      <c r="E111" s="60" t="s">
        <v>12</v>
      </c>
      <c r="F111" s="146">
        <v>1560637</v>
      </c>
      <c r="G111" s="147">
        <v>1.5</v>
      </c>
      <c r="H111" s="148">
        <f t="shared" si="6"/>
        <v>46819.11</v>
      </c>
      <c r="I111" s="148">
        <f t="shared" si="7"/>
        <v>1513817.89</v>
      </c>
      <c r="J111" s="148">
        <f t="shared" si="8"/>
        <v>1607456.11</v>
      </c>
      <c r="K111" s="149">
        <f>F111/F110</f>
        <v>0.28566583125211875</v>
      </c>
      <c r="L111" s="150">
        <f t="shared" si="9"/>
        <v>8.5699749375635625E-3</v>
      </c>
      <c r="M111" s="150">
        <f t="shared" si="10"/>
        <v>0.27709585631455519</v>
      </c>
      <c r="N111" s="150">
        <f t="shared" si="11"/>
        <v>0.29423580618968231</v>
      </c>
    </row>
    <row r="112" spans="1:14" x14ac:dyDescent="0.25">
      <c r="A112" s="2" t="s">
        <v>19</v>
      </c>
      <c r="B112" s="2" t="s">
        <v>37</v>
      </c>
      <c r="C112" s="91" t="s">
        <v>0</v>
      </c>
      <c r="D112" s="2" t="s">
        <v>8</v>
      </c>
      <c r="E112" s="60" t="s">
        <v>13</v>
      </c>
      <c r="F112" s="146">
        <v>2678172</v>
      </c>
      <c r="G112" s="147">
        <v>1.3</v>
      </c>
      <c r="H112" s="148">
        <f t="shared" si="6"/>
        <v>69632.472000000009</v>
      </c>
      <c r="I112" s="148">
        <f t="shared" si="7"/>
        <v>2608539.5279999999</v>
      </c>
      <c r="J112" s="148">
        <f t="shared" si="8"/>
        <v>2747804.4720000001</v>
      </c>
      <c r="K112" s="149">
        <f>F112/F110</f>
        <v>0.49022433186971048</v>
      </c>
      <c r="L112" s="150">
        <f t="shared" si="9"/>
        <v>1.2745832628612473E-2</v>
      </c>
      <c r="M112" s="150">
        <f t="shared" si="10"/>
        <v>0.47747849924109803</v>
      </c>
      <c r="N112" s="150">
        <f t="shared" si="11"/>
        <v>0.50297016449832299</v>
      </c>
    </row>
    <row r="113" spans="1:14" x14ac:dyDescent="0.25">
      <c r="A113" s="2" t="s">
        <v>19</v>
      </c>
      <c r="B113" s="2" t="s">
        <v>37</v>
      </c>
      <c r="C113" s="91" t="s">
        <v>0</v>
      </c>
      <c r="D113" s="2" t="s">
        <v>8</v>
      </c>
      <c r="E113" s="60" t="s">
        <v>14</v>
      </c>
      <c r="F113" s="146">
        <v>1224347</v>
      </c>
      <c r="G113" s="147">
        <v>2</v>
      </c>
      <c r="H113" s="148">
        <f t="shared" si="6"/>
        <v>48973.88</v>
      </c>
      <c r="I113" s="148">
        <f t="shared" si="7"/>
        <v>1175373.1200000001</v>
      </c>
      <c r="J113" s="148">
        <f t="shared" si="8"/>
        <v>1273320.8799999999</v>
      </c>
      <c r="K113" s="149">
        <f>F113/F110</f>
        <v>0.22410983687817079</v>
      </c>
      <c r="L113" s="150">
        <f t="shared" si="9"/>
        <v>8.9643934751268313E-3</v>
      </c>
      <c r="M113" s="150">
        <f t="shared" si="10"/>
        <v>0.21514544340304395</v>
      </c>
      <c r="N113" s="150">
        <f t="shared" si="11"/>
        <v>0.23307423035329763</v>
      </c>
    </row>
    <row r="114" spans="1:14" x14ac:dyDescent="0.25">
      <c r="A114" s="2" t="s">
        <v>19</v>
      </c>
      <c r="B114" s="2" t="s">
        <v>37</v>
      </c>
      <c r="C114" s="91" t="s">
        <v>1</v>
      </c>
      <c r="D114" s="2" t="s">
        <v>8</v>
      </c>
      <c r="E114" s="56" t="s">
        <v>59</v>
      </c>
      <c r="F114" s="146">
        <v>2692015</v>
      </c>
      <c r="G114" s="147">
        <v>1.3</v>
      </c>
      <c r="H114" s="148">
        <f t="shared" si="6"/>
        <v>69992.39</v>
      </c>
      <c r="I114" s="148">
        <f t="shared" si="7"/>
        <v>2622022.61</v>
      </c>
      <c r="J114" s="148">
        <f t="shared" si="8"/>
        <v>2762007.39</v>
      </c>
      <c r="K114" s="149">
        <v>1</v>
      </c>
      <c r="L114" s="150">
        <f t="shared" si="9"/>
        <v>2.6000000000000002E-2</v>
      </c>
      <c r="M114" s="150">
        <f t="shared" si="10"/>
        <v>0.97399999999999998</v>
      </c>
      <c r="N114" s="150">
        <f t="shared" si="11"/>
        <v>1.026</v>
      </c>
    </row>
    <row r="115" spans="1:14" x14ac:dyDescent="0.25">
      <c r="A115" s="2" t="s">
        <v>19</v>
      </c>
      <c r="B115" s="2" t="s">
        <v>37</v>
      </c>
      <c r="C115" s="123" t="s">
        <v>1</v>
      </c>
      <c r="D115" s="96" t="s">
        <v>8</v>
      </c>
      <c r="E115" s="60" t="s">
        <v>12</v>
      </c>
      <c r="F115" s="146">
        <v>812986</v>
      </c>
      <c r="G115" s="147">
        <v>2.2999999999999998</v>
      </c>
      <c r="H115" s="148">
        <f t="shared" si="6"/>
        <v>37397.356</v>
      </c>
      <c r="I115" s="148">
        <f t="shared" si="7"/>
        <v>775588.64399999997</v>
      </c>
      <c r="J115" s="148">
        <f t="shared" si="8"/>
        <v>850383.35600000003</v>
      </c>
      <c r="K115" s="149">
        <f>F115/F114</f>
        <v>0.30199906018354283</v>
      </c>
      <c r="L115" s="150">
        <f t="shared" si="9"/>
        <v>1.3891956768442969E-2</v>
      </c>
      <c r="M115" s="150">
        <f t="shared" si="10"/>
        <v>0.28810710341509987</v>
      </c>
      <c r="N115" s="150">
        <f t="shared" si="11"/>
        <v>0.31589101695198579</v>
      </c>
    </row>
    <row r="116" spans="1:14" x14ac:dyDescent="0.25">
      <c r="A116" s="2" t="s">
        <v>19</v>
      </c>
      <c r="B116" s="2" t="s">
        <v>37</v>
      </c>
      <c r="C116" s="91" t="s">
        <v>1</v>
      </c>
      <c r="D116" s="2" t="s">
        <v>8</v>
      </c>
      <c r="E116" s="60" t="s">
        <v>13</v>
      </c>
      <c r="F116" s="146">
        <v>1406797</v>
      </c>
      <c r="G116" s="147">
        <v>2</v>
      </c>
      <c r="H116" s="148">
        <f t="shared" si="6"/>
        <v>56271.88</v>
      </c>
      <c r="I116" s="148">
        <f t="shared" si="7"/>
        <v>1350525.12</v>
      </c>
      <c r="J116" s="148">
        <f t="shared" si="8"/>
        <v>1463068.88</v>
      </c>
      <c r="K116" s="149">
        <f>F116/F114</f>
        <v>0.52258141206494024</v>
      </c>
      <c r="L116" s="150">
        <f t="shared" si="9"/>
        <v>2.090325648259761E-2</v>
      </c>
      <c r="M116" s="150">
        <f t="shared" si="10"/>
        <v>0.50167815558234263</v>
      </c>
      <c r="N116" s="150">
        <f t="shared" si="11"/>
        <v>0.54348466854753785</v>
      </c>
    </row>
    <row r="117" spans="1:14" x14ac:dyDescent="0.25">
      <c r="A117" s="2" t="s">
        <v>19</v>
      </c>
      <c r="B117" s="2" t="s">
        <v>37</v>
      </c>
      <c r="C117" s="91" t="s">
        <v>1</v>
      </c>
      <c r="D117" s="2" t="s">
        <v>8</v>
      </c>
      <c r="E117" s="60" t="s">
        <v>14</v>
      </c>
      <c r="F117" s="146">
        <v>472232</v>
      </c>
      <c r="G117" s="147">
        <v>3.1</v>
      </c>
      <c r="H117" s="148">
        <f t="shared" si="6"/>
        <v>29278.383999999998</v>
      </c>
      <c r="I117" s="148">
        <f t="shared" si="7"/>
        <v>442953.61599999998</v>
      </c>
      <c r="J117" s="148">
        <f t="shared" si="8"/>
        <v>501510.38400000002</v>
      </c>
      <c r="K117" s="149">
        <f>F117/F114</f>
        <v>0.17541952775151698</v>
      </c>
      <c r="L117" s="150">
        <f t="shared" si="9"/>
        <v>1.0876010720594053E-2</v>
      </c>
      <c r="M117" s="150">
        <f t="shared" si="10"/>
        <v>0.16454351703092293</v>
      </c>
      <c r="N117" s="150">
        <f t="shared" si="11"/>
        <v>0.18629553847211103</v>
      </c>
    </row>
    <row r="118" spans="1:14" x14ac:dyDescent="0.25">
      <c r="A118" s="2" t="s">
        <v>19</v>
      </c>
      <c r="B118" s="2" t="s">
        <v>37</v>
      </c>
      <c r="C118" s="91" t="s">
        <v>60</v>
      </c>
      <c r="D118" s="2" t="s">
        <v>8</v>
      </c>
      <c r="E118" s="56" t="s">
        <v>59</v>
      </c>
      <c r="F118" s="146">
        <v>2771141</v>
      </c>
      <c r="G118" s="147">
        <v>1.3</v>
      </c>
      <c r="H118" s="148">
        <f t="shared" si="6"/>
        <v>72049.666000000012</v>
      </c>
      <c r="I118" s="148">
        <f t="shared" si="7"/>
        <v>2699091.3339999998</v>
      </c>
      <c r="J118" s="148">
        <f t="shared" si="8"/>
        <v>2843190.6660000002</v>
      </c>
      <c r="K118" s="149">
        <v>1</v>
      </c>
      <c r="L118" s="150">
        <f t="shared" si="9"/>
        <v>2.6000000000000002E-2</v>
      </c>
      <c r="M118" s="150">
        <f t="shared" si="10"/>
        <v>0.97399999999999998</v>
      </c>
      <c r="N118" s="150">
        <f t="shared" si="11"/>
        <v>1.026</v>
      </c>
    </row>
    <row r="119" spans="1:14" x14ac:dyDescent="0.25">
      <c r="A119" s="2" t="s">
        <v>19</v>
      </c>
      <c r="B119" s="2" t="s">
        <v>37</v>
      </c>
      <c r="C119" s="123" t="s">
        <v>60</v>
      </c>
      <c r="D119" s="96" t="s">
        <v>8</v>
      </c>
      <c r="E119" s="60" t="s">
        <v>12</v>
      </c>
      <c r="F119" s="146">
        <v>747651</v>
      </c>
      <c r="G119" s="147">
        <v>2.9</v>
      </c>
      <c r="H119" s="148">
        <f t="shared" si="6"/>
        <v>43363.758000000002</v>
      </c>
      <c r="I119" s="148">
        <f t="shared" si="7"/>
        <v>704287.24199999997</v>
      </c>
      <c r="J119" s="148">
        <f t="shared" si="8"/>
        <v>791014.75800000003</v>
      </c>
      <c r="K119" s="149">
        <f>F119/F118</f>
        <v>0.26979897450183876</v>
      </c>
      <c r="L119" s="150">
        <f t="shared" si="9"/>
        <v>1.5648340521106648E-2</v>
      </c>
      <c r="M119" s="150">
        <f t="shared" si="10"/>
        <v>0.25415063398073212</v>
      </c>
      <c r="N119" s="150">
        <f t="shared" si="11"/>
        <v>0.2854473150229454</v>
      </c>
    </row>
    <row r="120" spans="1:14" x14ac:dyDescent="0.25">
      <c r="A120" s="2" t="s">
        <v>19</v>
      </c>
      <c r="B120" s="2" t="s">
        <v>37</v>
      </c>
      <c r="C120" s="91" t="s">
        <v>60</v>
      </c>
      <c r="D120" s="2" t="s">
        <v>8</v>
      </c>
      <c r="E120" s="60" t="s">
        <v>13</v>
      </c>
      <c r="F120" s="146">
        <v>1271375</v>
      </c>
      <c r="G120" s="147">
        <v>2</v>
      </c>
      <c r="H120" s="148">
        <f t="shared" si="6"/>
        <v>50855</v>
      </c>
      <c r="I120" s="148">
        <f t="shared" si="7"/>
        <v>1220520</v>
      </c>
      <c r="J120" s="148">
        <f t="shared" si="8"/>
        <v>1322230</v>
      </c>
      <c r="K120" s="149">
        <f>F120/F118</f>
        <v>0.45879116219636606</v>
      </c>
      <c r="L120" s="150">
        <f t="shared" si="9"/>
        <v>1.8351646487854641E-2</v>
      </c>
      <c r="M120" s="150">
        <f t="shared" si="10"/>
        <v>0.44043951570851142</v>
      </c>
      <c r="N120" s="150">
        <f t="shared" si="11"/>
        <v>0.47714280868422071</v>
      </c>
    </row>
    <row r="121" spans="1:14" x14ac:dyDescent="0.25">
      <c r="A121" s="2" t="s">
        <v>19</v>
      </c>
      <c r="B121" s="2" t="s">
        <v>37</v>
      </c>
      <c r="C121" s="91" t="s">
        <v>60</v>
      </c>
      <c r="D121" s="151" t="s">
        <v>8</v>
      </c>
      <c r="E121" s="60" t="s">
        <v>14</v>
      </c>
      <c r="F121" s="146">
        <v>752115</v>
      </c>
      <c r="G121" s="147">
        <v>2.2999999999999998</v>
      </c>
      <c r="H121" s="148">
        <f t="shared" si="6"/>
        <v>34597.289999999994</v>
      </c>
      <c r="I121" s="148">
        <f t="shared" si="7"/>
        <v>717517.71</v>
      </c>
      <c r="J121" s="148">
        <f t="shared" si="8"/>
        <v>786712.29</v>
      </c>
      <c r="K121" s="149">
        <f>F121/F118</f>
        <v>0.27140986330179517</v>
      </c>
      <c r="L121" s="150">
        <f t="shared" si="9"/>
        <v>1.2484853711882578E-2</v>
      </c>
      <c r="M121" s="150">
        <f t="shared" si="10"/>
        <v>0.2589250095899126</v>
      </c>
      <c r="N121" s="150">
        <f t="shared" si="11"/>
        <v>0.28389471701367774</v>
      </c>
    </row>
    <row r="122" spans="1:14" x14ac:dyDescent="0.25">
      <c r="A122" s="2" t="s">
        <v>19</v>
      </c>
      <c r="B122" s="2" t="s">
        <v>37</v>
      </c>
      <c r="C122" s="91" t="s">
        <v>0</v>
      </c>
      <c r="D122" s="2" t="s">
        <v>61</v>
      </c>
      <c r="E122" s="56" t="s">
        <v>59</v>
      </c>
      <c r="F122" s="146">
        <v>2653726</v>
      </c>
      <c r="G122" s="147">
        <v>0.8</v>
      </c>
      <c r="H122" s="148">
        <f t="shared" si="6"/>
        <v>42459.616000000009</v>
      </c>
      <c r="I122" s="148">
        <f t="shared" si="7"/>
        <v>2611266.3840000001</v>
      </c>
      <c r="J122" s="148">
        <f t="shared" si="8"/>
        <v>2696185.6159999999</v>
      </c>
      <c r="K122" s="149">
        <v>1</v>
      </c>
      <c r="L122" s="150">
        <f t="shared" si="9"/>
        <v>1.6E-2</v>
      </c>
      <c r="M122" s="150">
        <f t="shared" si="10"/>
        <v>0.98399999999999999</v>
      </c>
      <c r="N122" s="150">
        <f t="shared" si="11"/>
        <v>1.016</v>
      </c>
    </row>
    <row r="123" spans="1:14" x14ac:dyDescent="0.25">
      <c r="A123" s="2" t="s">
        <v>19</v>
      </c>
      <c r="B123" s="2" t="s">
        <v>37</v>
      </c>
      <c r="C123" s="123" t="s">
        <v>0</v>
      </c>
      <c r="D123" s="2" t="s">
        <v>61</v>
      </c>
      <c r="E123" s="60" t="s">
        <v>12</v>
      </c>
      <c r="F123" s="146">
        <v>351713</v>
      </c>
      <c r="G123" s="147">
        <v>3.2</v>
      </c>
      <c r="H123" s="148">
        <f t="shared" si="6"/>
        <v>22509.632000000001</v>
      </c>
      <c r="I123" s="148">
        <f t="shared" si="7"/>
        <v>329203.36800000002</v>
      </c>
      <c r="J123" s="148">
        <f t="shared" si="8"/>
        <v>374222.63199999998</v>
      </c>
      <c r="K123" s="149">
        <f>F123/F122</f>
        <v>0.13253553682633398</v>
      </c>
      <c r="L123" s="150">
        <f t="shared" si="9"/>
        <v>8.4822743568853751E-3</v>
      </c>
      <c r="M123" s="150">
        <f t="shared" si="10"/>
        <v>0.1240532624694486</v>
      </c>
      <c r="N123" s="150">
        <f t="shared" si="11"/>
        <v>0.14101781118321935</v>
      </c>
    </row>
    <row r="124" spans="1:14" x14ac:dyDescent="0.25">
      <c r="A124" s="2" t="s">
        <v>19</v>
      </c>
      <c r="B124" s="2" t="s">
        <v>37</v>
      </c>
      <c r="C124" s="91" t="s">
        <v>0</v>
      </c>
      <c r="D124" s="2" t="s">
        <v>61</v>
      </c>
      <c r="E124" s="60" t="s">
        <v>13</v>
      </c>
      <c r="F124" s="146">
        <v>1425197</v>
      </c>
      <c r="G124" s="147">
        <v>1.7</v>
      </c>
      <c r="H124" s="148">
        <f t="shared" si="6"/>
        <v>48456.697999999997</v>
      </c>
      <c r="I124" s="148">
        <f t="shared" si="7"/>
        <v>1376740.3019999999</v>
      </c>
      <c r="J124" s="148">
        <f t="shared" si="8"/>
        <v>1473653.6980000001</v>
      </c>
      <c r="K124" s="149">
        <f>F124/F122</f>
        <v>0.53705506898602196</v>
      </c>
      <c r="L124" s="150">
        <f t="shared" si="9"/>
        <v>1.8259872345524744E-2</v>
      </c>
      <c r="M124" s="150">
        <f t="shared" si="10"/>
        <v>0.51879519664049722</v>
      </c>
      <c r="N124" s="150">
        <f t="shared" si="11"/>
        <v>0.55531494133154669</v>
      </c>
    </row>
    <row r="125" spans="1:14" x14ac:dyDescent="0.25">
      <c r="A125" s="2" t="s">
        <v>19</v>
      </c>
      <c r="B125" s="2" t="s">
        <v>37</v>
      </c>
      <c r="C125" s="91" t="s">
        <v>0</v>
      </c>
      <c r="D125" s="2" t="s">
        <v>61</v>
      </c>
      <c r="E125" s="60" t="s">
        <v>14</v>
      </c>
      <c r="F125" s="146">
        <v>876816</v>
      </c>
      <c r="G125" s="147">
        <v>2</v>
      </c>
      <c r="H125" s="148">
        <f t="shared" si="6"/>
        <v>35072.639999999999</v>
      </c>
      <c r="I125" s="148">
        <f t="shared" si="7"/>
        <v>841743.35999999999</v>
      </c>
      <c r="J125" s="148">
        <f t="shared" si="8"/>
        <v>911888.64</v>
      </c>
      <c r="K125" s="149">
        <f>F125/F122</f>
        <v>0.33040939418764409</v>
      </c>
      <c r="L125" s="150">
        <f t="shared" si="9"/>
        <v>1.3216375767505763E-2</v>
      </c>
      <c r="M125" s="150">
        <f t="shared" si="10"/>
        <v>0.31719301842013831</v>
      </c>
      <c r="N125" s="150">
        <f t="shared" si="11"/>
        <v>0.34362576995514987</v>
      </c>
    </row>
    <row r="126" spans="1:14" x14ac:dyDescent="0.25">
      <c r="A126" s="2" t="s">
        <v>19</v>
      </c>
      <c r="B126" s="2" t="s">
        <v>37</v>
      </c>
      <c r="C126" s="91" t="s">
        <v>1</v>
      </c>
      <c r="D126" s="2" t="s">
        <v>61</v>
      </c>
      <c r="E126" s="56" t="s">
        <v>59</v>
      </c>
      <c r="F126" s="146">
        <v>1139675</v>
      </c>
      <c r="G126" s="147">
        <v>1.7</v>
      </c>
      <c r="H126" s="148">
        <f t="shared" si="6"/>
        <v>38748.949999999997</v>
      </c>
      <c r="I126" s="148">
        <f t="shared" si="7"/>
        <v>1100926.05</v>
      </c>
      <c r="J126" s="148">
        <f t="shared" si="8"/>
        <v>1178423.95</v>
      </c>
      <c r="K126" s="149">
        <v>1</v>
      </c>
      <c r="L126" s="150">
        <f t="shared" si="9"/>
        <v>3.4000000000000002E-2</v>
      </c>
      <c r="M126" s="150">
        <f t="shared" si="10"/>
        <v>0.96599999999999997</v>
      </c>
      <c r="N126" s="150">
        <f t="shared" si="11"/>
        <v>1.034</v>
      </c>
    </row>
    <row r="127" spans="1:14" x14ac:dyDescent="0.25">
      <c r="A127" s="2" t="s">
        <v>19</v>
      </c>
      <c r="B127" s="2" t="s">
        <v>37</v>
      </c>
      <c r="C127" s="123" t="s">
        <v>1</v>
      </c>
      <c r="D127" s="96" t="s">
        <v>61</v>
      </c>
      <c r="E127" s="60" t="s">
        <v>12</v>
      </c>
      <c r="F127" s="146">
        <v>160739</v>
      </c>
      <c r="G127" s="147">
        <v>5.0999999999999996</v>
      </c>
      <c r="H127" s="148">
        <f t="shared" si="6"/>
        <v>16395.377999999997</v>
      </c>
      <c r="I127" s="148">
        <f t="shared" si="7"/>
        <v>144343.622</v>
      </c>
      <c r="J127" s="148">
        <f t="shared" si="8"/>
        <v>177134.378</v>
      </c>
      <c r="K127" s="149">
        <f>F127/F126</f>
        <v>0.14103933138833438</v>
      </c>
      <c r="L127" s="150">
        <f t="shared" si="9"/>
        <v>1.4386011801610105E-2</v>
      </c>
      <c r="M127" s="150">
        <f t="shared" si="10"/>
        <v>0.12665331958672427</v>
      </c>
      <c r="N127" s="150">
        <f t="shared" si="11"/>
        <v>0.1554253431899445</v>
      </c>
    </row>
    <row r="128" spans="1:14" x14ac:dyDescent="0.25">
      <c r="A128" s="2" t="s">
        <v>19</v>
      </c>
      <c r="B128" s="2" t="s">
        <v>37</v>
      </c>
      <c r="C128" s="91" t="s">
        <v>1</v>
      </c>
      <c r="D128" s="2" t="s">
        <v>61</v>
      </c>
      <c r="E128" s="60" t="s">
        <v>13</v>
      </c>
      <c r="F128" s="146">
        <v>786110</v>
      </c>
      <c r="G128" s="147">
        <v>2</v>
      </c>
      <c r="H128" s="148">
        <f t="shared" si="6"/>
        <v>31444.400000000001</v>
      </c>
      <c r="I128" s="148">
        <f t="shared" si="7"/>
        <v>754665.6</v>
      </c>
      <c r="J128" s="148">
        <f t="shared" si="8"/>
        <v>817554.4</v>
      </c>
      <c r="K128" s="149">
        <f>F128/F126</f>
        <v>0.68976681948801188</v>
      </c>
      <c r="L128" s="150">
        <f t="shared" si="9"/>
        <v>2.7590672779520476E-2</v>
      </c>
      <c r="M128" s="150">
        <f t="shared" si="10"/>
        <v>0.66217614670849145</v>
      </c>
      <c r="N128" s="150">
        <f t="shared" si="11"/>
        <v>0.71735749226753232</v>
      </c>
    </row>
    <row r="129" spans="1:14" x14ac:dyDescent="0.25">
      <c r="A129" s="2" t="s">
        <v>19</v>
      </c>
      <c r="B129" s="2" t="s">
        <v>37</v>
      </c>
      <c r="C129" s="91" t="s">
        <v>1</v>
      </c>
      <c r="D129" s="2" t="s">
        <v>61</v>
      </c>
      <c r="E129" s="60" t="s">
        <v>14</v>
      </c>
      <c r="F129" s="146">
        <v>192826</v>
      </c>
      <c r="G129" s="147">
        <v>5.0999999999999996</v>
      </c>
      <c r="H129" s="148">
        <f t="shared" si="6"/>
        <v>19668.252</v>
      </c>
      <c r="I129" s="148">
        <f t="shared" si="7"/>
        <v>173157.74799999999</v>
      </c>
      <c r="J129" s="148">
        <f t="shared" si="8"/>
        <v>212494.25200000001</v>
      </c>
      <c r="K129" s="149">
        <f>F129/F126</f>
        <v>0.16919384912365368</v>
      </c>
      <c r="L129" s="150">
        <f t="shared" si="9"/>
        <v>1.7257772610612673E-2</v>
      </c>
      <c r="M129" s="150">
        <f t="shared" si="10"/>
        <v>0.151936076513041</v>
      </c>
      <c r="N129" s="150">
        <f t="shared" si="11"/>
        <v>0.18645162173426635</v>
      </c>
    </row>
    <row r="130" spans="1:14" x14ac:dyDescent="0.25">
      <c r="A130" s="2" t="s">
        <v>19</v>
      </c>
      <c r="B130" s="2" t="s">
        <v>37</v>
      </c>
      <c r="C130" s="91" t="s">
        <v>60</v>
      </c>
      <c r="D130" s="96" t="s">
        <v>61</v>
      </c>
      <c r="E130" s="56" t="s">
        <v>59</v>
      </c>
      <c r="F130" s="146">
        <v>1514051</v>
      </c>
      <c r="G130" s="147">
        <v>1.7</v>
      </c>
      <c r="H130" s="148">
        <f t="shared" ref="H130:H193" si="12">2*(F130*G130/100)</f>
        <v>51477.733999999997</v>
      </c>
      <c r="I130" s="148">
        <f t="shared" ref="I130:I193" si="13">F130-H130</f>
        <v>1462573.2660000001</v>
      </c>
      <c r="J130" s="148">
        <f t="shared" ref="J130:J193" si="14">F130+H130</f>
        <v>1565528.7339999999</v>
      </c>
      <c r="K130" s="149">
        <v>1</v>
      </c>
      <c r="L130" s="150">
        <f t="shared" ref="L130:L193" si="15">2*(K130*G130/100)</f>
        <v>3.4000000000000002E-2</v>
      </c>
      <c r="M130" s="150">
        <f t="shared" ref="M130:M193" si="16">K130-L130</f>
        <v>0.96599999999999997</v>
      </c>
      <c r="N130" s="150">
        <f t="shared" ref="N130:N193" si="17">K130+L130</f>
        <v>1.034</v>
      </c>
    </row>
    <row r="131" spans="1:14" x14ac:dyDescent="0.25">
      <c r="A131" s="2" t="s">
        <v>19</v>
      </c>
      <c r="B131" s="2" t="s">
        <v>37</v>
      </c>
      <c r="C131" s="123" t="s">
        <v>60</v>
      </c>
      <c r="D131" s="96" t="s">
        <v>61</v>
      </c>
      <c r="E131" s="60" t="s">
        <v>12</v>
      </c>
      <c r="F131" s="146">
        <v>190974</v>
      </c>
      <c r="G131" s="147">
        <v>5.0999999999999996</v>
      </c>
      <c r="H131" s="148">
        <f t="shared" si="12"/>
        <v>19479.347999999998</v>
      </c>
      <c r="I131" s="148">
        <f t="shared" si="13"/>
        <v>171494.652</v>
      </c>
      <c r="J131" s="148">
        <f t="shared" si="14"/>
        <v>210453.348</v>
      </c>
      <c r="K131" s="149">
        <f>F131/F130</f>
        <v>0.12613445650113503</v>
      </c>
      <c r="L131" s="150">
        <f t="shared" si="15"/>
        <v>1.2865714563115771E-2</v>
      </c>
      <c r="M131" s="150">
        <f t="shared" si="16"/>
        <v>0.11326874193801925</v>
      </c>
      <c r="N131" s="150">
        <f t="shared" si="17"/>
        <v>0.1390001710642508</v>
      </c>
    </row>
    <row r="132" spans="1:14" x14ac:dyDescent="0.25">
      <c r="A132" s="2" t="s">
        <v>19</v>
      </c>
      <c r="B132" s="2" t="s">
        <v>37</v>
      </c>
      <c r="C132" s="91" t="s">
        <v>60</v>
      </c>
      <c r="D132" s="2" t="s">
        <v>61</v>
      </c>
      <c r="E132" s="60" t="s">
        <v>13</v>
      </c>
      <c r="F132" s="146">
        <v>639087</v>
      </c>
      <c r="G132" s="147">
        <v>2.6</v>
      </c>
      <c r="H132" s="148">
        <f t="shared" si="12"/>
        <v>33232.523999999998</v>
      </c>
      <c r="I132" s="148">
        <f t="shared" si="13"/>
        <v>605854.47600000002</v>
      </c>
      <c r="J132" s="148">
        <f t="shared" si="14"/>
        <v>672319.52399999998</v>
      </c>
      <c r="K132" s="149">
        <f>F132/F130</f>
        <v>0.42210401102736961</v>
      </c>
      <c r="L132" s="150">
        <f t="shared" si="15"/>
        <v>2.1949408573423219E-2</v>
      </c>
      <c r="M132" s="150">
        <f t="shared" si="16"/>
        <v>0.40015460245394641</v>
      </c>
      <c r="N132" s="150">
        <f t="shared" si="17"/>
        <v>0.44405341960079281</v>
      </c>
    </row>
    <row r="133" spans="1:14" x14ac:dyDescent="0.25">
      <c r="A133" s="2" t="s">
        <v>19</v>
      </c>
      <c r="B133" s="2" t="s">
        <v>37</v>
      </c>
      <c r="C133" s="91" t="s">
        <v>60</v>
      </c>
      <c r="D133" s="151" t="s">
        <v>61</v>
      </c>
      <c r="E133" s="60" t="s">
        <v>14</v>
      </c>
      <c r="F133" s="146">
        <v>683990</v>
      </c>
      <c r="G133" s="147">
        <v>2.6</v>
      </c>
      <c r="H133" s="148">
        <f t="shared" si="12"/>
        <v>35567.480000000003</v>
      </c>
      <c r="I133" s="148">
        <f t="shared" si="13"/>
        <v>648422.52</v>
      </c>
      <c r="J133" s="148">
        <f t="shared" si="14"/>
        <v>719557.48</v>
      </c>
      <c r="K133" s="149">
        <f>F133/F130</f>
        <v>0.45176153247149536</v>
      </c>
      <c r="L133" s="150">
        <f t="shared" si="15"/>
        <v>2.3491599688517759E-2</v>
      </c>
      <c r="M133" s="150">
        <f t="shared" si="16"/>
        <v>0.42826993278297759</v>
      </c>
      <c r="N133" s="150">
        <f t="shared" si="17"/>
        <v>0.47525313216001314</v>
      </c>
    </row>
    <row r="134" spans="1:14" x14ac:dyDescent="0.25">
      <c r="A134" s="152" t="s">
        <v>19</v>
      </c>
      <c r="B134" s="152" t="s">
        <v>37</v>
      </c>
      <c r="C134" s="153" t="s">
        <v>0</v>
      </c>
      <c r="D134" s="152" t="s">
        <v>10</v>
      </c>
      <c r="E134" s="56" t="s">
        <v>59</v>
      </c>
      <c r="F134" s="154">
        <v>20252890</v>
      </c>
      <c r="G134" s="147">
        <v>0.2</v>
      </c>
      <c r="H134" s="148">
        <f t="shared" si="12"/>
        <v>81011.56</v>
      </c>
      <c r="I134" s="148">
        <f t="shared" si="13"/>
        <v>20171878.440000001</v>
      </c>
      <c r="J134" s="148">
        <f t="shared" si="14"/>
        <v>20333901.559999999</v>
      </c>
      <c r="K134" s="149">
        <v>1</v>
      </c>
      <c r="L134" s="150">
        <f t="shared" si="15"/>
        <v>4.0000000000000001E-3</v>
      </c>
      <c r="M134" s="150">
        <f t="shared" si="16"/>
        <v>0.996</v>
      </c>
      <c r="N134" s="150">
        <f t="shared" si="17"/>
        <v>1.004</v>
      </c>
    </row>
    <row r="135" spans="1:14" x14ac:dyDescent="0.25">
      <c r="A135" s="2" t="s">
        <v>19</v>
      </c>
      <c r="B135" s="2" t="s">
        <v>37</v>
      </c>
      <c r="C135" s="123" t="s">
        <v>0</v>
      </c>
      <c r="D135" s="96" t="s">
        <v>10</v>
      </c>
      <c r="E135" s="60" t="s">
        <v>12</v>
      </c>
      <c r="F135" s="146">
        <v>5754820</v>
      </c>
      <c r="G135" s="147">
        <v>0.9</v>
      </c>
      <c r="H135" s="148">
        <f t="shared" si="12"/>
        <v>103586.76</v>
      </c>
      <c r="I135" s="148">
        <f t="shared" si="13"/>
        <v>5651233.2400000002</v>
      </c>
      <c r="J135" s="148">
        <f t="shared" si="14"/>
        <v>5858406.7599999998</v>
      </c>
      <c r="K135" s="149">
        <f>F135/F134</f>
        <v>0.28414808948253806</v>
      </c>
      <c r="L135" s="150">
        <f t="shared" si="15"/>
        <v>5.1146656106856843E-3</v>
      </c>
      <c r="M135" s="150">
        <f t="shared" si="16"/>
        <v>0.27903342387185237</v>
      </c>
      <c r="N135" s="150">
        <f t="shared" si="17"/>
        <v>0.28926275509322374</v>
      </c>
    </row>
    <row r="136" spans="1:14" x14ac:dyDescent="0.25">
      <c r="A136" s="2" t="s">
        <v>19</v>
      </c>
      <c r="B136" s="2" t="s">
        <v>37</v>
      </c>
      <c r="C136" s="91" t="s">
        <v>0</v>
      </c>
      <c r="D136" s="2" t="s">
        <v>10</v>
      </c>
      <c r="E136" s="60" t="s">
        <v>13</v>
      </c>
      <c r="F136" s="146">
        <v>7735991</v>
      </c>
      <c r="G136" s="147">
        <v>0.7</v>
      </c>
      <c r="H136" s="148">
        <f t="shared" si="12"/>
        <v>108303.87399999998</v>
      </c>
      <c r="I136" s="148">
        <f t="shared" si="13"/>
        <v>7627687.1260000002</v>
      </c>
      <c r="J136" s="148">
        <f t="shared" si="14"/>
        <v>7844294.8739999998</v>
      </c>
      <c r="K136" s="149">
        <f>F136/F134</f>
        <v>0.3819697337022025</v>
      </c>
      <c r="L136" s="150">
        <f t="shared" si="15"/>
        <v>5.3475762718308353E-3</v>
      </c>
      <c r="M136" s="150">
        <f t="shared" si="16"/>
        <v>0.37662215743037164</v>
      </c>
      <c r="N136" s="150">
        <f t="shared" si="17"/>
        <v>0.38731730997403335</v>
      </c>
    </row>
    <row r="137" spans="1:14" x14ac:dyDescent="0.25">
      <c r="A137" s="2" t="s">
        <v>19</v>
      </c>
      <c r="B137" s="2" t="s">
        <v>37</v>
      </c>
      <c r="C137" s="91" t="s">
        <v>0</v>
      </c>
      <c r="D137" s="2" t="s">
        <v>10</v>
      </c>
      <c r="E137" s="60" t="s">
        <v>14</v>
      </c>
      <c r="F137" s="146">
        <v>6762079</v>
      </c>
      <c r="G137" s="147">
        <v>0.8</v>
      </c>
      <c r="H137" s="148">
        <f t="shared" si="12"/>
        <v>108193.26400000001</v>
      </c>
      <c r="I137" s="148">
        <f t="shared" si="13"/>
        <v>6653885.7359999996</v>
      </c>
      <c r="J137" s="148">
        <f t="shared" si="14"/>
        <v>6870272.2640000004</v>
      </c>
      <c r="K137" s="149">
        <f>F137/F134</f>
        <v>0.33388217681525945</v>
      </c>
      <c r="L137" s="150">
        <f t="shared" si="15"/>
        <v>5.3421148290441513E-3</v>
      </c>
      <c r="M137" s="150">
        <f t="shared" si="16"/>
        <v>0.32854006198621527</v>
      </c>
      <c r="N137" s="150">
        <f t="shared" si="17"/>
        <v>0.33922429164430362</v>
      </c>
    </row>
    <row r="138" spans="1:14" x14ac:dyDescent="0.25">
      <c r="A138" s="2" t="s">
        <v>19</v>
      </c>
      <c r="B138" s="2" t="s">
        <v>37</v>
      </c>
      <c r="C138" s="91" t="s">
        <v>1</v>
      </c>
      <c r="D138" s="2" t="s">
        <v>10</v>
      </c>
      <c r="E138" s="56" t="s">
        <v>59</v>
      </c>
      <c r="F138" s="146">
        <v>9947004</v>
      </c>
      <c r="G138" s="147">
        <v>0.5</v>
      </c>
      <c r="H138" s="148">
        <f t="shared" si="12"/>
        <v>99470.04</v>
      </c>
      <c r="I138" s="148">
        <f t="shared" si="13"/>
        <v>9847533.9600000009</v>
      </c>
      <c r="J138" s="148">
        <f t="shared" si="14"/>
        <v>10046474.039999999</v>
      </c>
      <c r="K138" s="149">
        <v>1</v>
      </c>
      <c r="L138" s="150">
        <f t="shared" si="15"/>
        <v>0.01</v>
      </c>
      <c r="M138" s="150">
        <f t="shared" si="16"/>
        <v>0.99</v>
      </c>
      <c r="N138" s="150">
        <f t="shared" si="17"/>
        <v>1.01</v>
      </c>
    </row>
    <row r="139" spans="1:14" x14ac:dyDescent="0.25">
      <c r="A139" s="2" t="s">
        <v>19</v>
      </c>
      <c r="B139" s="2" t="s">
        <v>37</v>
      </c>
      <c r="C139" s="123" t="s">
        <v>1</v>
      </c>
      <c r="D139" s="96" t="s">
        <v>10</v>
      </c>
      <c r="E139" s="60" t="s">
        <v>12</v>
      </c>
      <c r="F139" s="146">
        <v>2979166</v>
      </c>
      <c r="G139" s="147">
        <v>1.4</v>
      </c>
      <c r="H139" s="148">
        <f t="shared" si="12"/>
        <v>83416.648000000001</v>
      </c>
      <c r="I139" s="148">
        <f t="shared" si="13"/>
        <v>2895749.352</v>
      </c>
      <c r="J139" s="148">
        <f t="shared" si="14"/>
        <v>3062582.648</v>
      </c>
      <c r="K139" s="149">
        <f>F139/F138</f>
        <v>0.29950385060667511</v>
      </c>
      <c r="L139" s="150">
        <f t="shared" si="15"/>
        <v>8.3861078169869038E-3</v>
      </c>
      <c r="M139" s="150">
        <f t="shared" si="16"/>
        <v>0.29111774278968822</v>
      </c>
      <c r="N139" s="150">
        <f t="shared" si="17"/>
        <v>0.30788995842366201</v>
      </c>
    </row>
    <row r="140" spans="1:14" x14ac:dyDescent="0.25">
      <c r="A140" s="2" t="s">
        <v>19</v>
      </c>
      <c r="B140" s="2" t="s">
        <v>37</v>
      </c>
      <c r="C140" s="91" t="s">
        <v>1</v>
      </c>
      <c r="D140" s="2" t="s">
        <v>10</v>
      </c>
      <c r="E140" s="60" t="s">
        <v>13</v>
      </c>
      <c r="F140" s="146">
        <v>3955150</v>
      </c>
      <c r="G140" s="147">
        <v>1.1000000000000001</v>
      </c>
      <c r="H140" s="148">
        <f t="shared" si="12"/>
        <v>87013.3</v>
      </c>
      <c r="I140" s="148">
        <f t="shared" si="13"/>
        <v>3868136.7</v>
      </c>
      <c r="J140" s="148">
        <f t="shared" si="14"/>
        <v>4042163.3</v>
      </c>
      <c r="K140" s="149">
        <f>F140/F138</f>
        <v>0.39762223881683367</v>
      </c>
      <c r="L140" s="150">
        <f t="shared" si="15"/>
        <v>8.7476892539703408E-3</v>
      </c>
      <c r="M140" s="150">
        <f t="shared" si="16"/>
        <v>0.38887454956286333</v>
      </c>
      <c r="N140" s="150">
        <f t="shared" si="17"/>
        <v>0.40636992807080402</v>
      </c>
    </row>
    <row r="141" spans="1:14" x14ac:dyDescent="0.25">
      <c r="A141" s="2" t="s">
        <v>19</v>
      </c>
      <c r="B141" s="2" t="s">
        <v>37</v>
      </c>
      <c r="C141" s="91" t="s">
        <v>1</v>
      </c>
      <c r="D141" s="2" t="s">
        <v>10</v>
      </c>
      <c r="E141" s="60" t="s">
        <v>14</v>
      </c>
      <c r="F141" s="146">
        <v>3012688</v>
      </c>
      <c r="G141" s="147">
        <v>1.1000000000000001</v>
      </c>
      <c r="H141" s="148">
        <f t="shared" si="12"/>
        <v>66279.135999999999</v>
      </c>
      <c r="I141" s="148">
        <f t="shared" si="13"/>
        <v>2946408.8640000001</v>
      </c>
      <c r="J141" s="148">
        <f t="shared" si="14"/>
        <v>3078967.1359999999</v>
      </c>
      <c r="K141" s="149">
        <f>F141/F138</f>
        <v>0.30287391057649116</v>
      </c>
      <c r="L141" s="150">
        <f t="shared" si="15"/>
        <v>6.6632260326828065E-3</v>
      </c>
      <c r="M141" s="150">
        <f t="shared" si="16"/>
        <v>0.29621068454380833</v>
      </c>
      <c r="N141" s="150">
        <f t="shared" si="17"/>
        <v>0.30953713660917398</v>
      </c>
    </row>
    <row r="142" spans="1:14" x14ac:dyDescent="0.25">
      <c r="A142" s="2" t="s">
        <v>19</v>
      </c>
      <c r="B142" s="2" t="s">
        <v>37</v>
      </c>
      <c r="C142" s="91" t="s">
        <v>60</v>
      </c>
      <c r="D142" s="2" t="s">
        <v>10</v>
      </c>
      <c r="E142" s="56" t="s">
        <v>59</v>
      </c>
      <c r="F142" s="146">
        <v>10305886</v>
      </c>
      <c r="G142" s="147">
        <v>0.5</v>
      </c>
      <c r="H142" s="148">
        <f t="shared" si="12"/>
        <v>103058.86</v>
      </c>
      <c r="I142" s="148">
        <f t="shared" si="13"/>
        <v>10202827.140000001</v>
      </c>
      <c r="J142" s="148">
        <f t="shared" si="14"/>
        <v>10408944.859999999</v>
      </c>
      <c r="K142" s="149">
        <v>1</v>
      </c>
      <c r="L142" s="150">
        <f t="shared" si="15"/>
        <v>0.01</v>
      </c>
      <c r="M142" s="150">
        <f t="shared" si="16"/>
        <v>0.99</v>
      </c>
      <c r="N142" s="150">
        <f t="shared" si="17"/>
        <v>1.01</v>
      </c>
    </row>
    <row r="143" spans="1:14" x14ac:dyDescent="0.25">
      <c r="A143" s="2" t="s">
        <v>19</v>
      </c>
      <c r="B143" s="2" t="s">
        <v>37</v>
      </c>
      <c r="C143" s="123" t="s">
        <v>60</v>
      </c>
      <c r="D143" s="96" t="s">
        <v>10</v>
      </c>
      <c r="E143" s="60" t="s">
        <v>12</v>
      </c>
      <c r="F143" s="146">
        <v>2775654</v>
      </c>
      <c r="G143" s="147">
        <v>1.4</v>
      </c>
      <c r="H143" s="148">
        <f t="shared" si="12"/>
        <v>77718.311999999991</v>
      </c>
      <c r="I143" s="148">
        <f t="shared" si="13"/>
        <v>2697935.6880000001</v>
      </c>
      <c r="J143" s="148">
        <f t="shared" si="14"/>
        <v>2853372.3119999999</v>
      </c>
      <c r="K143" s="149">
        <f>F143/F142</f>
        <v>0.26932706222444147</v>
      </c>
      <c r="L143" s="150">
        <f t="shared" si="15"/>
        <v>7.5411577422843613E-3</v>
      </c>
      <c r="M143" s="150">
        <f t="shared" si="16"/>
        <v>0.26178590448215711</v>
      </c>
      <c r="N143" s="150">
        <f t="shared" si="17"/>
        <v>0.27686821996672584</v>
      </c>
    </row>
    <row r="144" spans="1:14" x14ac:dyDescent="0.25">
      <c r="A144" s="2" t="s">
        <v>19</v>
      </c>
      <c r="B144" s="2" t="s">
        <v>37</v>
      </c>
      <c r="C144" s="91" t="s">
        <v>60</v>
      </c>
      <c r="D144" s="2" t="s">
        <v>10</v>
      </c>
      <c r="E144" s="60" t="s">
        <v>13</v>
      </c>
      <c r="F144" s="146">
        <v>3780841</v>
      </c>
      <c r="G144" s="147">
        <v>1.1000000000000001</v>
      </c>
      <c r="H144" s="148">
        <f t="shared" si="12"/>
        <v>83178.502000000008</v>
      </c>
      <c r="I144" s="148">
        <f t="shared" si="13"/>
        <v>3697662.4980000001</v>
      </c>
      <c r="J144" s="148">
        <f t="shared" si="14"/>
        <v>3864019.5019999999</v>
      </c>
      <c r="K144" s="149">
        <f>F144/F142</f>
        <v>0.36686229597338843</v>
      </c>
      <c r="L144" s="150">
        <f t="shared" si="15"/>
        <v>8.0709705114145464E-3</v>
      </c>
      <c r="M144" s="150">
        <f t="shared" si="16"/>
        <v>0.3587913254619739</v>
      </c>
      <c r="N144" s="150">
        <f t="shared" si="17"/>
        <v>0.37493326648480296</v>
      </c>
    </row>
    <row r="145" spans="1:14" x14ac:dyDescent="0.25">
      <c r="A145" s="2" t="s">
        <v>19</v>
      </c>
      <c r="B145" s="2" t="s">
        <v>37</v>
      </c>
      <c r="C145" s="91" t="s">
        <v>60</v>
      </c>
      <c r="D145" s="151" t="s">
        <v>10</v>
      </c>
      <c r="E145" s="60" t="s">
        <v>14</v>
      </c>
      <c r="F145" s="146">
        <v>3749391</v>
      </c>
      <c r="G145" s="147">
        <v>1.1000000000000001</v>
      </c>
      <c r="H145" s="148">
        <f t="shared" si="12"/>
        <v>82486.602000000014</v>
      </c>
      <c r="I145" s="148">
        <f t="shared" si="13"/>
        <v>3666904.398</v>
      </c>
      <c r="J145" s="148">
        <f t="shared" si="14"/>
        <v>3831877.602</v>
      </c>
      <c r="K145" s="149">
        <f>F145/F142</f>
        <v>0.36381064180217015</v>
      </c>
      <c r="L145" s="150">
        <f t="shared" si="15"/>
        <v>8.0038341196477444E-3</v>
      </c>
      <c r="M145" s="150">
        <f t="shared" si="16"/>
        <v>0.35580680768252243</v>
      </c>
      <c r="N145" s="150">
        <f t="shared" si="17"/>
        <v>0.37181447592181788</v>
      </c>
    </row>
    <row r="146" spans="1:14" x14ac:dyDescent="0.25">
      <c r="A146" s="2" t="s">
        <v>20</v>
      </c>
      <c r="B146" s="2" t="s">
        <v>28</v>
      </c>
      <c r="C146" s="91" t="s">
        <v>0</v>
      </c>
      <c r="D146" s="2" t="s">
        <v>4</v>
      </c>
      <c r="E146" s="56" t="s">
        <v>59</v>
      </c>
      <c r="F146" s="146">
        <v>293829</v>
      </c>
      <c r="G146" s="147">
        <v>4</v>
      </c>
      <c r="H146" s="148">
        <f t="shared" si="12"/>
        <v>23506.32</v>
      </c>
      <c r="I146" s="148">
        <f t="shared" si="13"/>
        <v>270322.68</v>
      </c>
      <c r="J146" s="148">
        <f t="shared" si="14"/>
        <v>317335.32</v>
      </c>
      <c r="K146" s="149">
        <v>1</v>
      </c>
      <c r="L146" s="150">
        <f t="shared" si="15"/>
        <v>0.08</v>
      </c>
      <c r="M146" s="150">
        <f t="shared" si="16"/>
        <v>0.92</v>
      </c>
      <c r="N146" s="150">
        <f t="shared" si="17"/>
        <v>1.08</v>
      </c>
    </row>
    <row r="147" spans="1:14" x14ac:dyDescent="0.25">
      <c r="A147" s="2" t="s">
        <v>20</v>
      </c>
      <c r="B147" s="2" t="s">
        <v>28</v>
      </c>
      <c r="C147" s="123" t="s">
        <v>0</v>
      </c>
      <c r="D147" s="96" t="s">
        <v>4</v>
      </c>
      <c r="E147" s="60" t="s">
        <v>12</v>
      </c>
      <c r="F147" s="146">
        <v>28434</v>
      </c>
      <c r="G147" s="147">
        <v>13.3</v>
      </c>
      <c r="H147" s="148">
        <f t="shared" si="12"/>
        <v>7563.4440000000004</v>
      </c>
      <c r="I147" s="148">
        <f t="shared" si="13"/>
        <v>20870.556</v>
      </c>
      <c r="J147" s="148">
        <f t="shared" si="14"/>
        <v>35997.444000000003</v>
      </c>
      <c r="K147" s="149">
        <f>F147/F146</f>
        <v>9.6770570638024161E-2</v>
      </c>
      <c r="L147" s="150">
        <f t="shared" si="15"/>
        <v>2.5740971789714427E-2</v>
      </c>
      <c r="M147" s="150">
        <f t="shared" si="16"/>
        <v>7.1029598848309727E-2</v>
      </c>
      <c r="N147" s="150">
        <f t="shared" si="17"/>
        <v>0.1225115424277386</v>
      </c>
    </row>
    <row r="148" spans="1:14" x14ac:dyDescent="0.25">
      <c r="A148" s="2" t="s">
        <v>20</v>
      </c>
      <c r="B148" s="2" t="s">
        <v>28</v>
      </c>
      <c r="C148" s="91" t="s">
        <v>0</v>
      </c>
      <c r="D148" s="2" t="s">
        <v>4</v>
      </c>
      <c r="E148" s="60" t="s">
        <v>13</v>
      </c>
      <c r="F148" s="146">
        <v>27963</v>
      </c>
      <c r="G148" s="147">
        <v>13.3</v>
      </c>
      <c r="H148" s="148">
        <f t="shared" si="12"/>
        <v>7438.1580000000004</v>
      </c>
      <c r="I148" s="148">
        <f t="shared" si="13"/>
        <v>20524.842000000001</v>
      </c>
      <c r="J148" s="148">
        <f t="shared" si="14"/>
        <v>35401.158000000003</v>
      </c>
      <c r="K148" s="149">
        <f>F148/F146</f>
        <v>9.5167597480167038E-2</v>
      </c>
      <c r="L148" s="150">
        <f t="shared" si="15"/>
        <v>2.5314580929724433E-2</v>
      </c>
      <c r="M148" s="150">
        <f t="shared" si="16"/>
        <v>6.9853016550442598E-2</v>
      </c>
      <c r="N148" s="150">
        <f t="shared" si="17"/>
        <v>0.12048217840989148</v>
      </c>
    </row>
    <row r="149" spans="1:14" x14ac:dyDescent="0.25">
      <c r="A149" s="2" t="s">
        <v>20</v>
      </c>
      <c r="B149" s="2" t="s">
        <v>28</v>
      </c>
      <c r="C149" s="91" t="s">
        <v>0</v>
      </c>
      <c r="D149" s="2" t="s">
        <v>4</v>
      </c>
      <c r="E149" s="60" t="s">
        <v>14</v>
      </c>
      <c r="F149" s="146">
        <v>237432</v>
      </c>
      <c r="G149" s="147">
        <v>4.5</v>
      </c>
      <c r="H149" s="148">
        <f t="shared" si="12"/>
        <v>21368.880000000001</v>
      </c>
      <c r="I149" s="148">
        <f t="shared" si="13"/>
        <v>216063.12</v>
      </c>
      <c r="J149" s="148">
        <f t="shared" si="14"/>
        <v>258800.88</v>
      </c>
      <c r="K149" s="149">
        <f>F149/F146</f>
        <v>0.8080618318818088</v>
      </c>
      <c r="L149" s="150">
        <f t="shared" si="15"/>
        <v>7.2725564869362797E-2</v>
      </c>
      <c r="M149" s="150">
        <f t="shared" si="16"/>
        <v>0.73533626701244603</v>
      </c>
      <c r="N149" s="150">
        <f t="shared" si="17"/>
        <v>0.88078739675117157</v>
      </c>
    </row>
    <row r="150" spans="1:14" x14ac:dyDescent="0.25">
      <c r="A150" s="2" t="s">
        <v>20</v>
      </c>
      <c r="B150" s="2" t="s">
        <v>28</v>
      </c>
      <c r="C150" s="91" t="s">
        <v>1</v>
      </c>
      <c r="D150" s="2" t="s">
        <v>4</v>
      </c>
      <c r="E150" s="56" t="s">
        <v>59</v>
      </c>
      <c r="F150" s="146">
        <v>153594</v>
      </c>
      <c r="G150" s="147">
        <v>5.3</v>
      </c>
      <c r="H150" s="148">
        <f t="shared" si="12"/>
        <v>16280.964</v>
      </c>
      <c r="I150" s="148">
        <f t="shared" si="13"/>
        <v>137313.03599999999</v>
      </c>
      <c r="J150" s="148">
        <f t="shared" si="14"/>
        <v>169874.96400000001</v>
      </c>
      <c r="K150" s="149">
        <v>1</v>
      </c>
      <c r="L150" s="150">
        <f t="shared" si="15"/>
        <v>0.106</v>
      </c>
      <c r="M150" s="150">
        <f t="shared" si="16"/>
        <v>0.89400000000000002</v>
      </c>
      <c r="N150" s="150">
        <f t="shared" si="17"/>
        <v>1.1060000000000001</v>
      </c>
    </row>
    <row r="151" spans="1:14" x14ac:dyDescent="0.25">
      <c r="A151" s="2" t="s">
        <v>20</v>
      </c>
      <c r="B151" s="2" t="s">
        <v>28</v>
      </c>
      <c r="C151" s="123" t="s">
        <v>1</v>
      </c>
      <c r="D151" s="96" t="s">
        <v>4</v>
      </c>
      <c r="E151" s="60" t="s">
        <v>12</v>
      </c>
      <c r="F151" s="146">
        <v>20221</v>
      </c>
      <c r="G151" s="147">
        <v>14.9</v>
      </c>
      <c r="H151" s="148">
        <f t="shared" si="12"/>
        <v>6025.8580000000002</v>
      </c>
      <c r="I151" s="148">
        <f t="shared" si="13"/>
        <v>14195.142</v>
      </c>
      <c r="J151" s="148">
        <f t="shared" si="14"/>
        <v>26246.858</v>
      </c>
      <c r="K151" s="149">
        <f>F151/F150</f>
        <v>0.1316522780837793</v>
      </c>
      <c r="L151" s="150">
        <f t="shared" si="15"/>
        <v>3.9232378868966231E-2</v>
      </c>
      <c r="M151" s="150">
        <f t="shared" si="16"/>
        <v>9.241989921481307E-2</v>
      </c>
      <c r="N151" s="150">
        <f t="shared" si="17"/>
        <v>0.17088465695274552</v>
      </c>
    </row>
    <row r="152" spans="1:14" x14ac:dyDescent="0.25">
      <c r="A152" s="2" t="s">
        <v>20</v>
      </c>
      <c r="B152" s="2" t="s">
        <v>28</v>
      </c>
      <c r="C152" s="91" t="s">
        <v>1</v>
      </c>
      <c r="D152" s="2" t="s">
        <v>4</v>
      </c>
      <c r="E152" s="60" t="s">
        <v>13</v>
      </c>
      <c r="F152" s="146">
        <v>19928</v>
      </c>
      <c r="G152" s="147">
        <v>15.3</v>
      </c>
      <c r="H152" s="148">
        <f t="shared" si="12"/>
        <v>6097.9680000000008</v>
      </c>
      <c r="I152" s="148">
        <f t="shared" si="13"/>
        <v>13830.031999999999</v>
      </c>
      <c r="J152" s="148">
        <f t="shared" si="14"/>
        <v>26025.968000000001</v>
      </c>
      <c r="K152" s="149">
        <f>F152/F150</f>
        <v>0.12974465148378192</v>
      </c>
      <c r="L152" s="150">
        <f t="shared" si="15"/>
        <v>3.9701863354037269E-2</v>
      </c>
      <c r="M152" s="150">
        <f t="shared" si="16"/>
        <v>9.0042788129744644E-2</v>
      </c>
      <c r="N152" s="150">
        <f t="shared" si="17"/>
        <v>0.1694465148378192</v>
      </c>
    </row>
    <row r="153" spans="1:14" x14ac:dyDescent="0.25">
      <c r="A153" s="2" t="s">
        <v>20</v>
      </c>
      <c r="B153" s="2" t="s">
        <v>28</v>
      </c>
      <c r="C153" s="91" t="s">
        <v>1</v>
      </c>
      <c r="D153" s="2" t="s">
        <v>4</v>
      </c>
      <c r="E153" s="60" t="s">
        <v>14</v>
      </c>
      <c r="F153" s="146">
        <v>113445</v>
      </c>
      <c r="G153" s="147">
        <v>6.5</v>
      </c>
      <c r="H153" s="148">
        <f t="shared" si="12"/>
        <v>14747.85</v>
      </c>
      <c r="I153" s="148">
        <f t="shared" si="13"/>
        <v>98697.15</v>
      </c>
      <c r="J153" s="148">
        <f t="shared" si="14"/>
        <v>128192.85</v>
      </c>
      <c r="K153" s="149">
        <f>F153/F150</f>
        <v>0.73860307043243878</v>
      </c>
      <c r="L153" s="150">
        <f t="shared" si="15"/>
        <v>9.6018399156217044E-2</v>
      </c>
      <c r="M153" s="150">
        <f t="shared" si="16"/>
        <v>0.64258467127622176</v>
      </c>
      <c r="N153" s="150">
        <f t="shared" si="17"/>
        <v>0.8346214695886558</v>
      </c>
    </row>
    <row r="154" spans="1:14" x14ac:dyDescent="0.25">
      <c r="A154" s="2" t="s">
        <v>20</v>
      </c>
      <c r="B154" s="2" t="s">
        <v>28</v>
      </c>
      <c r="C154" s="91" t="s">
        <v>60</v>
      </c>
      <c r="D154" s="2" t="s">
        <v>4</v>
      </c>
      <c r="E154" s="56" t="s">
        <v>59</v>
      </c>
      <c r="F154" s="146">
        <v>140235</v>
      </c>
      <c r="G154" s="147">
        <v>5.8</v>
      </c>
      <c r="H154" s="148">
        <f t="shared" si="12"/>
        <v>16267.26</v>
      </c>
      <c r="I154" s="148">
        <f t="shared" si="13"/>
        <v>123967.74</v>
      </c>
      <c r="J154" s="148">
        <f t="shared" si="14"/>
        <v>156502.26</v>
      </c>
      <c r="K154" s="149">
        <v>1</v>
      </c>
      <c r="L154" s="150">
        <f t="shared" si="15"/>
        <v>0.11599999999999999</v>
      </c>
      <c r="M154" s="150">
        <f t="shared" si="16"/>
        <v>0.88400000000000001</v>
      </c>
      <c r="N154" s="150">
        <f t="shared" si="17"/>
        <v>1.1160000000000001</v>
      </c>
    </row>
    <row r="155" spans="1:14" x14ac:dyDescent="0.25">
      <c r="A155" s="2" t="s">
        <v>20</v>
      </c>
      <c r="B155" s="2" t="s">
        <v>28</v>
      </c>
      <c r="C155" s="123" t="s">
        <v>60</v>
      </c>
      <c r="D155" s="96" t="s">
        <v>4</v>
      </c>
      <c r="E155" s="60" t="s">
        <v>12</v>
      </c>
      <c r="F155" s="146" t="s">
        <v>100</v>
      </c>
      <c r="H155" s="148" t="e">
        <f t="shared" si="12"/>
        <v>#VALUE!</v>
      </c>
      <c r="I155" s="148" t="e">
        <f t="shared" si="13"/>
        <v>#VALUE!</v>
      </c>
      <c r="J155" s="148" t="e">
        <f t="shared" si="14"/>
        <v>#VALUE!</v>
      </c>
      <c r="K155" s="149" t="e">
        <f>F155/F154</f>
        <v>#VALUE!</v>
      </c>
      <c r="L155" s="150" t="e">
        <f t="shared" si="15"/>
        <v>#VALUE!</v>
      </c>
      <c r="M155" s="150" t="e">
        <f t="shared" si="16"/>
        <v>#VALUE!</v>
      </c>
      <c r="N155" s="150" t="e">
        <f t="shared" si="17"/>
        <v>#VALUE!</v>
      </c>
    </row>
    <row r="156" spans="1:14" x14ac:dyDescent="0.25">
      <c r="A156" s="2" t="s">
        <v>20</v>
      </c>
      <c r="B156" s="2" t="s">
        <v>28</v>
      </c>
      <c r="C156" s="91" t="s">
        <v>60</v>
      </c>
      <c r="D156" s="2" t="s">
        <v>4</v>
      </c>
      <c r="E156" s="60" t="s">
        <v>13</v>
      </c>
      <c r="F156" s="146">
        <v>8035</v>
      </c>
      <c r="G156" s="147">
        <v>23.6</v>
      </c>
      <c r="H156" s="148">
        <f t="shared" si="12"/>
        <v>3792.52</v>
      </c>
      <c r="I156" s="148">
        <f t="shared" si="13"/>
        <v>4242.4799999999996</v>
      </c>
      <c r="J156" s="148">
        <f t="shared" si="14"/>
        <v>11827.52</v>
      </c>
      <c r="K156" s="149">
        <f>F156/F154</f>
        <v>5.7296680571897171E-2</v>
      </c>
      <c r="L156" s="150">
        <f t="shared" si="15"/>
        <v>2.7044033229935469E-2</v>
      </c>
      <c r="M156" s="150">
        <f t="shared" si="16"/>
        <v>3.0252647341961703E-2</v>
      </c>
      <c r="N156" s="150">
        <f t="shared" si="17"/>
        <v>8.434071380183264E-2</v>
      </c>
    </row>
    <row r="157" spans="1:14" x14ac:dyDescent="0.25">
      <c r="A157" s="2" t="s">
        <v>20</v>
      </c>
      <c r="B157" s="2" t="s">
        <v>28</v>
      </c>
      <c r="C157" s="91" t="s">
        <v>60</v>
      </c>
      <c r="D157" s="151" t="s">
        <v>4</v>
      </c>
      <c r="E157" s="60" t="s">
        <v>14</v>
      </c>
      <c r="F157" s="146">
        <v>123987</v>
      </c>
      <c r="G157" s="147">
        <v>5.8</v>
      </c>
      <c r="H157" s="148">
        <f t="shared" si="12"/>
        <v>14382.492</v>
      </c>
      <c r="I157" s="148">
        <f t="shared" si="13"/>
        <v>109604.508</v>
      </c>
      <c r="J157" s="148">
        <f t="shared" si="14"/>
        <v>138369.492</v>
      </c>
      <c r="K157" s="149">
        <f>F157/F154</f>
        <v>0.88413734089207396</v>
      </c>
      <c r="L157" s="150">
        <f t="shared" si="15"/>
        <v>0.10255993154348059</v>
      </c>
      <c r="M157" s="150">
        <f t="shared" si="16"/>
        <v>0.78157740934859343</v>
      </c>
      <c r="N157" s="150">
        <f t="shared" si="17"/>
        <v>0.9866972724355545</v>
      </c>
    </row>
    <row r="158" spans="1:14" x14ac:dyDescent="0.25">
      <c r="A158" s="2" t="s">
        <v>20</v>
      </c>
      <c r="B158" s="2" t="s">
        <v>28</v>
      </c>
      <c r="C158" s="91" t="s">
        <v>0</v>
      </c>
      <c r="D158" s="2" t="s">
        <v>6</v>
      </c>
      <c r="E158" s="56" t="s">
        <v>59</v>
      </c>
      <c r="F158" s="146">
        <v>648271</v>
      </c>
      <c r="G158" s="147">
        <v>3.5</v>
      </c>
      <c r="H158" s="148">
        <f t="shared" si="12"/>
        <v>45378.97</v>
      </c>
      <c r="I158" s="148">
        <f t="shared" si="13"/>
        <v>602892.03</v>
      </c>
      <c r="J158" s="148">
        <f t="shared" si="14"/>
        <v>693649.97</v>
      </c>
      <c r="K158" s="149">
        <v>1</v>
      </c>
      <c r="L158" s="150">
        <f t="shared" si="15"/>
        <v>7.0000000000000007E-2</v>
      </c>
      <c r="M158" s="150">
        <f t="shared" si="16"/>
        <v>0.92999999999999994</v>
      </c>
      <c r="N158" s="150">
        <f t="shared" si="17"/>
        <v>1.07</v>
      </c>
    </row>
    <row r="159" spans="1:14" x14ac:dyDescent="0.25">
      <c r="A159" s="2" t="s">
        <v>20</v>
      </c>
      <c r="B159" s="2" t="s">
        <v>28</v>
      </c>
      <c r="C159" s="123" t="s">
        <v>0</v>
      </c>
      <c r="D159" s="96" t="s">
        <v>6</v>
      </c>
      <c r="E159" s="60" t="s">
        <v>12</v>
      </c>
      <c r="F159" s="146">
        <v>148875</v>
      </c>
      <c r="G159" s="147">
        <v>7.4</v>
      </c>
      <c r="H159" s="148">
        <f t="shared" si="12"/>
        <v>22033.5</v>
      </c>
      <c r="I159" s="148">
        <f t="shared" si="13"/>
        <v>126841.5</v>
      </c>
      <c r="J159" s="148">
        <f t="shared" si="14"/>
        <v>170908.5</v>
      </c>
      <c r="K159" s="149">
        <f>F159/F158</f>
        <v>0.22964932875294436</v>
      </c>
      <c r="L159" s="150">
        <f t="shared" si="15"/>
        <v>3.3988100655435768E-2</v>
      </c>
      <c r="M159" s="150">
        <f t="shared" si="16"/>
        <v>0.19566122809750858</v>
      </c>
      <c r="N159" s="150">
        <f t="shared" si="17"/>
        <v>0.26363742940838014</v>
      </c>
    </row>
    <row r="160" spans="1:14" x14ac:dyDescent="0.25">
      <c r="A160" s="2" t="s">
        <v>20</v>
      </c>
      <c r="B160" s="2" t="s">
        <v>28</v>
      </c>
      <c r="C160" s="91" t="s">
        <v>0</v>
      </c>
      <c r="D160" s="2" t="s">
        <v>6</v>
      </c>
      <c r="E160" s="60" t="s">
        <v>13</v>
      </c>
      <c r="F160" s="146">
        <v>141487</v>
      </c>
      <c r="G160" s="147">
        <v>7.4</v>
      </c>
      <c r="H160" s="148">
        <f t="shared" si="12"/>
        <v>20940.076000000001</v>
      </c>
      <c r="I160" s="148">
        <f t="shared" si="13"/>
        <v>120546.924</v>
      </c>
      <c r="J160" s="148">
        <f t="shared" si="14"/>
        <v>162427.076</v>
      </c>
      <c r="K160" s="149">
        <f>F160/F158</f>
        <v>0.21825286030070756</v>
      </c>
      <c r="L160" s="150">
        <f t="shared" si="15"/>
        <v>3.2301423324504717E-2</v>
      </c>
      <c r="M160" s="150">
        <f t="shared" si="16"/>
        <v>0.18595143697620284</v>
      </c>
      <c r="N160" s="150">
        <f t="shared" si="17"/>
        <v>0.25055428362521226</v>
      </c>
    </row>
    <row r="161" spans="1:14" x14ac:dyDescent="0.25">
      <c r="A161" s="2" t="s">
        <v>20</v>
      </c>
      <c r="B161" s="2" t="s">
        <v>28</v>
      </c>
      <c r="C161" s="91" t="s">
        <v>0</v>
      </c>
      <c r="D161" s="2" t="s">
        <v>6</v>
      </c>
      <c r="E161" s="60" t="s">
        <v>14</v>
      </c>
      <c r="F161" s="146">
        <v>357909</v>
      </c>
      <c r="G161" s="147">
        <v>4.2</v>
      </c>
      <c r="H161" s="148">
        <f t="shared" si="12"/>
        <v>30064.356</v>
      </c>
      <c r="I161" s="148">
        <f t="shared" si="13"/>
        <v>327844.64399999997</v>
      </c>
      <c r="J161" s="148">
        <f t="shared" si="14"/>
        <v>387973.35600000003</v>
      </c>
      <c r="K161" s="149">
        <f>F161/F158</f>
        <v>0.55209781094634802</v>
      </c>
      <c r="L161" s="150">
        <f t="shared" si="15"/>
        <v>4.6376216119493233E-2</v>
      </c>
      <c r="M161" s="150">
        <f t="shared" si="16"/>
        <v>0.50572159482685475</v>
      </c>
      <c r="N161" s="150">
        <f t="shared" si="17"/>
        <v>0.5984740270658413</v>
      </c>
    </row>
    <row r="162" spans="1:14" x14ac:dyDescent="0.25">
      <c r="A162" s="2" t="s">
        <v>20</v>
      </c>
      <c r="B162" s="2" t="s">
        <v>28</v>
      </c>
      <c r="C162" s="91" t="s">
        <v>1</v>
      </c>
      <c r="D162" s="2" t="s">
        <v>6</v>
      </c>
      <c r="E162" s="56" t="s">
        <v>59</v>
      </c>
      <c r="F162" s="146">
        <v>324085</v>
      </c>
      <c r="G162" s="147">
        <v>4.7</v>
      </c>
      <c r="H162" s="148">
        <f t="shared" si="12"/>
        <v>30463.99</v>
      </c>
      <c r="I162" s="148">
        <f t="shared" si="13"/>
        <v>293621.01</v>
      </c>
      <c r="J162" s="148">
        <f t="shared" si="14"/>
        <v>354548.99</v>
      </c>
      <c r="K162" s="149">
        <v>1</v>
      </c>
      <c r="L162" s="150">
        <f t="shared" si="15"/>
        <v>9.4E-2</v>
      </c>
      <c r="M162" s="150">
        <f t="shared" si="16"/>
        <v>0.90600000000000003</v>
      </c>
      <c r="N162" s="150">
        <f t="shared" si="17"/>
        <v>1.0940000000000001</v>
      </c>
    </row>
    <row r="163" spans="1:14" x14ac:dyDescent="0.25">
      <c r="A163" s="2" t="s">
        <v>20</v>
      </c>
      <c r="B163" s="2" t="s">
        <v>28</v>
      </c>
      <c r="C163" s="123" t="s">
        <v>1</v>
      </c>
      <c r="D163" s="96" t="s">
        <v>6</v>
      </c>
      <c r="E163" s="60" t="s">
        <v>12</v>
      </c>
      <c r="F163" s="146">
        <v>98114</v>
      </c>
      <c r="G163" s="147">
        <v>8.5</v>
      </c>
      <c r="H163" s="148">
        <f t="shared" si="12"/>
        <v>16679.38</v>
      </c>
      <c r="I163" s="148">
        <f t="shared" si="13"/>
        <v>81434.62</v>
      </c>
      <c r="J163" s="148">
        <f t="shared" si="14"/>
        <v>114793.38</v>
      </c>
      <c r="K163" s="149">
        <f>F163/F162</f>
        <v>0.3027415647129611</v>
      </c>
      <c r="L163" s="150">
        <f t="shared" si="15"/>
        <v>5.1466066001203382E-2</v>
      </c>
      <c r="M163" s="150">
        <f t="shared" si="16"/>
        <v>0.25127549871175769</v>
      </c>
      <c r="N163" s="150">
        <f t="shared" si="17"/>
        <v>0.3542076307141645</v>
      </c>
    </row>
    <row r="164" spans="1:14" x14ac:dyDescent="0.25">
      <c r="A164" s="2" t="s">
        <v>20</v>
      </c>
      <c r="B164" s="2" t="s">
        <v>28</v>
      </c>
      <c r="C164" s="91" t="s">
        <v>1</v>
      </c>
      <c r="D164" s="2" t="s">
        <v>6</v>
      </c>
      <c r="E164" s="60" t="s">
        <v>13</v>
      </c>
      <c r="F164" s="146">
        <v>77661</v>
      </c>
      <c r="G164" s="147">
        <v>9.8000000000000007</v>
      </c>
      <c r="H164" s="148">
        <f t="shared" si="12"/>
        <v>15221.556</v>
      </c>
      <c r="I164" s="148">
        <f t="shared" si="13"/>
        <v>62439.444000000003</v>
      </c>
      <c r="J164" s="148">
        <f t="shared" si="14"/>
        <v>92882.555999999997</v>
      </c>
      <c r="K164" s="149">
        <f>F164/F162</f>
        <v>0.23963157813536573</v>
      </c>
      <c r="L164" s="150">
        <f t="shared" si="15"/>
        <v>4.6967789314531688E-2</v>
      </c>
      <c r="M164" s="150">
        <f t="shared" si="16"/>
        <v>0.19266378882083404</v>
      </c>
      <c r="N164" s="150">
        <f t="shared" si="17"/>
        <v>0.28659936744989745</v>
      </c>
    </row>
    <row r="165" spans="1:14" x14ac:dyDescent="0.25">
      <c r="A165" s="2" t="s">
        <v>20</v>
      </c>
      <c r="B165" s="2" t="s">
        <v>28</v>
      </c>
      <c r="C165" s="91" t="s">
        <v>1</v>
      </c>
      <c r="D165" s="2" t="s">
        <v>6</v>
      </c>
      <c r="E165" s="60" t="s">
        <v>14</v>
      </c>
      <c r="F165" s="146">
        <v>148310</v>
      </c>
      <c r="G165" s="147">
        <v>7.4</v>
      </c>
      <c r="H165" s="148">
        <f t="shared" si="12"/>
        <v>21949.88</v>
      </c>
      <c r="I165" s="148">
        <f t="shared" si="13"/>
        <v>126360.12</v>
      </c>
      <c r="J165" s="148">
        <f t="shared" si="14"/>
        <v>170259.88</v>
      </c>
      <c r="K165" s="149">
        <f>F165/F162</f>
        <v>0.45762685715167317</v>
      </c>
      <c r="L165" s="150">
        <f t="shared" si="15"/>
        <v>6.7728774858447624E-2</v>
      </c>
      <c r="M165" s="150">
        <f t="shared" si="16"/>
        <v>0.38989808229322553</v>
      </c>
      <c r="N165" s="150">
        <f t="shared" si="17"/>
        <v>0.52535563201012081</v>
      </c>
    </row>
    <row r="166" spans="1:14" x14ac:dyDescent="0.25">
      <c r="A166" s="2" t="s">
        <v>20</v>
      </c>
      <c r="B166" s="2" t="s">
        <v>28</v>
      </c>
      <c r="C166" s="91" t="s">
        <v>60</v>
      </c>
      <c r="D166" s="2" t="s">
        <v>6</v>
      </c>
      <c r="E166" s="56" t="s">
        <v>59</v>
      </c>
      <c r="F166" s="146">
        <v>324186</v>
      </c>
      <c r="G166" s="147">
        <v>4.7</v>
      </c>
      <c r="H166" s="148">
        <f t="shared" si="12"/>
        <v>30473.484</v>
      </c>
      <c r="I166" s="148">
        <f t="shared" si="13"/>
        <v>293712.516</v>
      </c>
      <c r="J166" s="148">
        <f t="shared" si="14"/>
        <v>354659.484</v>
      </c>
      <c r="K166" s="149">
        <v>1</v>
      </c>
      <c r="L166" s="150">
        <f t="shared" si="15"/>
        <v>9.4E-2</v>
      </c>
      <c r="M166" s="150">
        <f t="shared" si="16"/>
        <v>0.90600000000000003</v>
      </c>
      <c r="N166" s="150">
        <f t="shared" si="17"/>
        <v>1.0940000000000001</v>
      </c>
    </row>
    <row r="167" spans="1:14" x14ac:dyDescent="0.25">
      <c r="A167" s="2" t="s">
        <v>20</v>
      </c>
      <c r="B167" s="2" t="s">
        <v>28</v>
      </c>
      <c r="C167" s="123" t="s">
        <v>60</v>
      </c>
      <c r="D167" s="96" t="s">
        <v>6</v>
      </c>
      <c r="E167" s="60" t="s">
        <v>12</v>
      </c>
      <c r="F167" s="146">
        <v>50761</v>
      </c>
      <c r="G167" s="147">
        <v>12</v>
      </c>
      <c r="H167" s="148">
        <f t="shared" si="12"/>
        <v>12182.64</v>
      </c>
      <c r="I167" s="148">
        <f t="shared" si="13"/>
        <v>38578.36</v>
      </c>
      <c r="J167" s="148">
        <f t="shared" si="14"/>
        <v>62943.64</v>
      </c>
      <c r="K167" s="149">
        <f>F167/F166</f>
        <v>0.15657986464560469</v>
      </c>
      <c r="L167" s="150">
        <f t="shared" si="15"/>
        <v>3.7579167514945125E-2</v>
      </c>
      <c r="M167" s="150">
        <f t="shared" si="16"/>
        <v>0.11900069713065957</v>
      </c>
      <c r="N167" s="150">
        <f t="shared" si="17"/>
        <v>0.1941590321605498</v>
      </c>
    </row>
    <row r="168" spans="1:14" x14ac:dyDescent="0.25">
      <c r="A168" s="2" t="s">
        <v>20</v>
      </c>
      <c r="B168" s="2" t="s">
        <v>28</v>
      </c>
      <c r="C168" s="91" t="s">
        <v>60</v>
      </c>
      <c r="D168" s="2" t="s">
        <v>6</v>
      </c>
      <c r="E168" s="60" t="s">
        <v>13</v>
      </c>
      <c r="F168" s="146">
        <v>63826</v>
      </c>
      <c r="G168" s="147">
        <v>10.9</v>
      </c>
      <c r="H168" s="148">
        <f t="shared" si="12"/>
        <v>13914.068000000001</v>
      </c>
      <c r="I168" s="148">
        <f t="shared" si="13"/>
        <v>49911.932000000001</v>
      </c>
      <c r="J168" s="148">
        <f t="shared" si="14"/>
        <v>77740.067999999999</v>
      </c>
      <c r="K168" s="149">
        <f>F168/F166</f>
        <v>0.19688080299581104</v>
      </c>
      <c r="L168" s="150">
        <f t="shared" si="15"/>
        <v>4.2920015053086812E-2</v>
      </c>
      <c r="M168" s="150">
        <f t="shared" si="16"/>
        <v>0.15396078794272422</v>
      </c>
      <c r="N168" s="150">
        <f t="shared" si="17"/>
        <v>0.23980081804889786</v>
      </c>
    </row>
    <row r="169" spans="1:14" x14ac:dyDescent="0.25">
      <c r="A169" s="2" t="s">
        <v>20</v>
      </c>
      <c r="B169" s="2" t="s">
        <v>28</v>
      </c>
      <c r="C169" s="91" t="s">
        <v>60</v>
      </c>
      <c r="D169" s="151" t="s">
        <v>6</v>
      </c>
      <c r="E169" s="60" t="s">
        <v>14</v>
      </c>
      <c r="F169" s="146">
        <v>209599</v>
      </c>
      <c r="G169" s="147">
        <v>5.9</v>
      </c>
      <c r="H169" s="148">
        <f t="shared" si="12"/>
        <v>24732.682000000001</v>
      </c>
      <c r="I169" s="148">
        <f t="shared" si="13"/>
        <v>184866.318</v>
      </c>
      <c r="J169" s="148">
        <f t="shared" si="14"/>
        <v>234331.682</v>
      </c>
      <c r="K169" s="149">
        <f>F169/F166</f>
        <v>0.6465393323585843</v>
      </c>
      <c r="L169" s="150">
        <f t="shared" si="15"/>
        <v>7.6291641218312958E-2</v>
      </c>
      <c r="M169" s="150">
        <f t="shared" si="16"/>
        <v>0.5702476911402713</v>
      </c>
      <c r="N169" s="150">
        <f t="shared" si="17"/>
        <v>0.7228309735768973</v>
      </c>
    </row>
    <row r="170" spans="1:14" x14ac:dyDescent="0.25">
      <c r="A170" s="2" t="s">
        <v>20</v>
      </c>
      <c r="B170" s="2" t="s">
        <v>28</v>
      </c>
      <c r="C170" s="91" t="s">
        <v>0</v>
      </c>
      <c r="D170" s="2" t="s">
        <v>7</v>
      </c>
      <c r="E170" s="56" t="s">
        <v>59</v>
      </c>
      <c r="F170" s="146">
        <v>1591608</v>
      </c>
      <c r="G170" s="147">
        <v>2.2999999999999998</v>
      </c>
      <c r="H170" s="148">
        <f t="shared" si="12"/>
        <v>73213.967999999993</v>
      </c>
      <c r="I170" s="148">
        <f t="shared" si="13"/>
        <v>1518394.0320000001</v>
      </c>
      <c r="J170" s="148">
        <f t="shared" si="14"/>
        <v>1664821.9679999999</v>
      </c>
      <c r="K170" s="149">
        <v>1</v>
      </c>
      <c r="L170" s="150">
        <f t="shared" si="15"/>
        <v>4.5999999999999999E-2</v>
      </c>
      <c r="M170" s="150">
        <f t="shared" si="16"/>
        <v>0.95399999999999996</v>
      </c>
      <c r="N170" s="150">
        <f t="shared" si="17"/>
        <v>1.046</v>
      </c>
    </row>
    <row r="171" spans="1:14" x14ac:dyDescent="0.25">
      <c r="A171" s="2" t="s">
        <v>20</v>
      </c>
      <c r="B171" s="2" t="s">
        <v>28</v>
      </c>
      <c r="C171" s="123" t="s">
        <v>0</v>
      </c>
      <c r="D171" s="96" t="s">
        <v>7</v>
      </c>
      <c r="E171" s="60" t="s">
        <v>12</v>
      </c>
      <c r="F171" s="146">
        <v>331140</v>
      </c>
      <c r="G171" s="147">
        <v>4.4000000000000004</v>
      </c>
      <c r="H171" s="148">
        <f t="shared" si="12"/>
        <v>29140.320000000003</v>
      </c>
      <c r="I171" s="148">
        <f t="shared" si="13"/>
        <v>301999.68</v>
      </c>
      <c r="J171" s="148">
        <f t="shared" si="14"/>
        <v>360280.32000000001</v>
      </c>
      <c r="K171" s="149">
        <f>F171/F170</f>
        <v>0.20805374187614037</v>
      </c>
      <c r="L171" s="150">
        <f t="shared" si="15"/>
        <v>1.8308729285100352E-2</v>
      </c>
      <c r="M171" s="150">
        <f t="shared" si="16"/>
        <v>0.18974501259104001</v>
      </c>
      <c r="N171" s="150">
        <f t="shared" si="17"/>
        <v>0.22636247116124072</v>
      </c>
    </row>
    <row r="172" spans="1:14" x14ac:dyDescent="0.25">
      <c r="A172" s="2" t="s">
        <v>20</v>
      </c>
      <c r="B172" s="2" t="s">
        <v>28</v>
      </c>
      <c r="C172" s="91" t="s">
        <v>0</v>
      </c>
      <c r="D172" s="2" t="s">
        <v>7</v>
      </c>
      <c r="E172" s="60" t="s">
        <v>13</v>
      </c>
      <c r="F172" s="146">
        <v>447948</v>
      </c>
      <c r="G172" s="147">
        <v>3.7</v>
      </c>
      <c r="H172" s="148">
        <f t="shared" si="12"/>
        <v>33148.152000000002</v>
      </c>
      <c r="I172" s="148">
        <f t="shared" si="13"/>
        <v>414799.848</v>
      </c>
      <c r="J172" s="148">
        <f t="shared" si="14"/>
        <v>481096.152</v>
      </c>
      <c r="K172" s="149">
        <f>F172/F170</f>
        <v>0.28144367205995446</v>
      </c>
      <c r="L172" s="150">
        <f t="shared" si="15"/>
        <v>2.0826831732436633E-2</v>
      </c>
      <c r="M172" s="150">
        <f t="shared" si="16"/>
        <v>0.26061684032751781</v>
      </c>
      <c r="N172" s="150">
        <f t="shared" si="17"/>
        <v>0.30227050379239112</v>
      </c>
    </row>
    <row r="173" spans="1:14" x14ac:dyDescent="0.25">
      <c r="A173" s="2" t="s">
        <v>20</v>
      </c>
      <c r="B173" s="2" t="s">
        <v>28</v>
      </c>
      <c r="C173" s="91" t="s">
        <v>0</v>
      </c>
      <c r="D173" s="2" t="s">
        <v>7</v>
      </c>
      <c r="E173" s="60" t="s">
        <v>14</v>
      </c>
      <c r="F173" s="146">
        <v>812520</v>
      </c>
      <c r="G173" s="147">
        <v>2.6</v>
      </c>
      <c r="H173" s="148">
        <f t="shared" si="12"/>
        <v>42251.040000000001</v>
      </c>
      <c r="I173" s="148">
        <f t="shared" si="13"/>
        <v>770268.96</v>
      </c>
      <c r="J173" s="148">
        <f t="shared" si="14"/>
        <v>854771.04</v>
      </c>
      <c r="K173" s="149">
        <f>F173/F170</f>
        <v>0.51050258606390519</v>
      </c>
      <c r="L173" s="150">
        <f t="shared" si="15"/>
        <v>2.6546134475323072E-2</v>
      </c>
      <c r="M173" s="150">
        <f t="shared" si="16"/>
        <v>0.48395645158858214</v>
      </c>
      <c r="N173" s="150">
        <f t="shared" si="17"/>
        <v>0.53704872053922825</v>
      </c>
    </row>
    <row r="174" spans="1:14" x14ac:dyDescent="0.25">
      <c r="A174" s="2" t="s">
        <v>20</v>
      </c>
      <c r="B174" s="2" t="s">
        <v>28</v>
      </c>
      <c r="C174" s="91" t="s">
        <v>1</v>
      </c>
      <c r="D174" s="2" t="s">
        <v>7</v>
      </c>
      <c r="E174" s="56" t="s">
        <v>59</v>
      </c>
      <c r="F174" s="146">
        <v>809089</v>
      </c>
      <c r="G174" s="147">
        <v>2.6</v>
      </c>
      <c r="H174" s="148">
        <f t="shared" si="12"/>
        <v>42072.627999999997</v>
      </c>
      <c r="I174" s="148">
        <f t="shared" si="13"/>
        <v>767016.37199999997</v>
      </c>
      <c r="J174" s="148">
        <f t="shared" si="14"/>
        <v>851161.62800000003</v>
      </c>
      <c r="K174" s="149">
        <v>1</v>
      </c>
      <c r="L174" s="150">
        <f t="shared" si="15"/>
        <v>5.2000000000000005E-2</v>
      </c>
      <c r="M174" s="150">
        <f t="shared" si="16"/>
        <v>0.94799999999999995</v>
      </c>
      <c r="N174" s="150">
        <f t="shared" si="17"/>
        <v>1.052</v>
      </c>
    </row>
    <row r="175" spans="1:14" x14ac:dyDescent="0.25">
      <c r="A175" s="2" t="s">
        <v>20</v>
      </c>
      <c r="B175" s="2" t="s">
        <v>28</v>
      </c>
      <c r="C175" s="123" t="s">
        <v>1</v>
      </c>
      <c r="D175" s="96" t="s">
        <v>7</v>
      </c>
      <c r="E175" s="60" t="s">
        <v>12</v>
      </c>
      <c r="F175" s="146">
        <v>226078</v>
      </c>
      <c r="G175" s="147">
        <v>5.4</v>
      </c>
      <c r="H175" s="148">
        <f t="shared" si="12"/>
        <v>24416.424000000003</v>
      </c>
      <c r="I175" s="148">
        <f t="shared" si="13"/>
        <v>201661.576</v>
      </c>
      <c r="J175" s="148">
        <f t="shared" si="14"/>
        <v>250494.424</v>
      </c>
      <c r="K175" s="149">
        <f>F175/F174</f>
        <v>0.27942290650348728</v>
      </c>
      <c r="L175" s="150">
        <f t="shared" si="15"/>
        <v>3.0177673902376627E-2</v>
      </c>
      <c r="M175" s="150">
        <f t="shared" si="16"/>
        <v>0.24924523260111064</v>
      </c>
      <c r="N175" s="150">
        <f t="shared" si="17"/>
        <v>0.30960058040586391</v>
      </c>
    </row>
    <row r="176" spans="1:14" x14ac:dyDescent="0.25">
      <c r="A176" s="2" t="s">
        <v>20</v>
      </c>
      <c r="B176" s="2" t="s">
        <v>28</v>
      </c>
      <c r="C176" s="91" t="s">
        <v>1</v>
      </c>
      <c r="D176" s="2" t="s">
        <v>7</v>
      </c>
      <c r="E176" s="60" t="s">
        <v>13</v>
      </c>
      <c r="F176" s="146">
        <v>267145</v>
      </c>
      <c r="G176" s="147">
        <v>4.8</v>
      </c>
      <c r="H176" s="148">
        <f t="shared" si="12"/>
        <v>25645.919999999998</v>
      </c>
      <c r="I176" s="148">
        <f t="shared" si="13"/>
        <v>241499.08000000002</v>
      </c>
      <c r="J176" s="148">
        <f t="shared" si="14"/>
        <v>292790.92</v>
      </c>
      <c r="K176" s="149">
        <f>F176/F174</f>
        <v>0.33017999255953301</v>
      </c>
      <c r="L176" s="150">
        <f t="shared" si="15"/>
        <v>3.1697279285715169E-2</v>
      </c>
      <c r="M176" s="150">
        <f t="shared" si="16"/>
        <v>0.29848271327381781</v>
      </c>
      <c r="N176" s="150">
        <f t="shared" si="17"/>
        <v>0.36187727184524821</v>
      </c>
    </row>
    <row r="177" spans="1:14" x14ac:dyDescent="0.25">
      <c r="A177" s="2" t="s">
        <v>20</v>
      </c>
      <c r="B177" s="2" t="s">
        <v>28</v>
      </c>
      <c r="C177" s="91" t="s">
        <v>1</v>
      </c>
      <c r="D177" s="2" t="s">
        <v>7</v>
      </c>
      <c r="E177" s="60" t="s">
        <v>14</v>
      </c>
      <c r="F177" s="146">
        <v>315866</v>
      </c>
      <c r="G177" s="147">
        <v>4.4000000000000004</v>
      </c>
      <c r="H177" s="148">
        <f t="shared" si="12"/>
        <v>27796.208000000002</v>
      </c>
      <c r="I177" s="148">
        <f t="shared" si="13"/>
        <v>288069.79200000002</v>
      </c>
      <c r="J177" s="148">
        <f t="shared" si="14"/>
        <v>343662.20799999998</v>
      </c>
      <c r="K177" s="149">
        <f>F177/F174</f>
        <v>0.39039710093697971</v>
      </c>
      <c r="L177" s="150">
        <f t="shared" si="15"/>
        <v>3.4354944882454219E-2</v>
      </c>
      <c r="M177" s="150">
        <f t="shared" si="16"/>
        <v>0.35604215605452549</v>
      </c>
      <c r="N177" s="150">
        <f t="shared" si="17"/>
        <v>0.42475204581943393</v>
      </c>
    </row>
    <row r="178" spans="1:14" x14ac:dyDescent="0.25">
      <c r="A178" s="2" t="s">
        <v>20</v>
      </c>
      <c r="B178" s="2" t="s">
        <v>28</v>
      </c>
      <c r="C178" s="91" t="s">
        <v>60</v>
      </c>
      <c r="D178" s="2" t="s">
        <v>7</v>
      </c>
      <c r="E178" s="56" t="s">
        <v>59</v>
      </c>
      <c r="F178" s="146">
        <v>782519</v>
      </c>
      <c r="G178" s="147">
        <v>2.6</v>
      </c>
      <c r="H178" s="148">
        <f t="shared" si="12"/>
        <v>40690.988000000005</v>
      </c>
      <c r="I178" s="148">
        <f t="shared" si="13"/>
        <v>741828.01199999999</v>
      </c>
      <c r="J178" s="148">
        <f t="shared" si="14"/>
        <v>823209.98800000001</v>
      </c>
      <c r="K178" s="149">
        <v>1</v>
      </c>
      <c r="L178" s="150">
        <f t="shared" si="15"/>
        <v>5.2000000000000005E-2</v>
      </c>
      <c r="M178" s="150">
        <f t="shared" si="16"/>
        <v>0.94799999999999995</v>
      </c>
      <c r="N178" s="150">
        <f t="shared" si="17"/>
        <v>1.052</v>
      </c>
    </row>
    <row r="179" spans="1:14" x14ac:dyDescent="0.25">
      <c r="A179" s="2" t="s">
        <v>20</v>
      </c>
      <c r="B179" s="2" t="s">
        <v>28</v>
      </c>
      <c r="C179" s="123" t="s">
        <v>60</v>
      </c>
      <c r="D179" s="96" t="s">
        <v>7</v>
      </c>
      <c r="E179" s="60" t="s">
        <v>12</v>
      </c>
      <c r="F179" s="146">
        <v>105062</v>
      </c>
      <c r="G179" s="147">
        <v>7.7</v>
      </c>
      <c r="H179" s="148">
        <f t="shared" si="12"/>
        <v>16179.548000000001</v>
      </c>
      <c r="I179" s="148">
        <f t="shared" si="13"/>
        <v>88882.452000000005</v>
      </c>
      <c r="J179" s="148">
        <f t="shared" si="14"/>
        <v>121241.548</v>
      </c>
      <c r="K179" s="149">
        <f>F179/F178</f>
        <v>0.13426127672299332</v>
      </c>
      <c r="L179" s="150">
        <f t="shared" si="15"/>
        <v>2.067623661534097E-2</v>
      </c>
      <c r="M179" s="150">
        <f t="shared" si="16"/>
        <v>0.11358504010765234</v>
      </c>
      <c r="N179" s="150">
        <f t="shared" si="17"/>
        <v>0.15493751333833428</v>
      </c>
    </row>
    <row r="180" spans="1:14" x14ac:dyDescent="0.25">
      <c r="A180" s="2" t="s">
        <v>20</v>
      </c>
      <c r="B180" s="2" t="s">
        <v>28</v>
      </c>
      <c r="C180" s="91" t="s">
        <v>60</v>
      </c>
      <c r="D180" s="2" t="s">
        <v>7</v>
      </c>
      <c r="E180" s="60" t="s">
        <v>13</v>
      </c>
      <c r="F180" s="146">
        <v>180803</v>
      </c>
      <c r="G180" s="147">
        <v>6.2</v>
      </c>
      <c r="H180" s="148">
        <f t="shared" si="12"/>
        <v>22419.572</v>
      </c>
      <c r="I180" s="148">
        <f t="shared" si="13"/>
        <v>158383.42800000001</v>
      </c>
      <c r="J180" s="148">
        <f t="shared" si="14"/>
        <v>203222.57199999999</v>
      </c>
      <c r="K180" s="149">
        <f>F180/F178</f>
        <v>0.23105253674351678</v>
      </c>
      <c r="L180" s="150">
        <f t="shared" si="15"/>
        <v>2.8650514556196081E-2</v>
      </c>
      <c r="M180" s="150">
        <f t="shared" si="16"/>
        <v>0.2024020221873207</v>
      </c>
      <c r="N180" s="150">
        <f t="shared" si="17"/>
        <v>0.25970305129971288</v>
      </c>
    </row>
    <row r="181" spans="1:14" x14ac:dyDescent="0.25">
      <c r="A181" s="2" t="s">
        <v>20</v>
      </c>
      <c r="B181" s="2" t="s">
        <v>28</v>
      </c>
      <c r="C181" s="91" t="s">
        <v>60</v>
      </c>
      <c r="D181" s="151" t="s">
        <v>7</v>
      </c>
      <c r="E181" s="60" t="s">
        <v>14</v>
      </c>
      <c r="F181" s="146">
        <v>496654</v>
      </c>
      <c r="G181" s="147">
        <v>3.5</v>
      </c>
      <c r="H181" s="148">
        <f t="shared" si="12"/>
        <v>34765.78</v>
      </c>
      <c r="I181" s="148">
        <f t="shared" si="13"/>
        <v>461888.22</v>
      </c>
      <c r="J181" s="148">
        <f t="shared" si="14"/>
        <v>531419.78</v>
      </c>
      <c r="K181" s="149">
        <f>F181/F178</f>
        <v>0.63468618653348996</v>
      </c>
      <c r="L181" s="150">
        <f t="shared" si="15"/>
        <v>4.4428033057344295E-2</v>
      </c>
      <c r="M181" s="150">
        <f t="shared" si="16"/>
        <v>0.59025815347614563</v>
      </c>
      <c r="N181" s="150">
        <f t="shared" si="17"/>
        <v>0.67911421959083429</v>
      </c>
    </row>
    <row r="182" spans="1:14" x14ac:dyDescent="0.25">
      <c r="A182" s="2" t="s">
        <v>20</v>
      </c>
      <c r="B182" s="2" t="s">
        <v>28</v>
      </c>
      <c r="C182" s="91" t="s">
        <v>0</v>
      </c>
      <c r="D182" s="2" t="s">
        <v>8</v>
      </c>
      <c r="E182" s="56" t="s">
        <v>59</v>
      </c>
      <c r="F182" s="146">
        <v>1773310</v>
      </c>
      <c r="G182" s="147">
        <v>1.7</v>
      </c>
      <c r="H182" s="148">
        <f t="shared" si="12"/>
        <v>60292.54</v>
      </c>
      <c r="I182" s="148">
        <f t="shared" si="13"/>
        <v>1713017.46</v>
      </c>
      <c r="J182" s="148">
        <f t="shared" si="14"/>
        <v>1833602.54</v>
      </c>
      <c r="K182" s="149">
        <v>1</v>
      </c>
      <c r="L182" s="150">
        <f t="shared" si="15"/>
        <v>3.4000000000000002E-2</v>
      </c>
      <c r="M182" s="150">
        <f t="shared" si="16"/>
        <v>0.96599999999999997</v>
      </c>
      <c r="N182" s="150">
        <f t="shared" si="17"/>
        <v>1.034</v>
      </c>
    </row>
    <row r="183" spans="1:14" x14ac:dyDescent="0.25">
      <c r="A183" s="2" t="s">
        <v>20</v>
      </c>
      <c r="B183" s="2" t="s">
        <v>28</v>
      </c>
      <c r="C183" s="123" t="s">
        <v>0</v>
      </c>
      <c r="D183" s="96" t="s">
        <v>8</v>
      </c>
      <c r="E183" s="60" t="s">
        <v>12</v>
      </c>
      <c r="F183" s="146">
        <v>292453</v>
      </c>
      <c r="G183" s="147">
        <v>4.5</v>
      </c>
      <c r="H183" s="148">
        <f t="shared" si="12"/>
        <v>26320.77</v>
      </c>
      <c r="I183" s="148">
        <f t="shared" si="13"/>
        <v>266132.23</v>
      </c>
      <c r="J183" s="148">
        <f t="shared" si="14"/>
        <v>318773.77</v>
      </c>
      <c r="K183" s="149">
        <f>F183/F182</f>
        <v>0.16491927525362177</v>
      </c>
      <c r="L183" s="150">
        <f t="shared" si="15"/>
        <v>1.4842734772825959E-2</v>
      </c>
      <c r="M183" s="150">
        <f t="shared" si="16"/>
        <v>0.1500765404807958</v>
      </c>
      <c r="N183" s="150">
        <f t="shared" si="17"/>
        <v>0.17976201002644773</v>
      </c>
    </row>
    <row r="184" spans="1:14" x14ac:dyDescent="0.25">
      <c r="A184" s="2" t="s">
        <v>20</v>
      </c>
      <c r="B184" s="2" t="s">
        <v>28</v>
      </c>
      <c r="C184" s="91" t="s">
        <v>0</v>
      </c>
      <c r="D184" s="2" t="s">
        <v>8</v>
      </c>
      <c r="E184" s="60" t="s">
        <v>13</v>
      </c>
      <c r="F184" s="146">
        <v>714647</v>
      </c>
      <c r="G184" s="147">
        <v>3.1</v>
      </c>
      <c r="H184" s="148">
        <f t="shared" si="12"/>
        <v>44308.114000000001</v>
      </c>
      <c r="I184" s="148">
        <f t="shared" si="13"/>
        <v>670338.88599999994</v>
      </c>
      <c r="J184" s="148">
        <f t="shared" si="14"/>
        <v>758955.11400000006</v>
      </c>
      <c r="K184" s="149">
        <f>F184/F182</f>
        <v>0.40300173122578681</v>
      </c>
      <c r="L184" s="150">
        <f t="shared" si="15"/>
        <v>2.4986107335998785E-2</v>
      </c>
      <c r="M184" s="150">
        <f t="shared" si="16"/>
        <v>0.37801562388978804</v>
      </c>
      <c r="N184" s="150">
        <f t="shared" si="17"/>
        <v>0.42798783856178557</v>
      </c>
    </row>
    <row r="185" spans="1:14" x14ac:dyDescent="0.25">
      <c r="A185" s="2" t="s">
        <v>20</v>
      </c>
      <c r="B185" s="2" t="s">
        <v>28</v>
      </c>
      <c r="C185" s="91" t="s">
        <v>0</v>
      </c>
      <c r="D185" s="2" t="s">
        <v>8</v>
      </c>
      <c r="E185" s="60" t="s">
        <v>14</v>
      </c>
      <c r="F185" s="146">
        <v>766210</v>
      </c>
      <c r="G185" s="147">
        <v>2.5</v>
      </c>
      <c r="H185" s="148">
        <f t="shared" si="12"/>
        <v>38310.5</v>
      </c>
      <c r="I185" s="148">
        <f t="shared" si="13"/>
        <v>727899.5</v>
      </c>
      <c r="J185" s="148">
        <f t="shared" si="14"/>
        <v>804520.5</v>
      </c>
      <c r="K185" s="149">
        <f>F185/F182</f>
        <v>0.43207899352059143</v>
      </c>
      <c r="L185" s="150">
        <f t="shared" si="15"/>
        <v>2.160394967602957E-2</v>
      </c>
      <c r="M185" s="150">
        <f t="shared" si="16"/>
        <v>0.41047504384456185</v>
      </c>
      <c r="N185" s="150">
        <f t="shared" si="17"/>
        <v>0.453682943196621</v>
      </c>
    </row>
    <row r="186" spans="1:14" x14ac:dyDescent="0.25">
      <c r="A186" s="2" t="s">
        <v>20</v>
      </c>
      <c r="B186" s="2" t="s">
        <v>28</v>
      </c>
      <c r="C186" s="91" t="s">
        <v>1</v>
      </c>
      <c r="D186" s="2" t="s">
        <v>8</v>
      </c>
      <c r="E186" s="56" t="s">
        <v>59</v>
      </c>
      <c r="F186" s="146">
        <v>875732</v>
      </c>
      <c r="G186" s="147">
        <v>2.5</v>
      </c>
      <c r="H186" s="148">
        <f t="shared" si="12"/>
        <v>43786.6</v>
      </c>
      <c r="I186" s="148">
        <f t="shared" si="13"/>
        <v>831945.4</v>
      </c>
      <c r="J186" s="148">
        <f t="shared" si="14"/>
        <v>919518.6</v>
      </c>
      <c r="K186" s="149">
        <v>1</v>
      </c>
      <c r="L186" s="150">
        <f t="shared" si="15"/>
        <v>0.05</v>
      </c>
      <c r="M186" s="150">
        <f t="shared" si="16"/>
        <v>0.95</v>
      </c>
      <c r="N186" s="150">
        <f t="shared" si="17"/>
        <v>1.05</v>
      </c>
    </row>
    <row r="187" spans="1:14" x14ac:dyDescent="0.25">
      <c r="A187" s="2" t="s">
        <v>20</v>
      </c>
      <c r="B187" s="2" t="s">
        <v>28</v>
      </c>
      <c r="C187" s="123" t="s">
        <v>1</v>
      </c>
      <c r="D187" s="96" t="s">
        <v>8</v>
      </c>
      <c r="E187" s="60" t="s">
        <v>12</v>
      </c>
      <c r="F187" s="146">
        <v>177488</v>
      </c>
      <c r="G187" s="147">
        <v>5.9</v>
      </c>
      <c r="H187" s="148">
        <f t="shared" si="12"/>
        <v>20943.584000000003</v>
      </c>
      <c r="I187" s="148">
        <f t="shared" si="13"/>
        <v>156544.416</v>
      </c>
      <c r="J187" s="148">
        <f t="shared" si="14"/>
        <v>198431.584</v>
      </c>
      <c r="K187" s="149">
        <f>F187/F186</f>
        <v>0.20267387739628107</v>
      </c>
      <c r="L187" s="150">
        <f t="shared" si="15"/>
        <v>2.3915517532761169E-2</v>
      </c>
      <c r="M187" s="150">
        <f t="shared" si="16"/>
        <v>0.1787583598635199</v>
      </c>
      <c r="N187" s="150">
        <f t="shared" si="17"/>
        <v>0.22658939492904223</v>
      </c>
    </row>
    <row r="188" spans="1:14" x14ac:dyDescent="0.25">
      <c r="A188" s="2" t="s">
        <v>20</v>
      </c>
      <c r="B188" s="2" t="s">
        <v>28</v>
      </c>
      <c r="C188" s="91" t="s">
        <v>1</v>
      </c>
      <c r="D188" s="2" t="s">
        <v>8</v>
      </c>
      <c r="E188" s="60" t="s">
        <v>13</v>
      </c>
      <c r="F188" s="146">
        <v>442443</v>
      </c>
      <c r="G188" s="147">
        <v>3.4</v>
      </c>
      <c r="H188" s="148">
        <f t="shared" si="12"/>
        <v>30086.124</v>
      </c>
      <c r="I188" s="148">
        <f t="shared" si="13"/>
        <v>412356.87599999999</v>
      </c>
      <c r="J188" s="148">
        <f t="shared" si="14"/>
        <v>472529.12400000001</v>
      </c>
      <c r="K188" s="149">
        <f>F188/F186</f>
        <v>0.50522648481498911</v>
      </c>
      <c r="L188" s="150">
        <f t="shared" si="15"/>
        <v>3.4355400967419257E-2</v>
      </c>
      <c r="M188" s="150">
        <f t="shared" si="16"/>
        <v>0.47087108384756987</v>
      </c>
      <c r="N188" s="150">
        <f t="shared" si="17"/>
        <v>0.5395818857824084</v>
      </c>
    </row>
    <row r="189" spans="1:14" x14ac:dyDescent="0.25">
      <c r="A189" s="2" t="s">
        <v>20</v>
      </c>
      <c r="B189" s="2" t="s">
        <v>28</v>
      </c>
      <c r="C189" s="91" t="s">
        <v>1</v>
      </c>
      <c r="D189" s="2" t="s">
        <v>8</v>
      </c>
      <c r="E189" s="60" t="s">
        <v>14</v>
      </c>
      <c r="F189" s="146">
        <v>255801</v>
      </c>
      <c r="G189" s="147">
        <v>4.5</v>
      </c>
      <c r="H189" s="148">
        <f t="shared" si="12"/>
        <v>23022.09</v>
      </c>
      <c r="I189" s="148">
        <f t="shared" si="13"/>
        <v>232778.91</v>
      </c>
      <c r="J189" s="148">
        <f t="shared" si="14"/>
        <v>278823.09000000003</v>
      </c>
      <c r="K189" s="149">
        <f>F189/F186</f>
        <v>0.29209963778872988</v>
      </c>
      <c r="L189" s="150">
        <f t="shared" si="15"/>
        <v>2.6288967400985689E-2</v>
      </c>
      <c r="M189" s="150">
        <f t="shared" si="16"/>
        <v>0.2658106703877442</v>
      </c>
      <c r="N189" s="150">
        <f t="shared" si="17"/>
        <v>0.31838860518971557</v>
      </c>
    </row>
    <row r="190" spans="1:14" x14ac:dyDescent="0.25">
      <c r="A190" s="2" t="s">
        <v>20</v>
      </c>
      <c r="B190" s="2" t="s">
        <v>28</v>
      </c>
      <c r="C190" s="91" t="s">
        <v>60</v>
      </c>
      <c r="D190" s="2" t="s">
        <v>8</v>
      </c>
      <c r="E190" s="56" t="s">
        <v>59</v>
      </c>
      <c r="F190" s="146">
        <v>897578</v>
      </c>
      <c r="G190" s="147">
        <v>2.5</v>
      </c>
      <c r="H190" s="148">
        <f t="shared" si="12"/>
        <v>44878.9</v>
      </c>
      <c r="I190" s="148">
        <f t="shared" si="13"/>
        <v>852699.1</v>
      </c>
      <c r="J190" s="148">
        <f t="shared" si="14"/>
        <v>942456.9</v>
      </c>
      <c r="K190" s="149">
        <v>1</v>
      </c>
      <c r="L190" s="150">
        <f t="shared" si="15"/>
        <v>0.05</v>
      </c>
      <c r="M190" s="150">
        <f t="shared" si="16"/>
        <v>0.95</v>
      </c>
      <c r="N190" s="150">
        <f t="shared" si="17"/>
        <v>1.05</v>
      </c>
    </row>
    <row r="191" spans="1:14" x14ac:dyDescent="0.25">
      <c r="A191" s="2" t="s">
        <v>20</v>
      </c>
      <c r="B191" s="2" t="s">
        <v>28</v>
      </c>
      <c r="C191" s="123" t="s">
        <v>60</v>
      </c>
      <c r="D191" s="96" t="s">
        <v>8</v>
      </c>
      <c r="E191" s="60" t="s">
        <v>12</v>
      </c>
      <c r="F191" s="146">
        <v>114965</v>
      </c>
      <c r="G191" s="147">
        <v>7.2</v>
      </c>
      <c r="H191" s="148">
        <f t="shared" si="12"/>
        <v>16554.96</v>
      </c>
      <c r="I191" s="148">
        <f t="shared" si="13"/>
        <v>98410.040000000008</v>
      </c>
      <c r="J191" s="148">
        <f t="shared" si="14"/>
        <v>131519.96</v>
      </c>
      <c r="K191" s="149">
        <f>F191/F190</f>
        <v>0.1280835760234765</v>
      </c>
      <c r="L191" s="150">
        <f t="shared" si="15"/>
        <v>1.8444034947380616E-2</v>
      </c>
      <c r="M191" s="150">
        <f t="shared" si="16"/>
        <v>0.10963954107609589</v>
      </c>
      <c r="N191" s="150">
        <f t="shared" si="17"/>
        <v>0.14652761097085712</v>
      </c>
    </row>
    <row r="192" spans="1:14" x14ac:dyDescent="0.25">
      <c r="A192" s="2" t="s">
        <v>20</v>
      </c>
      <c r="B192" s="2" t="s">
        <v>28</v>
      </c>
      <c r="C192" s="91" t="s">
        <v>60</v>
      </c>
      <c r="D192" s="2" t="s">
        <v>8</v>
      </c>
      <c r="E192" s="60" t="s">
        <v>13</v>
      </c>
      <c r="F192" s="146">
        <v>272204</v>
      </c>
      <c r="G192" s="147">
        <v>4.5</v>
      </c>
      <c r="H192" s="148">
        <f t="shared" si="12"/>
        <v>24498.36</v>
      </c>
      <c r="I192" s="148">
        <f t="shared" si="13"/>
        <v>247705.64</v>
      </c>
      <c r="J192" s="148">
        <f t="shared" si="14"/>
        <v>296702.36</v>
      </c>
      <c r="K192" s="149">
        <f>F192/F190</f>
        <v>0.30326500872347584</v>
      </c>
      <c r="L192" s="150">
        <f t="shared" si="15"/>
        <v>2.7293850785112827E-2</v>
      </c>
      <c r="M192" s="150">
        <f t="shared" si="16"/>
        <v>0.27597115793836302</v>
      </c>
      <c r="N192" s="150">
        <f t="shared" si="17"/>
        <v>0.33055885950858865</v>
      </c>
    </row>
    <row r="193" spans="1:14" x14ac:dyDescent="0.25">
      <c r="A193" s="2" t="s">
        <v>20</v>
      </c>
      <c r="B193" s="2" t="s">
        <v>28</v>
      </c>
      <c r="C193" s="91" t="s">
        <v>60</v>
      </c>
      <c r="D193" s="151" t="s">
        <v>8</v>
      </c>
      <c r="E193" s="60" t="s">
        <v>14</v>
      </c>
      <c r="F193" s="146">
        <v>510409</v>
      </c>
      <c r="G193" s="147">
        <v>3.1</v>
      </c>
      <c r="H193" s="148">
        <f t="shared" si="12"/>
        <v>31645.358000000004</v>
      </c>
      <c r="I193" s="148">
        <f t="shared" si="13"/>
        <v>478763.64199999999</v>
      </c>
      <c r="J193" s="148">
        <f t="shared" si="14"/>
        <v>542054.35800000001</v>
      </c>
      <c r="K193" s="149">
        <f>F193/F190</f>
        <v>0.56865141525304763</v>
      </c>
      <c r="L193" s="150">
        <f t="shared" si="15"/>
        <v>3.5256387745688955E-2</v>
      </c>
      <c r="M193" s="150">
        <f t="shared" si="16"/>
        <v>0.53339502750735868</v>
      </c>
      <c r="N193" s="150">
        <f t="shared" si="17"/>
        <v>0.60390780299873659</v>
      </c>
    </row>
    <row r="194" spans="1:14" x14ac:dyDescent="0.25">
      <c r="A194" s="2" t="s">
        <v>20</v>
      </c>
      <c r="B194" s="2" t="s">
        <v>28</v>
      </c>
      <c r="C194" s="91" t="s">
        <v>0</v>
      </c>
      <c r="D194" s="2" t="s">
        <v>61</v>
      </c>
      <c r="E194" s="56" t="s">
        <v>59</v>
      </c>
      <c r="F194" s="146">
        <v>933978</v>
      </c>
      <c r="G194" s="147">
        <v>1.9</v>
      </c>
      <c r="H194" s="148">
        <f t="shared" ref="H194:H257" si="18">2*(F194*G194/100)</f>
        <v>35491.163999999997</v>
      </c>
      <c r="I194" s="148">
        <f t="shared" ref="I194:I257" si="19">F194-H194</f>
        <v>898486.83600000001</v>
      </c>
      <c r="J194" s="148">
        <f t="shared" ref="J194:J257" si="20">F194+H194</f>
        <v>969469.16399999999</v>
      </c>
      <c r="K194" s="149">
        <v>1</v>
      </c>
      <c r="L194" s="150">
        <f t="shared" ref="L194:L257" si="21">2*(K194*G194/100)</f>
        <v>3.7999999999999999E-2</v>
      </c>
      <c r="M194" s="150">
        <f t="shared" ref="M194:M257" si="22">K194-L194</f>
        <v>0.96199999999999997</v>
      </c>
      <c r="N194" s="150">
        <f t="shared" ref="N194:N257" si="23">K194+L194</f>
        <v>1.038</v>
      </c>
    </row>
    <row r="195" spans="1:14" x14ac:dyDescent="0.25">
      <c r="A195" s="2" t="s">
        <v>20</v>
      </c>
      <c r="B195" s="2" t="s">
        <v>28</v>
      </c>
      <c r="C195" s="123" t="s">
        <v>0</v>
      </c>
      <c r="D195" s="2" t="s">
        <v>61</v>
      </c>
      <c r="E195" s="60" t="s">
        <v>12</v>
      </c>
      <c r="F195" s="146">
        <v>75692</v>
      </c>
      <c r="G195" s="147">
        <v>6.7</v>
      </c>
      <c r="H195" s="148">
        <f t="shared" si="18"/>
        <v>10142.728000000001</v>
      </c>
      <c r="I195" s="148">
        <f t="shared" si="19"/>
        <v>65549.271999999997</v>
      </c>
      <c r="J195" s="148">
        <f t="shared" si="20"/>
        <v>85834.728000000003</v>
      </c>
      <c r="K195" s="149">
        <f>F195/F194</f>
        <v>8.1042594151039954E-2</v>
      </c>
      <c r="L195" s="150">
        <f t="shared" si="21"/>
        <v>1.0859707616239354E-2</v>
      </c>
      <c r="M195" s="150">
        <f t="shared" si="22"/>
        <v>7.0182886534800593E-2</v>
      </c>
      <c r="N195" s="150">
        <f t="shared" si="23"/>
        <v>9.1902301767279315E-2</v>
      </c>
    </row>
    <row r="196" spans="1:14" x14ac:dyDescent="0.25">
      <c r="A196" s="2" t="s">
        <v>20</v>
      </c>
      <c r="B196" s="2" t="s">
        <v>28</v>
      </c>
      <c r="C196" s="91" t="s">
        <v>0</v>
      </c>
      <c r="D196" s="2" t="s">
        <v>61</v>
      </c>
      <c r="E196" s="60" t="s">
        <v>13</v>
      </c>
      <c r="F196" s="146">
        <v>445598</v>
      </c>
      <c r="G196" s="147">
        <v>2.7</v>
      </c>
      <c r="H196" s="148">
        <f t="shared" si="18"/>
        <v>24062.292000000001</v>
      </c>
      <c r="I196" s="148">
        <f t="shared" si="19"/>
        <v>421535.70799999998</v>
      </c>
      <c r="J196" s="148">
        <f t="shared" si="20"/>
        <v>469660.29200000002</v>
      </c>
      <c r="K196" s="149">
        <f>F196/F194</f>
        <v>0.47709689093319113</v>
      </c>
      <c r="L196" s="150">
        <f t="shared" si="21"/>
        <v>2.5763232110392321E-2</v>
      </c>
      <c r="M196" s="150">
        <f t="shared" si="22"/>
        <v>0.4513336588227988</v>
      </c>
      <c r="N196" s="150">
        <f t="shared" si="23"/>
        <v>0.50286012304358341</v>
      </c>
    </row>
    <row r="197" spans="1:14" x14ac:dyDescent="0.25">
      <c r="A197" s="2" t="s">
        <v>20</v>
      </c>
      <c r="B197" s="2" t="s">
        <v>28</v>
      </c>
      <c r="C197" s="91" t="s">
        <v>0</v>
      </c>
      <c r="D197" s="2" t="s">
        <v>61</v>
      </c>
      <c r="E197" s="60" t="s">
        <v>14</v>
      </c>
      <c r="F197" s="146">
        <v>412688</v>
      </c>
      <c r="G197" s="147">
        <v>2.7</v>
      </c>
      <c r="H197" s="148">
        <f t="shared" si="18"/>
        <v>22285.152000000002</v>
      </c>
      <c r="I197" s="148">
        <f t="shared" si="19"/>
        <v>390402.848</v>
      </c>
      <c r="J197" s="148">
        <f t="shared" si="20"/>
        <v>434973.152</v>
      </c>
      <c r="K197" s="149">
        <f>F197/F194</f>
        <v>0.44186051491576889</v>
      </c>
      <c r="L197" s="150">
        <f t="shared" si="21"/>
        <v>2.3860467805451521E-2</v>
      </c>
      <c r="M197" s="150">
        <f t="shared" si="22"/>
        <v>0.41800004711031735</v>
      </c>
      <c r="N197" s="150">
        <f t="shared" si="23"/>
        <v>0.46572098272122042</v>
      </c>
    </row>
    <row r="198" spans="1:14" x14ac:dyDescent="0.25">
      <c r="A198" s="2" t="s">
        <v>20</v>
      </c>
      <c r="B198" s="2" t="s">
        <v>28</v>
      </c>
      <c r="C198" s="91" t="s">
        <v>1</v>
      </c>
      <c r="D198" s="2" t="s">
        <v>61</v>
      </c>
      <c r="E198" s="56" t="s">
        <v>59</v>
      </c>
      <c r="F198" s="146">
        <v>441009</v>
      </c>
      <c r="G198" s="147">
        <v>2.7</v>
      </c>
      <c r="H198" s="148">
        <f t="shared" si="18"/>
        <v>23814.486000000001</v>
      </c>
      <c r="I198" s="148">
        <f t="shared" si="19"/>
        <v>417194.51400000002</v>
      </c>
      <c r="J198" s="148">
        <f t="shared" si="20"/>
        <v>464823.48599999998</v>
      </c>
      <c r="K198" s="149">
        <v>1</v>
      </c>
      <c r="L198" s="150">
        <f t="shared" si="21"/>
        <v>5.4000000000000006E-2</v>
      </c>
      <c r="M198" s="150">
        <f t="shared" si="22"/>
        <v>0.94599999999999995</v>
      </c>
      <c r="N198" s="150">
        <f t="shared" si="23"/>
        <v>1.054</v>
      </c>
    </row>
    <row r="199" spans="1:14" x14ac:dyDescent="0.25">
      <c r="A199" s="2" t="s">
        <v>20</v>
      </c>
      <c r="B199" s="2" t="s">
        <v>28</v>
      </c>
      <c r="C199" s="123" t="s">
        <v>1</v>
      </c>
      <c r="D199" s="96" t="s">
        <v>61</v>
      </c>
      <c r="E199" s="60" t="s">
        <v>12</v>
      </c>
      <c r="F199" s="146">
        <v>43028</v>
      </c>
      <c r="G199" s="147">
        <v>9.1999999999999993</v>
      </c>
      <c r="H199" s="148">
        <f t="shared" si="18"/>
        <v>7917.1519999999991</v>
      </c>
      <c r="I199" s="148">
        <f t="shared" si="19"/>
        <v>35110.847999999998</v>
      </c>
      <c r="J199" s="148">
        <f t="shared" si="20"/>
        <v>50945.152000000002</v>
      </c>
      <c r="K199" s="149">
        <f>F199/F198</f>
        <v>9.756716983100118E-2</v>
      </c>
      <c r="L199" s="150">
        <f t="shared" si="21"/>
        <v>1.7952359248904214E-2</v>
      </c>
      <c r="M199" s="150">
        <f t="shared" si="22"/>
        <v>7.9614810582096962E-2</v>
      </c>
      <c r="N199" s="150">
        <f t="shared" si="23"/>
        <v>0.1155195290799054</v>
      </c>
    </row>
    <row r="200" spans="1:14" x14ac:dyDescent="0.25">
      <c r="A200" s="2" t="s">
        <v>20</v>
      </c>
      <c r="B200" s="2" t="s">
        <v>28</v>
      </c>
      <c r="C200" s="91" t="s">
        <v>1</v>
      </c>
      <c r="D200" s="2" t="s">
        <v>61</v>
      </c>
      <c r="E200" s="60" t="s">
        <v>13</v>
      </c>
      <c r="F200" s="146">
        <v>281786</v>
      </c>
      <c r="G200" s="147">
        <v>3.5</v>
      </c>
      <c r="H200" s="148">
        <f t="shared" si="18"/>
        <v>19725.02</v>
      </c>
      <c r="I200" s="148">
        <f t="shared" si="19"/>
        <v>262060.98</v>
      </c>
      <c r="J200" s="148">
        <f t="shared" si="20"/>
        <v>301511.02</v>
      </c>
      <c r="K200" s="149">
        <f>F200/F198</f>
        <v>0.6389574815933462</v>
      </c>
      <c r="L200" s="150">
        <f t="shared" si="21"/>
        <v>4.4727023711534232E-2</v>
      </c>
      <c r="M200" s="150">
        <f t="shared" si="22"/>
        <v>0.59423045788181195</v>
      </c>
      <c r="N200" s="150">
        <f t="shared" si="23"/>
        <v>0.68368450530488045</v>
      </c>
    </row>
    <row r="201" spans="1:14" x14ac:dyDescent="0.25">
      <c r="A201" s="2" t="s">
        <v>20</v>
      </c>
      <c r="B201" s="2" t="s">
        <v>28</v>
      </c>
      <c r="C201" s="91" t="s">
        <v>1</v>
      </c>
      <c r="D201" s="2" t="s">
        <v>61</v>
      </c>
      <c r="E201" s="60" t="s">
        <v>14</v>
      </c>
      <c r="F201" s="146">
        <v>116195</v>
      </c>
      <c r="G201" s="147">
        <v>5.7</v>
      </c>
      <c r="H201" s="148">
        <f t="shared" si="18"/>
        <v>13246.23</v>
      </c>
      <c r="I201" s="148">
        <f t="shared" si="19"/>
        <v>102948.77</v>
      </c>
      <c r="J201" s="148">
        <f t="shared" si="20"/>
        <v>129441.23</v>
      </c>
      <c r="K201" s="149">
        <f>F201/F198</f>
        <v>0.26347534857565263</v>
      </c>
      <c r="L201" s="150">
        <f t="shared" si="21"/>
        <v>3.00361897376244E-2</v>
      </c>
      <c r="M201" s="150">
        <f t="shared" si="22"/>
        <v>0.23343915883802824</v>
      </c>
      <c r="N201" s="150">
        <f t="shared" si="23"/>
        <v>0.29351153831327703</v>
      </c>
    </row>
    <row r="202" spans="1:14" x14ac:dyDescent="0.25">
      <c r="A202" s="2" t="s">
        <v>20</v>
      </c>
      <c r="B202" s="2" t="s">
        <v>28</v>
      </c>
      <c r="C202" s="91" t="s">
        <v>60</v>
      </c>
      <c r="D202" s="96" t="s">
        <v>61</v>
      </c>
      <c r="E202" s="56" t="s">
        <v>59</v>
      </c>
      <c r="F202" s="146">
        <v>492969</v>
      </c>
      <c r="G202" s="147">
        <v>2.5</v>
      </c>
      <c r="H202" s="148">
        <f t="shared" si="18"/>
        <v>24648.45</v>
      </c>
      <c r="I202" s="148">
        <f t="shared" si="19"/>
        <v>468320.55</v>
      </c>
      <c r="J202" s="148">
        <f t="shared" si="20"/>
        <v>517617.45</v>
      </c>
      <c r="K202" s="149">
        <v>1</v>
      </c>
      <c r="L202" s="150">
        <f t="shared" si="21"/>
        <v>0.05</v>
      </c>
      <c r="M202" s="150">
        <f t="shared" si="22"/>
        <v>0.95</v>
      </c>
      <c r="N202" s="150">
        <f t="shared" si="23"/>
        <v>1.05</v>
      </c>
    </row>
    <row r="203" spans="1:14" x14ac:dyDescent="0.25">
      <c r="A203" s="2" t="s">
        <v>20</v>
      </c>
      <c r="B203" s="2" t="s">
        <v>28</v>
      </c>
      <c r="C203" s="123" t="s">
        <v>60</v>
      </c>
      <c r="D203" s="96" t="s">
        <v>61</v>
      </c>
      <c r="E203" s="60" t="s">
        <v>12</v>
      </c>
      <c r="F203" s="146">
        <v>32664</v>
      </c>
      <c r="G203" s="147">
        <v>10.6</v>
      </c>
      <c r="H203" s="148">
        <f t="shared" si="18"/>
        <v>6924.7679999999991</v>
      </c>
      <c r="I203" s="148">
        <f t="shared" si="19"/>
        <v>25739.232</v>
      </c>
      <c r="J203" s="148">
        <f t="shared" si="20"/>
        <v>39588.767999999996</v>
      </c>
      <c r="K203" s="149">
        <f>F203/F202</f>
        <v>6.6259744527546363E-2</v>
      </c>
      <c r="L203" s="150">
        <f t="shared" si="21"/>
        <v>1.4047065839839829E-2</v>
      </c>
      <c r="M203" s="150">
        <f t="shared" si="22"/>
        <v>5.2212678687706536E-2</v>
      </c>
      <c r="N203" s="150">
        <f t="shared" si="23"/>
        <v>8.0306810367386197E-2</v>
      </c>
    </row>
    <row r="204" spans="1:14" x14ac:dyDescent="0.25">
      <c r="A204" s="2" t="s">
        <v>20</v>
      </c>
      <c r="B204" s="2" t="s">
        <v>28</v>
      </c>
      <c r="C204" s="91" t="s">
        <v>60</v>
      </c>
      <c r="D204" s="2" t="s">
        <v>61</v>
      </c>
      <c r="E204" s="60" t="s">
        <v>13</v>
      </c>
      <c r="F204" s="146">
        <v>163812</v>
      </c>
      <c r="G204" s="147">
        <v>4.7</v>
      </c>
      <c r="H204" s="148">
        <f t="shared" si="18"/>
        <v>15398.328000000001</v>
      </c>
      <c r="I204" s="148">
        <f t="shared" si="19"/>
        <v>148413.67199999999</v>
      </c>
      <c r="J204" s="148">
        <f t="shared" si="20"/>
        <v>179210.32800000001</v>
      </c>
      <c r="K204" s="149">
        <f>F204/F202</f>
        <v>0.33229675699689026</v>
      </c>
      <c r="L204" s="150">
        <f t="shared" si="21"/>
        <v>3.1235895157707687E-2</v>
      </c>
      <c r="M204" s="150">
        <f t="shared" si="22"/>
        <v>0.30106086183918257</v>
      </c>
      <c r="N204" s="150">
        <f t="shared" si="23"/>
        <v>0.36353265215459796</v>
      </c>
    </row>
    <row r="205" spans="1:14" x14ac:dyDescent="0.25">
      <c r="A205" s="2" t="s">
        <v>20</v>
      </c>
      <c r="B205" s="2" t="s">
        <v>28</v>
      </c>
      <c r="C205" s="91" t="s">
        <v>60</v>
      </c>
      <c r="D205" s="151" t="s">
        <v>61</v>
      </c>
      <c r="E205" s="60" t="s">
        <v>14</v>
      </c>
      <c r="F205" s="146">
        <v>296493</v>
      </c>
      <c r="G205" s="147">
        <v>3.5</v>
      </c>
      <c r="H205" s="148">
        <f t="shared" si="18"/>
        <v>20754.509999999998</v>
      </c>
      <c r="I205" s="148">
        <f t="shared" si="19"/>
        <v>275738.49</v>
      </c>
      <c r="J205" s="148">
        <f t="shared" si="20"/>
        <v>317247.51</v>
      </c>
      <c r="K205" s="149">
        <f>F205/F202</f>
        <v>0.60144349847556333</v>
      </c>
      <c r="L205" s="150">
        <f t="shared" si="21"/>
        <v>4.2101044893289433E-2</v>
      </c>
      <c r="M205" s="150">
        <f t="shared" si="22"/>
        <v>0.55934245358227386</v>
      </c>
      <c r="N205" s="150">
        <f t="shared" si="23"/>
        <v>0.64354454336885281</v>
      </c>
    </row>
    <row r="206" spans="1:14" x14ac:dyDescent="0.25">
      <c r="A206" s="2" t="s">
        <v>20</v>
      </c>
      <c r="B206" s="2" t="s">
        <v>28</v>
      </c>
      <c r="C206" s="91" t="s">
        <v>0</v>
      </c>
      <c r="D206" s="2" t="s">
        <v>10</v>
      </c>
      <c r="E206" s="56" t="s">
        <v>59</v>
      </c>
      <c r="F206" s="146">
        <v>5240996</v>
      </c>
      <c r="G206" s="147">
        <v>0.9</v>
      </c>
      <c r="H206" s="148">
        <f t="shared" si="18"/>
        <v>94337.928000000014</v>
      </c>
      <c r="I206" s="148">
        <f t="shared" si="19"/>
        <v>5146658.0719999997</v>
      </c>
      <c r="J206" s="148">
        <f t="shared" si="20"/>
        <v>5335333.9280000003</v>
      </c>
      <c r="K206" s="149">
        <v>1</v>
      </c>
      <c r="L206" s="150">
        <f t="shared" si="21"/>
        <v>1.8000000000000002E-2</v>
      </c>
      <c r="M206" s="150">
        <f t="shared" si="22"/>
        <v>0.98199999999999998</v>
      </c>
      <c r="N206" s="150">
        <f t="shared" si="23"/>
        <v>1.018</v>
      </c>
    </row>
    <row r="207" spans="1:14" x14ac:dyDescent="0.25">
      <c r="A207" s="2" t="s">
        <v>20</v>
      </c>
      <c r="B207" s="2" t="s">
        <v>28</v>
      </c>
      <c r="C207" s="123" t="s">
        <v>0</v>
      </c>
      <c r="D207" s="96" t="s">
        <v>10</v>
      </c>
      <c r="E207" s="60" t="s">
        <v>12</v>
      </c>
      <c r="F207" s="146">
        <v>876594</v>
      </c>
      <c r="G207" s="147">
        <v>2.6</v>
      </c>
      <c r="H207" s="148">
        <f t="shared" si="18"/>
        <v>45582.887999999999</v>
      </c>
      <c r="I207" s="148">
        <f t="shared" si="19"/>
        <v>831011.11199999996</v>
      </c>
      <c r="J207" s="148">
        <f t="shared" si="20"/>
        <v>922176.88800000004</v>
      </c>
      <c r="K207" s="149">
        <f>F207/F206</f>
        <v>0.16725713967345138</v>
      </c>
      <c r="L207" s="150">
        <f t="shared" si="21"/>
        <v>8.6973712630194714E-3</v>
      </c>
      <c r="M207" s="150">
        <f t="shared" si="22"/>
        <v>0.1585597684104319</v>
      </c>
      <c r="N207" s="150">
        <f t="shared" si="23"/>
        <v>0.17595451093647085</v>
      </c>
    </row>
    <row r="208" spans="1:14" x14ac:dyDescent="0.25">
      <c r="A208" s="2" t="s">
        <v>20</v>
      </c>
      <c r="B208" s="2" t="s">
        <v>28</v>
      </c>
      <c r="C208" s="91" t="s">
        <v>0</v>
      </c>
      <c r="D208" s="2" t="s">
        <v>10</v>
      </c>
      <c r="E208" s="60" t="s">
        <v>13</v>
      </c>
      <c r="F208" s="146">
        <v>1777643</v>
      </c>
      <c r="G208" s="147">
        <v>1.8</v>
      </c>
      <c r="H208" s="148">
        <f t="shared" si="18"/>
        <v>63995.148000000001</v>
      </c>
      <c r="I208" s="148">
        <f t="shared" si="19"/>
        <v>1713647.852</v>
      </c>
      <c r="J208" s="148">
        <f t="shared" si="20"/>
        <v>1841638.148</v>
      </c>
      <c r="K208" s="149">
        <f>F208/F206</f>
        <v>0.33918037716495109</v>
      </c>
      <c r="L208" s="150">
        <f t="shared" si="21"/>
        <v>1.221049357793824E-2</v>
      </c>
      <c r="M208" s="150">
        <f t="shared" si="22"/>
        <v>0.32696988358701284</v>
      </c>
      <c r="N208" s="150">
        <f t="shared" si="23"/>
        <v>0.35139087074288933</v>
      </c>
    </row>
    <row r="209" spans="1:14" x14ac:dyDescent="0.25">
      <c r="A209" s="2" t="s">
        <v>20</v>
      </c>
      <c r="B209" s="2" t="s">
        <v>28</v>
      </c>
      <c r="C209" s="91" t="s">
        <v>0</v>
      </c>
      <c r="D209" s="2" t="s">
        <v>10</v>
      </c>
      <c r="E209" s="60" t="s">
        <v>14</v>
      </c>
      <c r="F209" s="146">
        <v>2586759</v>
      </c>
      <c r="G209" s="147">
        <v>1.6</v>
      </c>
      <c r="H209" s="148">
        <f t="shared" si="18"/>
        <v>82776.288</v>
      </c>
      <c r="I209" s="148">
        <f t="shared" si="19"/>
        <v>2503982.7119999998</v>
      </c>
      <c r="J209" s="148">
        <f t="shared" si="20"/>
        <v>2669535.2880000002</v>
      </c>
      <c r="K209" s="149">
        <f>F209/F206</f>
        <v>0.49356248316159751</v>
      </c>
      <c r="L209" s="150">
        <f t="shared" si="21"/>
        <v>1.5793999461171122E-2</v>
      </c>
      <c r="M209" s="150">
        <f t="shared" si="22"/>
        <v>0.47776848370042641</v>
      </c>
      <c r="N209" s="150">
        <f t="shared" si="23"/>
        <v>0.50935648262276867</v>
      </c>
    </row>
    <row r="210" spans="1:14" x14ac:dyDescent="0.25">
      <c r="A210" s="2" t="s">
        <v>20</v>
      </c>
      <c r="B210" s="2" t="s">
        <v>28</v>
      </c>
      <c r="C210" s="91" t="s">
        <v>1</v>
      </c>
      <c r="D210" s="2" t="s">
        <v>10</v>
      </c>
      <c r="E210" s="56" t="s">
        <v>59</v>
      </c>
      <c r="F210" s="146">
        <v>2603509</v>
      </c>
      <c r="G210" s="147">
        <v>1.6</v>
      </c>
      <c r="H210" s="148">
        <f t="shared" si="18"/>
        <v>83312.288</v>
      </c>
      <c r="I210" s="148">
        <f t="shared" si="19"/>
        <v>2520196.7119999998</v>
      </c>
      <c r="J210" s="148">
        <f t="shared" si="20"/>
        <v>2686821.2880000002</v>
      </c>
      <c r="K210" s="149">
        <v>1</v>
      </c>
      <c r="L210" s="150">
        <f t="shared" si="21"/>
        <v>3.2000000000000001E-2</v>
      </c>
      <c r="M210" s="150">
        <f t="shared" si="22"/>
        <v>0.96799999999999997</v>
      </c>
      <c r="N210" s="150">
        <f t="shared" si="23"/>
        <v>1.032</v>
      </c>
    </row>
    <row r="211" spans="1:14" x14ac:dyDescent="0.25">
      <c r="A211" s="2" t="s">
        <v>20</v>
      </c>
      <c r="B211" s="2" t="s">
        <v>28</v>
      </c>
      <c r="C211" s="123" t="s">
        <v>1</v>
      </c>
      <c r="D211" s="96" t="s">
        <v>10</v>
      </c>
      <c r="E211" s="60" t="s">
        <v>12</v>
      </c>
      <c r="F211" s="146">
        <v>564929</v>
      </c>
      <c r="G211" s="147">
        <v>3.3</v>
      </c>
      <c r="H211" s="148">
        <f t="shared" si="18"/>
        <v>37285.313999999998</v>
      </c>
      <c r="I211" s="148">
        <f t="shared" si="19"/>
        <v>527643.68599999999</v>
      </c>
      <c r="J211" s="148">
        <f t="shared" si="20"/>
        <v>602214.31400000001</v>
      </c>
      <c r="K211" s="149">
        <f>F211/F210</f>
        <v>0.2169875349000138</v>
      </c>
      <c r="L211" s="150">
        <f t="shared" si="21"/>
        <v>1.4321177303400909E-2</v>
      </c>
      <c r="M211" s="150">
        <f t="shared" si="22"/>
        <v>0.20266635759661289</v>
      </c>
      <c r="N211" s="150">
        <f t="shared" si="23"/>
        <v>0.2313087122034147</v>
      </c>
    </row>
    <row r="212" spans="1:14" x14ac:dyDescent="0.25">
      <c r="A212" s="2" t="s">
        <v>20</v>
      </c>
      <c r="B212" s="2" t="s">
        <v>28</v>
      </c>
      <c r="C212" s="91" t="s">
        <v>1</v>
      </c>
      <c r="D212" s="2" t="s">
        <v>10</v>
      </c>
      <c r="E212" s="60" t="s">
        <v>13</v>
      </c>
      <c r="F212" s="146">
        <v>1088963</v>
      </c>
      <c r="G212" s="147">
        <v>2.2999999999999998</v>
      </c>
      <c r="H212" s="148">
        <f t="shared" si="18"/>
        <v>50092.297999999995</v>
      </c>
      <c r="I212" s="148">
        <f t="shared" si="19"/>
        <v>1038870.702</v>
      </c>
      <c r="J212" s="148">
        <f t="shared" si="20"/>
        <v>1139055.298</v>
      </c>
      <c r="K212" s="149">
        <f>F212/F210</f>
        <v>0.41826742292805597</v>
      </c>
      <c r="L212" s="150">
        <f t="shared" si="21"/>
        <v>1.9240301454690575E-2</v>
      </c>
      <c r="M212" s="150">
        <f t="shared" si="22"/>
        <v>0.39902712147336539</v>
      </c>
      <c r="N212" s="150">
        <f t="shared" si="23"/>
        <v>0.43750772438274654</v>
      </c>
    </row>
    <row r="213" spans="1:14" x14ac:dyDescent="0.25">
      <c r="A213" s="2" t="s">
        <v>20</v>
      </c>
      <c r="B213" s="2" t="s">
        <v>28</v>
      </c>
      <c r="C213" s="91" t="s">
        <v>1</v>
      </c>
      <c r="D213" s="2" t="s">
        <v>10</v>
      </c>
      <c r="E213" s="60" t="s">
        <v>14</v>
      </c>
      <c r="F213" s="146">
        <v>949617</v>
      </c>
      <c r="G213" s="147">
        <v>2.6</v>
      </c>
      <c r="H213" s="148">
        <f t="shared" si="18"/>
        <v>49380.084000000003</v>
      </c>
      <c r="I213" s="148">
        <f t="shared" si="19"/>
        <v>900236.91599999997</v>
      </c>
      <c r="J213" s="148">
        <f t="shared" si="20"/>
        <v>998997.08400000003</v>
      </c>
      <c r="K213" s="149">
        <f>F213/F210</f>
        <v>0.36474504217193027</v>
      </c>
      <c r="L213" s="150">
        <f t="shared" si="21"/>
        <v>1.8966742192940374E-2</v>
      </c>
      <c r="M213" s="150">
        <f t="shared" si="22"/>
        <v>0.3457782999789899</v>
      </c>
      <c r="N213" s="150">
        <f t="shared" si="23"/>
        <v>0.38371178436487063</v>
      </c>
    </row>
    <row r="214" spans="1:14" x14ac:dyDescent="0.25">
      <c r="A214" s="2" t="s">
        <v>20</v>
      </c>
      <c r="B214" s="2" t="s">
        <v>28</v>
      </c>
      <c r="C214" s="91" t="s">
        <v>60</v>
      </c>
      <c r="D214" s="2" t="s">
        <v>10</v>
      </c>
      <c r="E214" s="56" t="s">
        <v>59</v>
      </c>
      <c r="F214" s="146">
        <v>2637487</v>
      </c>
      <c r="G214" s="147">
        <v>1.6</v>
      </c>
      <c r="H214" s="148">
        <f t="shared" si="18"/>
        <v>84399.584000000003</v>
      </c>
      <c r="I214" s="148">
        <f t="shared" si="19"/>
        <v>2553087.4160000002</v>
      </c>
      <c r="J214" s="148">
        <f t="shared" si="20"/>
        <v>2721886.5839999998</v>
      </c>
      <c r="K214" s="149">
        <v>1</v>
      </c>
      <c r="L214" s="150">
        <f t="shared" si="21"/>
        <v>3.2000000000000001E-2</v>
      </c>
      <c r="M214" s="150">
        <f t="shared" si="22"/>
        <v>0.96799999999999997</v>
      </c>
      <c r="N214" s="150">
        <f t="shared" si="23"/>
        <v>1.032</v>
      </c>
    </row>
    <row r="215" spans="1:14" x14ac:dyDescent="0.25">
      <c r="A215" s="2" t="s">
        <v>20</v>
      </c>
      <c r="B215" s="2" t="s">
        <v>28</v>
      </c>
      <c r="C215" s="123" t="s">
        <v>60</v>
      </c>
      <c r="D215" s="96" t="s">
        <v>10</v>
      </c>
      <c r="E215" s="60" t="s">
        <v>12</v>
      </c>
      <c r="F215" s="146">
        <v>311665</v>
      </c>
      <c r="G215" s="147">
        <v>4.2</v>
      </c>
      <c r="H215" s="148">
        <f t="shared" si="18"/>
        <v>26179.86</v>
      </c>
      <c r="I215" s="148">
        <f t="shared" si="19"/>
        <v>285485.14</v>
      </c>
      <c r="J215" s="148">
        <f t="shared" si="20"/>
        <v>337844.86</v>
      </c>
      <c r="K215" s="149">
        <f>F215/F214</f>
        <v>0.11816740708105859</v>
      </c>
      <c r="L215" s="155">
        <f t="shared" si="21"/>
        <v>9.9260621948089219E-3</v>
      </c>
      <c r="M215" s="150">
        <f t="shared" si="22"/>
        <v>0.10824134488624967</v>
      </c>
      <c r="N215" s="150">
        <f t="shared" si="23"/>
        <v>0.12809346927586751</v>
      </c>
    </row>
    <row r="216" spans="1:14" x14ac:dyDescent="0.25">
      <c r="A216" s="2" t="s">
        <v>20</v>
      </c>
      <c r="B216" s="2" t="s">
        <v>28</v>
      </c>
      <c r="C216" s="91" t="s">
        <v>60</v>
      </c>
      <c r="D216" s="2" t="s">
        <v>10</v>
      </c>
      <c r="E216" s="60" t="s">
        <v>13</v>
      </c>
      <c r="F216" s="146">
        <v>688680</v>
      </c>
      <c r="G216" s="147">
        <v>3.3</v>
      </c>
      <c r="H216" s="148">
        <f t="shared" si="18"/>
        <v>45452.88</v>
      </c>
      <c r="I216" s="148">
        <f t="shared" si="19"/>
        <v>643227.12</v>
      </c>
      <c r="J216" s="148">
        <f t="shared" si="20"/>
        <v>734132.88</v>
      </c>
      <c r="K216" s="149">
        <f>F216/F214</f>
        <v>0.26111218747239323</v>
      </c>
      <c r="L216" s="150">
        <f t="shared" si="21"/>
        <v>1.7233404373177951E-2</v>
      </c>
      <c r="M216" s="150">
        <f t="shared" si="22"/>
        <v>0.24387878309921529</v>
      </c>
      <c r="N216" s="150">
        <f t="shared" si="23"/>
        <v>0.27834559184557117</v>
      </c>
    </row>
    <row r="217" spans="1:14" x14ac:dyDescent="0.25">
      <c r="A217" s="2" t="s">
        <v>20</v>
      </c>
      <c r="B217" s="2" t="s">
        <v>28</v>
      </c>
      <c r="C217" s="91" t="s">
        <v>60</v>
      </c>
      <c r="D217" s="151" t="s">
        <v>10</v>
      </c>
      <c r="E217" s="60" t="s">
        <v>14</v>
      </c>
      <c r="F217" s="146">
        <v>1637142</v>
      </c>
      <c r="G217" s="147">
        <v>1.8</v>
      </c>
      <c r="H217" s="148">
        <f t="shared" si="18"/>
        <v>58937.112000000001</v>
      </c>
      <c r="I217" s="148">
        <f t="shared" si="19"/>
        <v>1578204.888</v>
      </c>
      <c r="J217" s="148">
        <f t="shared" si="20"/>
        <v>1696079.112</v>
      </c>
      <c r="K217" s="149">
        <f>F217/F214</f>
        <v>0.62072040544654816</v>
      </c>
      <c r="L217" s="150">
        <f t="shared" si="21"/>
        <v>2.2345934596075735E-2</v>
      </c>
      <c r="M217" s="150">
        <f t="shared" si="22"/>
        <v>0.59837447085047246</v>
      </c>
      <c r="N217" s="150">
        <f t="shared" si="23"/>
        <v>0.64306634004262386</v>
      </c>
    </row>
    <row r="218" spans="1:14" x14ac:dyDescent="0.25">
      <c r="A218" s="2" t="s">
        <v>20</v>
      </c>
      <c r="B218" s="2" t="s">
        <v>37</v>
      </c>
      <c r="C218" s="91" t="s">
        <v>0</v>
      </c>
      <c r="D218" s="2" t="s">
        <v>4</v>
      </c>
      <c r="E218" s="56" t="s">
        <v>59</v>
      </c>
      <c r="F218" s="146">
        <v>2916521</v>
      </c>
      <c r="G218" s="147">
        <v>0.8</v>
      </c>
      <c r="H218" s="148">
        <f t="shared" si="18"/>
        <v>46664.336000000003</v>
      </c>
      <c r="I218" s="148">
        <f t="shared" si="19"/>
        <v>2869856.6639999999</v>
      </c>
      <c r="J218" s="148">
        <f t="shared" si="20"/>
        <v>2963185.3360000001</v>
      </c>
      <c r="K218" s="149">
        <v>1</v>
      </c>
      <c r="L218" s="150">
        <f t="shared" si="21"/>
        <v>1.6E-2</v>
      </c>
      <c r="M218" s="150">
        <f t="shared" si="22"/>
        <v>0.98399999999999999</v>
      </c>
      <c r="N218" s="150">
        <f t="shared" si="23"/>
        <v>1.016</v>
      </c>
    </row>
    <row r="219" spans="1:14" x14ac:dyDescent="0.25">
      <c r="A219" s="2" t="s">
        <v>20</v>
      </c>
      <c r="B219" s="2" t="s">
        <v>37</v>
      </c>
      <c r="C219" s="123" t="s">
        <v>0</v>
      </c>
      <c r="D219" s="96" t="s">
        <v>4</v>
      </c>
      <c r="E219" s="60" t="s">
        <v>12</v>
      </c>
      <c r="F219" s="146">
        <v>445606</v>
      </c>
      <c r="G219" s="147">
        <v>3.1</v>
      </c>
      <c r="H219" s="148">
        <f t="shared" si="18"/>
        <v>27627.572</v>
      </c>
      <c r="I219" s="148">
        <f t="shared" si="19"/>
        <v>417978.42800000001</v>
      </c>
      <c r="J219" s="148">
        <f t="shared" si="20"/>
        <v>473233.57199999999</v>
      </c>
      <c r="K219" s="149">
        <f>F219/F218</f>
        <v>0.15278683061085452</v>
      </c>
      <c r="L219" s="150">
        <f t="shared" si="21"/>
        <v>9.4727834978729809E-3</v>
      </c>
      <c r="M219" s="150">
        <f t="shared" si="22"/>
        <v>0.14331404711298154</v>
      </c>
      <c r="N219" s="150">
        <f t="shared" si="23"/>
        <v>0.1622596141087275</v>
      </c>
    </row>
    <row r="220" spans="1:14" x14ac:dyDescent="0.25">
      <c r="A220" s="2" t="s">
        <v>20</v>
      </c>
      <c r="B220" s="2" t="s">
        <v>37</v>
      </c>
      <c r="C220" s="91" t="s">
        <v>0</v>
      </c>
      <c r="D220" s="2" t="s">
        <v>4</v>
      </c>
      <c r="E220" s="60" t="s">
        <v>13</v>
      </c>
      <c r="F220" s="146">
        <v>427513</v>
      </c>
      <c r="G220" s="147">
        <v>3.1</v>
      </c>
      <c r="H220" s="148">
        <f t="shared" si="18"/>
        <v>26505.806</v>
      </c>
      <c r="I220" s="148">
        <f t="shared" si="19"/>
        <v>401007.19400000002</v>
      </c>
      <c r="J220" s="148">
        <f t="shared" si="20"/>
        <v>454018.80599999998</v>
      </c>
      <c r="K220" s="149">
        <f>F220/F218</f>
        <v>0.1465832064984274</v>
      </c>
      <c r="L220" s="150">
        <f t="shared" si="21"/>
        <v>9.0881588029025004E-3</v>
      </c>
      <c r="M220" s="150">
        <f t="shared" si="22"/>
        <v>0.1374950476955249</v>
      </c>
      <c r="N220" s="150">
        <f t="shared" si="23"/>
        <v>0.15567136530132991</v>
      </c>
    </row>
    <row r="221" spans="1:14" x14ac:dyDescent="0.25">
      <c r="A221" s="2" t="s">
        <v>20</v>
      </c>
      <c r="B221" s="2" t="s">
        <v>37</v>
      </c>
      <c r="C221" s="91" t="s">
        <v>0</v>
      </c>
      <c r="D221" s="2" t="s">
        <v>4</v>
      </c>
      <c r="E221" s="60" t="s">
        <v>14</v>
      </c>
      <c r="F221" s="146">
        <v>2043402</v>
      </c>
      <c r="G221" s="147">
        <v>0.8</v>
      </c>
      <c r="H221" s="148">
        <f t="shared" si="18"/>
        <v>32694.432000000001</v>
      </c>
      <c r="I221" s="148">
        <f t="shared" si="19"/>
        <v>2010707.568</v>
      </c>
      <c r="J221" s="148">
        <f t="shared" si="20"/>
        <v>2076096.432</v>
      </c>
      <c r="K221" s="149">
        <f>F221/F218</f>
        <v>0.70062996289071811</v>
      </c>
      <c r="L221" s="150">
        <f t="shared" si="21"/>
        <v>1.121007940625149E-2</v>
      </c>
      <c r="M221" s="150">
        <f t="shared" si="22"/>
        <v>0.68941988348446659</v>
      </c>
      <c r="N221" s="150">
        <f t="shared" si="23"/>
        <v>0.71184004229696962</v>
      </c>
    </row>
    <row r="222" spans="1:14" x14ac:dyDescent="0.25">
      <c r="A222" s="2" t="s">
        <v>20</v>
      </c>
      <c r="B222" s="2" t="s">
        <v>37</v>
      </c>
      <c r="C222" s="91" t="s">
        <v>1</v>
      </c>
      <c r="D222" s="2" t="s">
        <v>4</v>
      </c>
      <c r="E222" s="56" t="s">
        <v>59</v>
      </c>
      <c r="F222" s="146">
        <v>1489737</v>
      </c>
      <c r="G222" s="147">
        <v>1.7</v>
      </c>
      <c r="H222" s="148">
        <f t="shared" si="18"/>
        <v>50651.057999999997</v>
      </c>
      <c r="I222" s="148">
        <f t="shared" si="19"/>
        <v>1439085.942</v>
      </c>
      <c r="J222" s="148">
        <f t="shared" si="20"/>
        <v>1540388.058</v>
      </c>
      <c r="K222" s="149">
        <v>1</v>
      </c>
      <c r="L222" s="150">
        <f t="shared" si="21"/>
        <v>3.4000000000000002E-2</v>
      </c>
      <c r="M222" s="150">
        <f t="shared" si="22"/>
        <v>0.96599999999999997</v>
      </c>
      <c r="N222" s="150">
        <f t="shared" si="23"/>
        <v>1.034</v>
      </c>
    </row>
    <row r="223" spans="1:14" x14ac:dyDescent="0.25">
      <c r="A223" s="2" t="s">
        <v>20</v>
      </c>
      <c r="B223" s="2" t="s">
        <v>37</v>
      </c>
      <c r="C223" s="123" t="s">
        <v>1</v>
      </c>
      <c r="D223" s="96" t="s">
        <v>4</v>
      </c>
      <c r="E223" s="60" t="s">
        <v>12</v>
      </c>
      <c r="F223" s="146">
        <v>215375</v>
      </c>
      <c r="G223" s="147">
        <v>4.5</v>
      </c>
      <c r="H223" s="148">
        <f t="shared" si="18"/>
        <v>19383.75</v>
      </c>
      <c r="I223" s="148">
        <f t="shared" si="19"/>
        <v>195991.25</v>
      </c>
      <c r="J223" s="148">
        <f t="shared" si="20"/>
        <v>234758.75</v>
      </c>
      <c r="K223" s="149">
        <f>F223/F222</f>
        <v>0.14457249836716146</v>
      </c>
      <c r="L223" s="150">
        <f t="shared" si="21"/>
        <v>1.3011524853044531E-2</v>
      </c>
      <c r="M223" s="150">
        <f t="shared" si="22"/>
        <v>0.13156097351411694</v>
      </c>
      <c r="N223" s="150">
        <f t="shared" si="23"/>
        <v>0.15758402322020598</v>
      </c>
    </row>
    <row r="224" spans="1:14" x14ac:dyDescent="0.25">
      <c r="A224" s="2" t="s">
        <v>20</v>
      </c>
      <c r="B224" s="2" t="s">
        <v>37</v>
      </c>
      <c r="C224" s="91" t="s">
        <v>1</v>
      </c>
      <c r="D224" s="2" t="s">
        <v>4</v>
      </c>
      <c r="E224" s="60" t="s">
        <v>13</v>
      </c>
      <c r="F224" s="146">
        <v>216754</v>
      </c>
      <c r="G224" s="147">
        <v>4.5</v>
      </c>
      <c r="H224" s="148">
        <f t="shared" si="18"/>
        <v>19507.86</v>
      </c>
      <c r="I224" s="148">
        <f t="shared" si="19"/>
        <v>197246.14</v>
      </c>
      <c r="J224" s="148">
        <f t="shared" si="20"/>
        <v>236261.86</v>
      </c>
      <c r="K224" s="149">
        <f>F224/F222</f>
        <v>0.14549816511236546</v>
      </c>
      <c r="L224" s="150">
        <f t="shared" si="21"/>
        <v>1.3094834860112892E-2</v>
      </c>
      <c r="M224" s="150">
        <f t="shared" si="22"/>
        <v>0.13240333025225257</v>
      </c>
      <c r="N224" s="150">
        <f t="shared" si="23"/>
        <v>0.15859299997247836</v>
      </c>
    </row>
    <row r="225" spans="1:14" x14ac:dyDescent="0.25">
      <c r="A225" s="2" t="s">
        <v>20</v>
      </c>
      <c r="B225" s="2" t="s">
        <v>37</v>
      </c>
      <c r="C225" s="91" t="s">
        <v>1</v>
      </c>
      <c r="D225" s="2" t="s">
        <v>4</v>
      </c>
      <c r="E225" s="60" t="s">
        <v>14</v>
      </c>
      <c r="F225" s="146">
        <v>1057608</v>
      </c>
      <c r="G225" s="147">
        <v>1.7</v>
      </c>
      <c r="H225" s="148">
        <f t="shared" si="18"/>
        <v>35958.671999999999</v>
      </c>
      <c r="I225" s="148">
        <f t="shared" si="19"/>
        <v>1021649.328</v>
      </c>
      <c r="J225" s="148">
        <f t="shared" si="20"/>
        <v>1093566.672</v>
      </c>
      <c r="K225" s="149">
        <f>F225/F222</f>
        <v>0.70992933652047308</v>
      </c>
      <c r="L225" s="150">
        <f t="shared" si="21"/>
        <v>2.4137597441696083E-2</v>
      </c>
      <c r="M225" s="150">
        <f t="shared" si="22"/>
        <v>0.685791739078777</v>
      </c>
      <c r="N225" s="150">
        <f t="shared" si="23"/>
        <v>0.73406693396216915</v>
      </c>
    </row>
    <row r="226" spans="1:14" x14ac:dyDescent="0.25">
      <c r="A226" s="2" t="s">
        <v>20</v>
      </c>
      <c r="B226" s="2" t="s">
        <v>37</v>
      </c>
      <c r="C226" s="91" t="s">
        <v>60</v>
      </c>
      <c r="D226" s="2" t="s">
        <v>4</v>
      </c>
      <c r="E226" s="56" t="s">
        <v>59</v>
      </c>
      <c r="F226" s="146">
        <v>1426784</v>
      </c>
      <c r="G226" s="147">
        <v>1.7</v>
      </c>
      <c r="H226" s="148">
        <f t="shared" si="18"/>
        <v>48510.655999999995</v>
      </c>
      <c r="I226" s="148">
        <f t="shared" si="19"/>
        <v>1378273.344</v>
      </c>
      <c r="J226" s="148">
        <f t="shared" si="20"/>
        <v>1475294.656</v>
      </c>
      <c r="K226" s="149">
        <v>1</v>
      </c>
      <c r="L226" s="150">
        <f t="shared" si="21"/>
        <v>3.4000000000000002E-2</v>
      </c>
      <c r="M226" s="150">
        <f t="shared" si="22"/>
        <v>0.96599999999999997</v>
      </c>
      <c r="N226" s="150">
        <f t="shared" si="23"/>
        <v>1.034</v>
      </c>
    </row>
    <row r="227" spans="1:14" x14ac:dyDescent="0.25">
      <c r="A227" s="2" t="s">
        <v>20</v>
      </c>
      <c r="B227" s="2" t="s">
        <v>37</v>
      </c>
      <c r="C227" s="123" t="s">
        <v>60</v>
      </c>
      <c r="D227" s="96" t="s">
        <v>4</v>
      </c>
      <c r="E227" s="60" t="s">
        <v>12</v>
      </c>
      <c r="F227" s="146">
        <v>230231</v>
      </c>
      <c r="G227" s="147">
        <v>4.5</v>
      </c>
      <c r="H227" s="148">
        <f t="shared" si="18"/>
        <v>20720.79</v>
      </c>
      <c r="I227" s="148">
        <f t="shared" si="19"/>
        <v>209510.21</v>
      </c>
      <c r="J227" s="148">
        <f t="shared" si="20"/>
        <v>250951.79</v>
      </c>
      <c r="K227" s="149">
        <f>F227/F226</f>
        <v>0.16136359813398524</v>
      </c>
      <c r="L227" s="150">
        <f t="shared" si="21"/>
        <v>1.452272383205867E-2</v>
      </c>
      <c r="M227" s="150">
        <f t="shared" si="22"/>
        <v>0.14684087430192658</v>
      </c>
      <c r="N227" s="150">
        <f t="shared" si="23"/>
        <v>0.1758863219660439</v>
      </c>
    </row>
    <row r="228" spans="1:14" x14ac:dyDescent="0.25">
      <c r="A228" s="2" t="s">
        <v>20</v>
      </c>
      <c r="B228" s="2" t="s">
        <v>37</v>
      </c>
      <c r="C228" s="91" t="s">
        <v>60</v>
      </c>
      <c r="D228" s="2" t="s">
        <v>4</v>
      </c>
      <c r="E228" s="60" t="s">
        <v>13</v>
      </c>
      <c r="F228" s="146">
        <v>210759</v>
      </c>
      <c r="G228" s="147">
        <v>4.5</v>
      </c>
      <c r="H228" s="148">
        <f t="shared" si="18"/>
        <v>18968.310000000001</v>
      </c>
      <c r="I228" s="148">
        <f t="shared" si="19"/>
        <v>191790.69</v>
      </c>
      <c r="J228" s="148">
        <f t="shared" si="20"/>
        <v>229727.31</v>
      </c>
      <c r="K228" s="149">
        <f>F228/F226</f>
        <v>0.14771612241236234</v>
      </c>
      <c r="L228" s="150">
        <f t="shared" si="21"/>
        <v>1.3294451017112612E-2</v>
      </c>
      <c r="M228" s="150">
        <f t="shared" si="22"/>
        <v>0.13442167139524974</v>
      </c>
      <c r="N228" s="150">
        <f t="shared" si="23"/>
        <v>0.16101057342947495</v>
      </c>
    </row>
    <row r="229" spans="1:14" x14ac:dyDescent="0.25">
      <c r="A229" s="2" t="s">
        <v>20</v>
      </c>
      <c r="B229" s="2" t="s">
        <v>37</v>
      </c>
      <c r="C229" s="91" t="s">
        <v>60</v>
      </c>
      <c r="D229" s="151" t="s">
        <v>4</v>
      </c>
      <c r="E229" s="60" t="s">
        <v>14</v>
      </c>
      <c r="F229" s="146">
        <v>985794</v>
      </c>
      <c r="G229" s="147">
        <v>2.1</v>
      </c>
      <c r="H229" s="148">
        <f t="shared" si="18"/>
        <v>41403.348000000005</v>
      </c>
      <c r="I229" s="148">
        <f t="shared" si="19"/>
        <v>944390.652</v>
      </c>
      <c r="J229" s="148">
        <f t="shared" si="20"/>
        <v>1027197.348</v>
      </c>
      <c r="K229" s="149">
        <f>F229/F226</f>
        <v>0.69092027945365242</v>
      </c>
      <c r="L229" s="150">
        <f t="shared" si="21"/>
        <v>2.9018651737053404E-2</v>
      </c>
      <c r="M229" s="150">
        <f t="shared" si="22"/>
        <v>0.66190162771659899</v>
      </c>
      <c r="N229" s="150">
        <f t="shared" si="23"/>
        <v>0.71993893119070584</v>
      </c>
    </row>
    <row r="230" spans="1:14" x14ac:dyDescent="0.25">
      <c r="A230" s="2" t="s">
        <v>20</v>
      </c>
      <c r="B230" s="2" t="s">
        <v>37</v>
      </c>
      <c r="C230" s="91" t="s">
        <v>0</v>
      </c>
      <c r="D230" s="2" t="s">
        <v>6</v>
      </c>
      <c r="E230" s="56" t="s">
        <v>59</v>
      </c>
      <c r="F230" s="146">
        <v>3443383</v>
      </c>
      <c r="G230" s="147">
        <v>0.5</v>
      </c>
      <c r="H230" s="148">
        <f t="shared" si="18"/>
        <v>34433.83</v>
      </c>
      <c r="I230" s="148">
        <f t="shared" si="19"/>
        <v>3408949.17</v>
      </c>
      <c r="J230" s="148">
        <f t="shared" si="20"/>
        <v>3477816.83</v>
      </c>
      <c r="K230" s="149">
        <v>1</v>
      </c>
      <c r="L230" s="150">
        <f t="shared" si="21"/>
        <v>0.01</v>
      </c>
      <c r="M230" s="150">
        <f t="shared" si="22"/>
        <v>0.99</v>
      </c>
      <c r="N230" s="150">
        <f t="shared" si="23"/>
        <v>1.01</v>
      </c>
    </row>
    <row r="231" spans="1:14" x14ac:dyDescent="0.25">
      <c r="A231" s="2" t="s">
        <v>20</v>
      </c>
      <c r="B231" s="2" t="s">
        <v>37</v>
      </c>
      <c r="C231" s="123" t="s">
        <v>0</v>
      </c>
      <c r="D231" s="96" t="s">
        <v>6</v>
      </c>
      <c r="E231" s="60" t="s">
        <v>12</v>
      </c>
      <c r="F231" s="146">
        <v>1169281</v>
      </c>
      <c r="G231" s="147">
        <v>2.2999999999999998</v>
      </c>
      <c r="H231" s="148">
        <f t="shared" si="18"/>
        <v>53786.925999999999</v>
      </c>
      <c r="I231" s="148">
        <f t="shared" si="19"/>
        <v>1115494.074</v>
      </c>
      <c r="J231" s="148">
        <f t="shared" si="20"/>
        <v>1223067.926</v>
      </c>
      <c r="K231" s="149">
        <f>F231/F230</f>
        <v>0.33957332077204305</v>
      </c>
      <c r="L231" s="150">
        <f t="shared" si="21"/>
        <v>1.5620372755513978E-2</v>
      </c>
      <c r="M231" s="150">
        <f t="shared" si="22"/>
        <v>0.32395294801652907</v>
      </c>
      <c r="N231" s="150">
        <f t="shared" si="23"/>
        <v>0.35519369352755703</v>
      </c>
    </row>
    <row r="232" spans="1:14" x14ac:dyDescent="0.25">
      <c r="A232" s="2" t="s">
        <v>20</v>
      </c>
      <c r="B232" s="2" t="s">
        <v>37</v>
      </c>
      <c r="C232" s="91" t="s">
        <v>0</v>
      </c>
      <c r="D232" s="2" t="s">
        <v>6</v>
      </c>
      <c r="E232" s="60" t="s">
        <v>13</v>
      </c>
      <c r="F232" s="146">
        <v>1061425</v>
      </c>
      <c r="G232" s="147">
        <v>2.2999999999999998</v>
      </c>
      <c r="H232" s="148">
        <f t="shared" si="18"/>
        <v>48825.55</v>
      </c>
      <c r="I232" s="148">
        <f t="shared" si="19"/>
        <v>1012599.45</v>
      </c>
      <c r="J232" s="148">
        <f t="shared" si="20"/>
        <v>1110250.55</v>
      </c>
      <c r="K232" s="149">
        <f>F232/F230</f>
        <v>0.30825063607504599</v>
      </c>
      <c r="L232" s="150">
        <f t="shared" si="21"/>
        <v>1.4179529259452116E-2</v>
      </c>
      <c r="M232" s="150">
        <f t="shared" si="22"/>
        <v>0.2940711068155939</v>
      </c>
      <c r="N232" s="150">
        <f t="shared" si="23"/>
        <v>0.32243016533449809</v>
      </c>
    </row>
    <row r="233" spans="1:14" x14ac:dyDescent="0.25">
      <c r="A233" s="2" t="s">
        <v>20</v>
      </c>
      <c r="B233" s="2" t="s">
        <v>37</v>
      </c>
      <c r="C233" s="91" t="s">
        <v>0</v>
      </c>
      <c r="D233" s="2" t="s">
        <v>6</v>
      </c>
      <c r="E233" s="60" t="s">
        <v>14</v>
      </c>
      <c r="F233" s="146">
        <v>1212677</v>
      </c>
      <c r="G233" s="147">
        <v>2.2999999999999998</v>
      </c>
      <c r="H233" s="148">
        <f t="shared" si="18"/>
        <v>55783.141999999993</v>
      </c>
      <c r="I233" s="148">
        <f t="shared" si="19"/>
        <v>1156893.858</v>
      </c>
      <c r="J233" s="148">
        <f t="shared" si="20"/>
        <v>1268460.142</v>
      </c>
      <c r="K233" s="149">
        <f>F233/F230</f>
        <v>0.35217604315291096</v>
      </c>
      <c r="L233" s="150">
        <f t="shared" si="21"/>
        <v>1.6200097985033902E-2</v>
      </c>
      <c r="M233" s="150">
        <f t="shared" si="22"/>
        <v>0.33597594516787704</v>
      </c>
      <c r="N233" s="150">
        <f t="shared" si="23"/>
        <v>0.36837614113794487</v>
      </c>
    </row>
    <row r="234" spans="1:14" x14ac:dyDescent="0.25">
      <c r="A234" s="2" t="s">
        <v>20</v>
      </c>
      <c r="B234" s="2" t="s">
        <v>37</v>
      </c>
      <c r="C234" s="91" t="s">
        <v>1</v>
      </c>
      <c r="D234" s="2" t="s">
        <v>6</v>
      </c>
      <c r="E234" s="56" t="s">
        <v>59</v>
      </c>
      <c r="F234" s="146">
        <v>1748044</v>
      </c>
      <c r="G234" s="147">
        <v>1.7</v>
      </c>
      <c r="H234" s="148">
        <f t="shared" si="18"/>
        <v>59433.495999999999</v>
      </c>
      <c r="I234" s="148">
        <f t="shared" si="19"/>
        <v>1688610.504</v>
      </c>
      <c r="J234" s="148">
        <f t="shared" si="20"/>
        <v>1807477.496</v>
      </c>
      <c r="K234" s="149">
        <v>1</v>
      </c>
      <c r="L234" s="150">
        <f t="shared" si="21"/>
        <v>3.4000000000000002E-2</v>
      </c>
      <c r="M234" s="150">
        <f t="shared" si="22"/>
        <v>0.96599999999999997</v>
      </c>
      <c r="N234" s="150">
        <f t="shared" si="23"/>
        <v>1.034</v>
      </c>
    </row>
    <row r="235" spans="1:14" x14ac:dyDescent="0.25">
      <c r="A235" s="2" t="s">
        <v>20</v>
      </c>
      <c r="B235" s="2" t="s">
        <v>37</v>
      </c>
      <c r="C235" s="123" t="s">
        <v>1</v>
      </c>
      <c r="D235" s="96" t="s">
        <v>6</v>
      </c>
      <c r="E235" s="60" t="s">
        <v>12</v>
      </c>
      <c r="F235" s="146">
        <v>646303</v>
      </c>
      <c r="G235" s="147">
        <v>3.5</v>
      </c>
      <c r="H235" s="148">
        <f t="shared" si="18"/>
        <v>45241.21</v>
      </c>
      <c r="I235" s="148">
        <f t="shared" si="19"/>
        <v>601061.79</v>
      </c>
      <c r="J235" s="148">
        <f t="shared" si="20"/>
        <v>691544.21</v>
      </c>
      <c r="K235" s="149">
        <f>F235/F234</f>
        <v>0.369729251666434</v>
      </c>
      <c r="L235" s="150">
        <f t="shared" si="21"/>
        <v>2.5881047616650381E-2</v>
      </c>
      <c r="M235" s="150">
        <f t="shared" si="22"/>
        <v>0.34384820404978361</v>
      </c>
      <c r="N235" s="150">
        <f t="shared" si="23"/>
        <v>0.39561029928308439</v>
      </c>
    </row>
    <row r="236" spans="1:14" x14ac:dyDescent="0.25">
      <c r="A236" s="2" t="s">
        <v>20</v>
      </c>
      <c r="B236" s="2" t="s">
        <v>37</v>
      </c>
      <c r="C236" s="91" t="s">
        <v>1</v>
      </c>
      <c r="D236" s="2" t="s">
        <v>6</v>
      </c>
      <c r="E236" s="60" t="s">
        <v>13</v>
      </c>
      <c r="F236" s="146">
        <v>517984</v>
      </c>
      <c r="G236" s="147">
        <v>3.5</v>
      </c>
      <c r="H236" s="148">
        <f t="shared" si="18"/>
        <v>36258.879999999997</v>
      </c>
      <c r="I236" s="148">
        <f t="shared" si="19"/>
        <v>481725.12</v>
      </c>
      <c r="J236" s="148">
        <f t="shared" si="20"/>
        <v>554242.88</v>
      </c>
      <c r="K236" s="149">
        <f>F236/F234</f>
        <v>0.29632206054309845</v>
      </c>
      <c r="L236" s="150">
        <f t="shared" si="21"/>
        <v>2.0742544238016893E-2</v>
      </c>
      <c r="M236" s="150">
        <f t="shared" si="22"/>
        <v>0.27557951630508154</v>
      </c>
      <c r="N236" s="150">
        <f t="shared" si="23"/>
        <v>0.31706460478111537</v>
      </c>
    </row>
    <row r="237" spans="1:14" x14ac:dyDescent="0.25">
      <c r="A237" s="2" t="s">
        <v>20</v>
      </c>
      <c r="B237" s="2" t="s">
        <v>37</v>
      </c>
      <c r="C237" s="91" t="s">
        <v>1</v>
      </c>
      <c r="D237" s="2" t="s">
        <v>6</v>
      </c>
      <c r="E237" s="60" t="s">
        <v>14</v>
      </c>
      <c r="F237" s="146">
        <v>583757</v>
      </c>
      <c r="G237" s="147">
        <v>3.5</v>
      </c>
      <c r="H237" s="148">
        <f t="shared" si="18"/>
        <v>40862.99</v>
      </c>
      <c r="I237" s="148">
        <f t="shared" si="19"/>
        <v>542894.01</v>
      </c>
      <c r="J237" s="148">
        <f t="shared" si="20"/>
        <v>624619.99</v>
      </c>
      <c r="K237" s="149">
        <f>F237/F234</f>
        <v>0.33394868779046749</v>
      </c>
      <c r="L237" s="150">
        <f t="shared" si="21"/>
        <v>2.3376408145332723E-2</v>
      </c>
      <c r="M237" s="150">
        <f t="shared" si="22"/>
        <v>0.31057227964513479</v>
      </c>
      <c r="N237" s="150">
        <f t="shared" si="23"/>
        <v>0.3573250959358002</v>
      </c>
    </row>
    <row r="238" spans="1:14" x14ac:dyDescent="0.25">
      <c r="A238" s="2" t="s">
        <v>20</v>
      </c>
      <c r="B238" s="2" t="s">
        <v>37</v>
      </c>
      <c r="C238" s="91" t="s">
        <v>60</v>
      </c>
      <c r="D238" s="2" t="s">
        <v>6</v>
      </c>
      <c r="E238" s="56" t="s">
        <v>59</v>
      </c>
      <c r="F238" s="146">
        <v>1695339</v>
      </c>
      <c r="G238" s="147">
        <v>2.2999999999999998</v>
      </c>
      <c r="H238" s="148">
        <f t="shared" si="18"/>
        <v>77985.593999999997</v>
      </c>
      <c r="I238" s="148">
        <f t="shared" si="19"/>
        <v>1617353.406</v>
      </c>
      <c r="J238" s="148">
        <f t="shared" si="20"/>
        <v>1773324.594</v>
      </c>
      <c r="K238" s="149">
        <v>1</v>
      </c>
      <c r="L238" s="150">
        <f t="shared" si="21"/>
        <v>4.5999999999999999E-2</v>
      </c>
      <c r="M238" s="150">
        <f t="shared" si="22"/>
        <v>0.95399999999999996</v>
      </c>
      <c r="N238" s="150">
        <f t="shared" si="23"/>
        <v>1.046</v>
      </c>
    </row>
    <row r="239" spans="1:14" x14ac:dyDescent="0.25">
      <c r="A239" s="2" t="s">
        <v>20</v>
      </c>
      <c r="B239" s="2" t="s">
        <v>37</v>
      </c>
      <c r="C239" s="123" t="s">
        <v>60</v>
      </c>
      <c r="D239" s="96" t="s">
        <v>6</v>
      </c>
      <c r="E239" s="60" t="s">
        <v>12</v>
      </c>
      <c r="F239" s="146">
        <v>522978</v>
      </c>
      <c r="G239" s="147">
        <v>3.5</v>
      </c>
      <c r="H239" s="148">
        <f t="shared" si="18"/>
        <v>36608.46</v>
      </c>
      <c r="I239" s="148">
        <f t="shared" si="19"/>
        <v>486369.54</v>
      </c>
      <c r="J239" s="148">
        <f t="shared" si="20"/>
        <v>559586.46</v>
      </c>
      <c r="K239" s="149">
        <f>F239/F238</f>
        <v>0.30847989694096578</v>
      </c>
      <c r="L239" s="150">
        <f t="shared" si="21"/>
        <v>2.1593592785867605E-2</v>
      </c>
      <c r="M239" s="150">
        <f t="shared" si="22"/>
        <v>0.28688630415509819</v>
      </c>
      <c r="N239" s="150">
        <f t="shared" si="23"/>
        <v>0.33007348972683337</v>
      </c>
    </row>
    <row r="240" spans="1:14" x14ac:dyDescent="0.25">
      <c r="A240" s="2" t="s">
        <v>20</v>
      </c>
      <c r="B240" s="2" t="s">
        <v>37</v>
      </c>
      <c r="C240" s="91" t="s">
        <v>60</v>
      </c>
      <c r="D240" s="2" t="s">
        <v>6</v>
      </c>
      <c r="E240" s="60" t="s">
        <v>13</v>
      </c>
      <c r="F240" s="146">
        <v>543441</v>
      </c>
      <c r="G240" s="147">
        <v>3.5</v>
      </c>
      <c r="H240" s="148">
        <f t="shared" si="18"/>
        <v>38040.870000000003</v>
      </c>
      <c r="I240" s="148">
        <f t="shared" si="19"/>
        <v>505400.13</v>
      </c>
      <c r="J240" s="148">
        <f t="shared" si="20"/>
        <v>581481.87</v>
      </c>
      <c r="K240" s="149">
        <f>F240/F238</f>
        <v>0.32055004928217895</v>
      </c>
      <c r="L240" s="150">
        <f t="shared" si="21"/>
        <v>2.2438503449752525E-2</v>
      </c>
      <c r="M240" s="150">
        <f t="shared" si="22"/>
        <v>0.29811154583242644</v>
      </c>
      <c r="N240" s="150">
        <f t="shared" si="23"/>
        <v>0.34298855273193146</v>
      </c>
    </row>
    <row r="241" spans="1:14" x14ac:dyDescent="0.25">
      <c r="A241" s="2" t="s">
        <v>20</v>
      </c>
      <c r="B241" s="2" t="s">
        <v>37</v>
      </c>
      <c r="C241" s="91" t="s">
        <v>60</v>
      </c>
      <c r="D241" s="151" t="s">
        <v>6</v>
      </c>
      <c r="E241" s="60" t="s">
        <v>14</v>
      </c>
      <c r="F241" s="146">
        <v>628920</v>
      </c>
      <c r="G241" s="147">
        <v>3.5</v>
      </c>
      <c r="H241" s="148">
        <f t="shared" si="18"/>
        <v>44024.4</v>
      </c>
      <c r="I241" s="148">
        <f t="shared" si="19"/>
        <v>584895.6</v>
      </c>
      <c r="J241" s="148">
        <f t="shared" si="20"/>
        <v>672944.4</v>
      </c>
      <c r="K241" s="149">
        <f>F241/F238</f>
        <v>0.37097005377685527</v>
      </c>
      <c r="L241" s="150">
        <f t="shared" si="21"/>
        <v>2.5967903764379869E-2</v>
      </c>
      <c r="M241" s="150">
        <f t="shared" si="22"/>
        <v>0.34500215001247542</v>
      </c>
      <c r="N241" s="150">
        <f t="shared" si="23"/>
        <v>0.39693795754123512</v>
      </c>
    </row>
    <row r="242" spans="1:14" x14ac:dyDescent="0.25">
      <c r="A242" s="2" t="s">
        <v>20</v>
      </c>
      <c r="B242" s="2" t="s">
        <v>37</v>
      </c>
      <c r="C242" s="91" t="s">
        <v>0</v>
      </c>
      <c r="D242" s="2" t="s">
        <v>7</v>
      </c>
      <c r="E242" s="56" t="s">
        <v>59</v>
      </c>
      <c r="F242" s="146">
        <v>5512253</v>
      </c>
      <c r="G242" s="147">
        <v>0.6</v>
      </c>
      <c r="H242" s="148">
        <f t="shared" si="18"/>
        <v>66147.035999999993</v>
      </c>
      <c r="I242" s="148">
        <f t="shared" si="19"/>
        <v>5446105.9639999997</v>
      </c>
      <c r="J242" s="148">
        <f t="shared" si="20"/>
        <v>5578400.0360000003</v>
      </c>
      <c r="K242" s="149">
        <v>1</v>
      </c>
      <c r="L242" s="150">
        <f t="shared" si="21"/>
        <v>1.2E-2</v>
      </c>
      <c r="M242" s="150">
        <f t="shared" si="22"/>
        <v>0.98799999999999999</v>
      </c>
      <c r="N242" s="150">
        <f t="shared" si="23"/>
        <v>1.012</v>
      </c>
    </row>
    <row r="243" spans="1:14" x14ac:dyDescent="0.25">
      <c r="A243" s="2" t="s">
        <v>20</v>
      </c>
      <c r="B243" s="2" t="s">
        <v>37</v>
      </c>
      <c r="C243" s="123" t="s">
        <v>0</v>
      </c>
      <c r="D243" s="96" t="s">
        <v>7</v>
      </c>
      <c r="E243" s="60" t="s">
        <v>12</v>
      </c>
      <c r="F243" s="146">
        <v>1640549</v>
      </c>
      <c r="G243" s="147">
        <v>2.2999999999999998</v>
      </c>
      <c r="H243" s="148">
        <f t="shared" si="18"/>
        <v>75465.254000000001</v>
      </c>
      <c r="I243" s="148">
        <f t="shared" si="19"/>
        <v>1565083.746</v>
      </c>
      <c r="J243" s="148">
        <f t="shared" si="20"/>
        <v>1716014.254</v>
      </c>
      <c r="K243" s="149">
        <f>F243/F242</f>
        <v>0.29761859624367748</v>
      </c>
      <c r="L243" s="150">
        <f t="shared" si="21"/>
        <v>1.3690455427209163E-2</v>
      </c>
      <c r="M243" s="150">
        <f t="shared" si="22"/>
        <v>0.28392814081646833</v>
      </c>
      <c r="N243" s="150">
        <f t="shared" si="23"/>
        <v>0.31130905167088663</v>
      </c>
    </row>
    <row r="244" spans="1:14" x14ac:dyDescent="0.25">
      <c r="A244" s="2" t="s">
        <v>20</v>
      </c>
      <c r="B244" s="2" t="s">
        <v>37</v>
      </c>
      <c r="C244" s="91" t="s">
        <v>0</v>
      </c>
      <c r="D244" s="2" t="s">
        <v>7</v>
      </c>
      <c r="E244" s="60" t="s">
        <v>13</v>
      </c>
      <c r="F244" s="146">
        <v>2299936</v>
      </c>
      <c r="G244" s="147">
        <v>1.5</v>
      </c>
      <c r="H244" s="148">
        <f t="shared" si="18"/>
        <v>68998.080000000002</v>
      </c>
      <c r="I244" s="148">
        <f t="shared" si="19"/>
        <v>2230937.92</v>
      </c>
      <c r="J244" s="148">
        <f t="shared" si="20"/>
        <v>2368934.08</v>
      </c>
      <c r="K244" s="149">
        <f>F244/F242</f>
        <v>0.4172406455218946</v>
      </c>
      <c r="L244" s="150">
        <f t="shared" si="21"/>
        <v>1.2517219365656838E-2</v>
      </c>
      <c r="M244" s="150">
        <f t="shared" si="22"/>
        <v>0.40472342615623774</v>
      </c>
      <c r="N244" s="150">
        <f t="shared" si="23"/>
        <v>0.42975786488755147</v>
      </c>
    </row>
    <row r="245" spans="1:14" x14ac:dyDescent="0.25">
      <c r="A245" s="2" t="s">
        <v>20</v>
      </c>
      <c r="B245" s="2" t="s">
        <v>37</v>
      </c>
      <c r="C245" s="91" t="s">
        <v>0</v>
      </c>
      <c r="D245" s="2" t="s">
        <v>7</v>
      </c>
      <c r="E245" s="60" t="s">
        <v>14</v>
      </c>
      <c r="F245" s="146">
        <v>1571768</v>
      </c>
      <c r="G245" s="147">
        <v>2.2999999999999998</v>
      </c>
      <c r="H245" s="148">
        <f t="shared" si="18"/>
        <v>72301.327999999994</v>
      </c>
      <c r="I245" s="148">
        <f t="shared" si="19"/>
        <v>1499466.672</v>
      </c>
      <c r="J245" s="148">
        <f t="shared" si="20"/>
        <v>1644069.328</v>
      </c>
      <c r="K245" s="149">
        <f>F245/F242</f>
        <v>0.28514075823442792</v>
      </c>
      <c r="L245" s="150">
        <f t="shared" si="21"/>
        <v>1.3116474878783684E-2</v>
      </c>
      <c r="M245" s="150">
        <f t="shared" si="22"/>
        <v>0.27202428335564421</v>
      </c>
      <c r="N245" s="150">
        <f t="shared" si="23"/>
        <v>0.29825723311321162</v>
      </c>
    </row>
    <row r="246" spans="1:14" x14ac:dyDescent="0.25">
      <c r="A246" s="2" t="s">
        <v>20</v>
      </c>
      <c r="B246" s="2" t="s">
        <v>37</v>
      </c>
      <c r="C246" s="91" t="s">
        <v>1</v>
      </c>
      <c r="D246" s="2" t="s">
        <v>7</v>
      </c>
      <c r="E246" s="56" t="s">
        <v>59</v>
      </c>
      <c r="F246" s="146">
        <v>2751699</v>
      </c>
      <c r="G246" s="147">
        <v>1.5</v>
      </c>
      <c r="H246" s="148">
        <f t="shared" si="18"/>
        <v>82550.97</v>
      </c>
      <c r="I246" s="148">
        <f t="shared" si="19"/>
        <v>2669148.0299999998</v>
      </c>
      <c r="J246" s="148">
        <f t="shared" si="20"/>
        <v>2834249.97</v>
      </c>
      <c r="K246" s="149">
        <v>1</v>
      </c>
      <c r="L246" s="150">
        <f t="shared" si="21"/>
        <v>0.03</v>
      </c>
      <c r="M246" s="150">
        <f t="shared" si="22"/>
        <v>0.97</v>
      </c>
      <c r="N246" s="150">
        <f t="shared" si="23"/>
        <v>1.03</v>
      </c>
    </row>
    <row r="247" spans="1:14" x14ac:dyDescent="0.25">
      <c r="A247" s="2" t="s">
        <v>20</v>
      </c>
      <c r="B247" s="2" t="s">
        <v>37</v>
      </c>
      <c r="C247" s="123" t="s">
        <v>1</v>
      </c>
      <c r="D247" s="96" t="s">
        <v>7</v>
      </c>
      <c r="E247" s="60" t="s">
        <v>12</v>
      </c>
      <c r="F247" s="146">
        <v>870469</v>
      </c>
      <c r="G247" s="147">
        <v>2.6</v>
      </c>
      <c r="H247" s="148">
        <f t="shared" si="18"/>
        <v>45264.387999999999</v>
      </c>
      <c r="I247" s="148">
        <f t="shared" si="19"/>
        <v>825204.61199999996</v>
      </c>
      <c r="J247" s="148">
        <f t="shared" si="20"/>
        <v>915733.38800000004</v>
      </c>
      <c r="K247" s="149">
        <f>F247/F246</f>
        <v>0.31633874199176581</v>
      </c>
      <c r="L247" s="150">
        <f t="shared" si="21"/>
        <v>1.6449614583571824E-2</v>
      </c>
      <c r="M247" s="150">
        <f t="shared" si="22"/>
        <v>0.29988912740819401</v>
      </c>
      <c r="N247" s="150">
        <f t="shared" si="23"/>
        <v>0.33278835657533762</v>
      </c>
    </row>
    <row r="248" spans="1:14" x14ac:dyDescent="0.25">
      <c r="A248" s="2" t="s">
        <v>20</v>
      </c>
      <c r="B248" s="2" t="s">
        <v>37</v>
      </c>
      <c r="C248" s="91" t="s">
        <v>1</v>
      </c>
      <c r="D248" s="2" t="s">
        <v>7</v>
      </c>
      <c r="E248" s="60" t="s">
        <v>13</v>
      </c>
      <c r="F248" s="146">
        <v>1116532</v>
      </c>
      <c r="G248" s="147">
        <v>2.2999999999999998</v>
      </c>
      <c r="H248" s="148">
        <f t="shared" si="18"/>
        <v>51360.471999999994</v>
      </c>
      <c r="I248" s="148">
        <f t="shared" si="19"/>
        <v>1065171.5279999999</v>
      </c>
      <c r="J248" s="148">
        <f t="shared" si="20"/>
        <v>1167892.4720000001</v>
      </c>
      <c r="K248" s="149">
        <f>F248/F246</f>
        <v>0.40576094987133404</v>
      </c>
      <c r="L248" s="150">
        <f t="shared" si="21"/>
        <v>1.8665003694081365E-2</v>
      </c>
      <c r="M248" s="150">
        <f t="shared" si="22"/>
        <v>0.38709594617725268</v>
      </c>
      <c r="N248" s="150">
        <f t="shared" si="23"/>
        <v>0.4244259535654154</v>
      </c>
    </row>
    <row r="249" spans="1:14" x14ac:dyDescent="0.25">
      <c r="A249" s="2" t="s">
        <v>20</v>
      </c>
      <c r="B249" s="2" t="s">
        <v>37</v>
      </c>
      <c r="C249" s="91" t="s">
        <v>1</v>
      </c>
      <c r="D249" s="2" t="s">
        <v>7</v>
      </c>
      <c r="E249" s="60" t="s">
        <v>14</v>
      </c>
      <c r="F249" s="146">
        <v>764698</v>
      </c>
      <c r="G249" s="147">
        <v>2.6</v>
      </c>
      <c r="H249" s="148">
        <f t="shared" si="18"/>
        <v>39764.296000000002</v>
      </c>
      <c r="I249" s="148">
        <f t="shared" si="19"/>
        <v>724933.70400000003</v>
      </c>
      <c r="J249" s="148">
        <f t="shared" si="20"/>
        <v>804462.29599999997</v>
      </c>
      <c r="K249" s="149">
        <f>F249/F246</f>
        <v>0.27790030813690014</v>
      </c>
      <c r="L249" s="150">
        <f t="shared" si="21"/>
        <v>1.4450816023118809E-2</v>
      </c>
      <c r="M249" s="150">
        <f t="shared" si="22"/>
        <v>0.26344949211378133</v>
      </c>
      <c r="N249" s="150">
        <f t="shared" si="23"/>
        <v>0.29235112416001896</v>
      </c>
    </row>
    <row r="250" spans="1:14" x14ac:dyDescent="0.25">
      <c r="A250" s="2" t="s">
        <v>20</v>
      </c>
      <c r="B250" s="2" t="s">
        <v>37</v>
      </c>
      <c r="C250" s="91" t="s">
        <v>60</v>
      </c>
      <c r="D250" s="2" t="s">
        <v>7</v>
      </c>
      <c r="E250" s="56" t="s">
        <v>59</v>
      </c>
      <c r="F250" s="146">
        <v>2760554</v>
      </c>
      <c r="G250" s="147">
        <v>1.5</v>
      </c>
      <c r="H250" s="148">
        <f t="shared" si="18"/>
        <v>82816.62</v>
      </c>
      <c r="I250" s="148">
        <f t="shared" si="19"/>
        <v>2677737.38</v>
      </c>
      <c r="J250" s="148">
        <f t="shared" si="20"/>
        <v>2843370.62</v>
      </c>
      <c r="K250" s="149">
        <v>1</v>
      </c>
      <c r="L250" s="150">
        <f t="shared" si="21"/>
        <v>0.03</v>
      </c>
      <c r="M250" s="150">
        <f t="shared" si="22"/>
        <v>0.97</v>
      </c>
      <c r="N250" s="150">
        <f t="shared" si="23"/>
        <v>1.03</v>
      </c>
    </row>
    <row r="251" spans="1:14" x14ac:dyDescent="0.25">
      <c r="A251" s="2" t="s">
        <v>20</v>
      </c>
      <c r="B251" s="2" t="s">
        <v>37</v>
      </c>
      <c r="C251" s="123" t="s">
        <v>60</v>
      </c>
      <c r="D251" s="96" t="s">
        <v>7</v>
      </c>
      <c r="E251" s="60" t="s">
        <v>12</v>
      </c>
      <c r="F251" s="146">
        <v>770080</v>
      </c>
      <c r="G251" s="147">
        <v>2.6</v>
      </c>
      <c r="H251" s="148">
        <f t="shared" si="18"/>
        <v>40044.160000000003</v>
      </c>
      <c r="I251" s="148">
        <f t="shared" si="19"/>
        <v>730035.84</v>
      </c>
      <c r="J251" s="148">
        <f t="shared" si="20"/>
        <v>810124.16</v>
      </c>
      <c r="K251" s="149">
        <f>F251/F250</f>
        <v>0.27895849891000141</v>
      </c>
      <c r="L251" s="150">
        <f t="shared" si="21"/>
        <v>1.4505841943320075E-2</v>
      </c>
      <c r="M251" s="150">
        <f t="shared" si="22"/>
        <v>0.26445265696668135</v>
      </c>
      <c r="N251" s="150">
        <f t="shared" si="23"/>
        <v>0.29346434085332146</v>
      </c>
    </row>
    <row r="252" spans="1:14" x14ac:dyDescent="0.25">
      <c r="A252" s="2" t="s">
        <v>20</v>
      </c>
      <c r="B252" s="2" t="s">
        <v>37</v>
      </c>
      <c r="C252" s="91" t="s">
        <v>60</v>
      </c>
      <c r="D252" s="2" t="s">
        <v>7</v>
      </c>
      <c r="E252" s="60" t="s">
        <v>13</v>
      </c>
      <c r="F252" s="146">
        <v>1183404</v>
      </c>
      <c r="G252" s="147">
        <v>2.2999999999999998</v>
      </c>
      <c r="H252" s="148">
        <f t="shared" si="18"/>
        <v>54436.583999999995</v>
      </c>
      <c r="I252" s="148">
        <f t="shared" si="19"/>
        <v>1128967.416</v>
      </c>
      <c r="J252" s="148">
        <f t="shared" si="20"/>
        <v>1237840.584</v>
      </c>
      <c r="K252" s="149">
        <f>F252/F250</f>
        <v>0.42868351787358622</v>
      </c>
      <c r="L252" s="150">
        <f t="shared" si="21"/>
        <v>1.9719441822184963E-2</v>
      </c>
      <c r="M252" s="150">
        <f t="shared" si="22"/>
        <v>0.40896407605140128</v>
      </c>
      <c r="N252" s="150">
        <f t="shared" si="23"/>
        <v>0.44840295969577115</v>
      </c>
    </row>
    <row r="253" spans="1:14" x14ac:dyDescent="0.25">
      <c r="A253" s="2" t="s">
        <v>20</v>
      </c>
      <c r="B253" s="2" t="s">
        <v>37</v>
      </c>
      <c r="C253" s="91" t="s">
        <v>60</v>
      </c>
      <c r="D253" s="151" t="s">
        <v>7</v>
      </c>
      <c r="E253" s="60" t="s">
        <v>14</v>
      </c>
      <c r="F253" s="146">
        <v>807070</v>
      </c>
      <c r="G253" s="147">
        <v>2.6</v>
      </c>
      <c r="H253" s="148">
        <f t="shared" si="18"/>
        <v>41967.64</v>
      </c>
      <c r="I253" s="148">
        <f t="shared" si="19"/>
        <v>765102.36</v>
      </c>
      <c r="J253" s="148">
        <f t="shared" si="20"/>
        <v>849037.64</v>
      </c>
      <c r="K253" s="149">
        <f>F253/F250</f>
        <v>0.29235798321641238</v>
      </c>
      <c r="L253" s="150">
        <f t="shared" si="21"/>
        <v>1.5202615127253445E-2</v>
      </c>
      <c r="M253" s="150">
        <f t="shared" si="22"/>
        <v>0.27715536808915892</v>
      </c>
      <c r="N253" s="150">
        <f t="shared" si="23"/>
        <v>0.30756059834366584</v>
      </c>
    </row>
    <row r="254" spans="1:14" x14ac:dyDescent="0.25">
      <c r="A254" s="2" t="s">
        <v>20</v>
      </c>
      <c r="B254" s="2" t="s">
        <v>37</v>
      </c>
      <c r="C254" s="91" t="s">
        <v>0</v>
      </c>
      <c r="D254" s="2" t="s">
        <v>8</v>
      </c>
      <c r="E254" s="56" t="s">
        <v>59</v>
      </c>
      <c r="F254" s="146">
        <v>5816530</v>
      </c>
      <c r="G254" s="147">
        <v>0.6</v>
      </c>
      <c r="H254" s="148">
        <f t="shared" si="18"/>
        <v>69798.36</v>
      </c>
      <c r="I254" s="148">
        <f t="shared" si="19"/>
        <v>5746731.6399999997</v>
      </c>
      <c r="J254" s="148">
        <f t="shared" si="20"/>
        <v>5886328.3600000003</v>
      </c>
      <c r="K254" s="149">
        <v>1</v>
      </c>
      <c r="L254" s="150">
        <f t="shared" si="21"/>
        <v>1.2E-2</v>
      </c>
      <c r="M254" s="150">
        <f t="shared" si="22"/>
        <v>0.98799999999999999</v>
      </c>
      <c r="N254" s="150">
        <f t="shared" si="23"/>
        <v>1.012</v>
      </c>
    </row>
    <row r="255" spans="1:14" x14ac:dyDescent="0.25">
      <c r="A255" s="2" t="s">
        <v>20</v>
      </c>
      <c r="B255" s="2" t="s">
        <v>37</v>
      </c>
      <c r="C255" s="123" t="s">
        <v>0</v>
      </c>
      <c r="D255" s="96" t="s">
        <v>8</v>
      </c>
      <c r="E255" s="60" t="s">
        <v>12</v>
      </c>
      <c r="F255" s="146">
        <v>1458141</v>
      </c>
      <c r="G255" s="147">
        <v>2.1</v>
      </c>
      <c r="H255" s="148">
        <f t="shared" si="18"/>
        <v>61241.921999999999</v>
      </c>
      <c r="I255" s="148">
        <f t="shared" si="19"/>
        <v>1396899.078</v>
      </c>
      <c r="J255" s="148">
        <f t="shared" si="20"/>
        <v>1519382.922</v>
      </c>
      <c r="K255" s="149">
        <f>F255/F254</f>
        <v>0.2506891565933641</v>
      </c>
      <c r="L255" s="150">
        <f t="shared" si="21"/>
        <v>1.0528944576921294E-2</v>
      </c>
      <c r="M255" s="150">
        <f t="shared" si="22"/>
        <v>0.2401602120164428</v>
      </c>
      <c r="N255" s="150">
        <f t="shared" si="23"/>
        <v>0.26121810117028538</v>
      </c>
    </row>
    <row r="256" spans="1:14" x14ac:dyDescent="0.25">
      <c r="A256" s="2" t="s">
        <v>20</v>
      </c>
      <c r="B256" s="2" t="s">
        <v>37</v>
      </c>
      <c r="C256" s="91" t="s">
        <v>0</v>
      </c>
      <c r="D256" s="2" t="s">
        <v>8</v>
      </c>
      <c r="E256" s="60" t="s">
        <v>13</v>
      </c>
      <c r="F256" s="146">
        <v>3038924</v>
      </c>
      <c r="G256" s="147">
        <v>1</v>
      </c>
      <c r="H256" s="148">
        <f t="shared" si="18"/>
        <v>60778.48</v>
      </c>
      <c r="I256" s="148">
        <f t="shared" si="19"/>
        <v>2978145.52</v>
      </c>
      <c r="J256" s="148">
        <f t="shared" si="20"/>
        <v>3099702.48</v>
      </c>
      <c r="K256" s="149">
        <f>F256/F254</f>
        <v>0.52246339312270373</v>
      </c>
      <c r="L256" s="150">
        <f t="shared" si="21"/>
        <v>1.0449267862454075E-2</v>
      </c>
      <c r="M256" s="150">
        <f t="shared" si="22"/>
        <v>0.5120141252602497</v>
      </c>
      <c r="N256" s="150">
        <f t="shared" si="23"/>
        <v>0.53291266098515777</v>
      </c>
    </row>
    <row r="257" spans="1:14" x14ac:dyDescent="0.25">
      <c r="A257" s="2" t="s">
        <v>20</v>
      </c>
      <c r="B257" s="2" t="s">
        <v>37</v>
      </c>
      <c r="C257" s="91" t="s">
        <v>0</v>
      </c>
      <c r="D257" s="2" t="s">
        <v>8</v>
      </c>
      <c r="E257" s="60" t="s">
        <v>14</v>
      </c>
      <c r="F257" s="146">
        <v>1319465</v>
      </c>
      <c r="G257" s="147">
        <v>2.1</v>
      </c>
      <c r="H257" s="148">
        <f t="shared" si="18"/>
        <v>55417.53</v>
      </c>
      <c r="I257" s="148">
        <f t="shared" si="19"/>
        <v>1264047.47</v>
      </c>
      <c r="J257" s="148">
        <f t="shared" si="20"/>
        <v>1374882.53</v>
      </c>
      <c r="K257" s="149">
        <f>F257/F254</f>
        <v>0.22684745028393216</v>
      </c>
      <c r="L257" s="150">
        <f t="shared" si="21"/>
        <v>9.5275929119251514E-3</v>
      </c>
      <c r="M257" s="150">
        <f t="shared" si="22"/>
        <v>0.21731985737200701</v>
      </c>
      <c r="N257" s="150">
        <f t="shared" si="23"/>
        <v>0.23637504319585731</v>
      </c>
    </row>
    <row r="258" spans="1:14" x14ac:dyDescent="0.25">
      <c r="A258" s="2" t="s">
        <v>20</v>
      </c>
      <c r="B258" s="2" t="s">
        <v>37</v>
      </c>
      <c r="C258" s="91" t="s">
        <v>1</v>
      </c>
      <c r="D258" s="2" t="s">
        <v>8</v>
      </c>
      <c r="E258" s="56" t="s">
        <v>59</v>
      </c>
      <c r="F258" s="146">
        <v>2865192</v>
      </c>
      <c r="G258" s="147">
        <v>1.4</v>
      </c>
      <c r="H258" s="148">
        <f t="shared" ref="H258:H321" si="24">2*(F258*G258/100)</f>
        <v>80225.375999999989</v>
      </c>
      <c r="I258" s="148">
        <f t="shared" ref="I258:I321" si="25">F258-H258</f>
        <v>2784966.6239999998</v>
      </c>
      <c r="J258" s="148">
        <f t="shared" ref="J258:J321" si="26">F258+H258</f>
        <v>2945417.3760000002</v>
      </c>
      <c r="K258" s="149">
        <v>1</v>
      </c>
      <c r="L258" s="150">
        <f t="shared" ref="L258:L321" si="27">2*(K258*G258/100)</f>
        <v>2.7999999999999997E-2</v>
      </c>
      <c r="M258" s="150">
        <f t="shared" ref="M258:M321" si="28">K258-L258</f>
        <v>0.97199999999999998</v>
      </c>
      <c r="N258" s="150">
        <f t="shared" ref="N258:N321" si="29">K258+L258</f>
        <v>1.028</v>
      </c>
    </row>
    <row r="259" spans="1:14" x14ac:dyDescent="0.25">
      <c r="A259" s="2" t="s">
        <v>20</v>
      </c>
      <c r="B259" s="2" t="s">
        <v>37</v>
      </c>
      <c r="C259" s="123" t="s">
        <v>1</v>
      </c>
      <c r="D259" s="96" t="s">
        <v>8</v>
      </c>
      <c r="E259" s="60" t="s">
        <v>12</v>
      </c>
      <c r="F259" s="146">
        <v>738324</v>
      </c>
      <c r="G259" s="147">
        <v>3.1</v>
      </c>
      <c r="H259" s="148">
        <f t="shared" si="24"/>
        <v>45776.087999999996</v>
      </c>
      <c r="I259" s="148">
        <f t="shared" si="25"/>
        <v>692547.91200000001</v>
      </c>
      <c r="J259" s="148">
        <f t="shared" si="26"/>
        <v>784100.08799999999</v>
      </c>
      <c r="K259" s="149">
        <f>F259/F258</f>
        <v>0.25768744293576135</v>
      </c>
      <c r="L259" s="150">
        <f t="shared" si="27"/>
        <v>1.5976621462017206E-2</v>
      </c>
      <c r="M259" s="150">
        <f t="shared" si="28"/>
        <v>0.24171082147374415</v>
      </c>
      <c r="N259" s="150">
        <f t="shared" si="29"/>
        <v>0.27366406439777857</v>
      </c>
    </row>
    <row r="260" spans="1:14" x14ac:dyDescent="0.25">
      <c r="A260" s="2" t="s">
        <v>20</v>
      </c>
      <c r="B260" s="2" t="s">
        <v>37</v>
      </c>
      <c r="C260" s="91" t="s">
        <v>1</v>
      </c>
      <c r="D260" s="2" t="s">
        <v>8</v>
      </c>
      <c r="E260" s="60" t="s">
        <v>13</v>
      </c>
      <c r="F260" s="146">
        <v>1613460</v>
      </c>
      <c r="G260" s="147">
        <v>1.7</v>
      </c>
      <c r="H260" s="148">
        <f t="shared" si="24"/>
        <v>54857.64</v>
      </c>
      <c r="I260" s="148">
        <f t="shared" si="25"/>
        <v>1558602.36</v>
      </c>
      <c r="J260" s="148">
        <f t="shared" si="26"/>
        <v>1668317.64</v>
      </c>
      <c r="K260" s="149">
        <f>F260/F258</f>
        <v>0.56312456547414624</v>
      </c>
      <c r="L260" s="150">
        <f t="shared" si="27"/>
        <v>1.914623522612097E-2</v>
      </c>
      <c r="M260" s="150">
        <f t="shared" si="28"/>
        <v>0.54397833024802522</v>
      </c>
      <c r="N260" s="150">
        <f t="shared" si="29"/>
        <v>0.58227080070026727</v>
      </c>
    </row>
    <row r="261" spans="1:14" x14ac:dyDescent="0.25">
      <c r="A261" s="2" t="s">
        <v>20</v>
      </c>
      <c r="B261" s="2" t="s">
        <v>37</v>
      </c>
      <c r="C261" s="91" t="s">
        <v>1</v>
      </c>
      <c r="D261" s="2" t="s">
        <v>8</v>
      </c>
      <c r="E261" s="60" t="s">
        <v>14</v>
      </c>
      <c r="F261" s="146">
        <v>513408</v>
      </c>
      <c r="G261" s="147">
        <v>3.1</v>
      </c>
      <c r="H261" s="148">
        <f t="shared" si="24"/>
        <v>31831.296000000002</v>
      </c>
      <c r="I261" s="148">
        <f t="shared" si="25"/>
        <v>481576.70400000003</v>
      </c>
      <c r="J261" s="148">
        <f t="shared" si="26"/>
        <v>545239.29599999997</v>
      </c>
      <c r="K261" s="149">
        <f>F261/F258</f>
        <v>0.17918799159009238</v>
      </c>
      <c r="L261" s="150">
        <f t="shared" si="27"/>
        <v>1.1109655478585728E-2</v>
      </c>
      <c r="M261" s="150">
        <f t="shared" si="28"/>
        <v>0.16807833611150666</v>
      </c>
      <c r="N261" s="150">
        <f t="shared" si="29"/>
        <v>0.19029764706867811</v>
      </c>
    </row>
    <row r="262" spans="1:14" x14ac:dyDescent="0.25">
      <c r="A262" s="2" t="s">
        <v>20</v>
      </c>
      <c r="B262" s="2" t="s">
        <v>37</v>
      </c>
      <c r="C262" s="91" t="s">
        <v>60</v>
      </c>
      <c r="D262" s="2" t="s">
        <v>8</v>
      </c>
      <c r="E262" s="56" t="s">
        <v>59</v>
      </c>
      <c r="F262" s="146">
        <v>2951338</v>
      </c>
      <c r="G262" s="147">
        <v>1.4</v>
      </c>
      <c r="H262" s="148">
        <f t="shared" si="24"/>
        <v>82637.463999999993</v>
      </c>
      <c r="I262" s="148">
        <f t="shared" si="25"/>
        <v>2868700.5359999998</v>
      </c>
      <c r="J262" s="148">
        <f t="shared" si="26"/>
        <v>3033975.4640000002</v>
      </c>
      <c r="K262" s="149">
        <v>1</v>
      </c>
      <c r="L262" s="150">
        <f t="shared" si="27"/>
        <v>2.7999999999999997E-2</v>
      </c>
      <c r="M262" s="150">
        <f t="shared" si="28"/>
        <v>0.97199999999999998</v>
      </c>
      <c r="N262" s="150">
        <f t="shared" si="29"/>
        <v>1.028</v>
      </c>
    </row>
    <row r="263" spans="1:14" x14ac:dyDescent="0.25">
      <c r="A263" s="2" t="s">
        <v>20</v>
      </c>
      <c r="B263" s="2" t="s">
        <v>37</v>
      </c>
      <c r="C263" s="123" t="s">
        <v>60</v>
      </c>
      <c r="D263" s="96" t="s">
        <v>8</v>
      </c>
      <c r="E263" s="60" t="s">
        <v>12</v>
      </c>
      <c r="F263" s="146">
        <v>719817</v>
      </c>
      <c r="G263" s="147">
        <v>3.1</v>
      </c>
      <c r="H263" s="148">
        <f t="shared" si="24"/>
        <v>44628.654000000002</v>
      </c>
      <c r="I263" s="148">
        <f t="shared" si="25"/>
        <v>675188.34600000002</v>
      </c>
      <c r="J263" s="148">
        <f t="shared" si="26"/>
        <v>764445.65399999998</v>
      </c>
      <c r="K263" s="149">
        <f>F263/F262</f>
        <v>0.24389514179670374</v>
      </c>
      <c r="L263" s="150">
        <f t="shared" si="27"/>
        <v>1.5121498791395634E-2</v>
      </c>
      <c r="M263" s="150">
        <f t="shared" si="28"/>
        <v>0.22877364300530811</v>
      </c>
      <c r="N263" s="150">
        <f t="shared" si="29"/>
        <v>0.25901664058809937</v>
      </c>
    </row>
    <row r="264" spans="1:14" x14ac:dyDescent="0.25">
      <c r="A264" s="2" t="s">
        <v>20</v>
      </c>
      <c r="B264" s="2" t="s">
        <v>37</v>
      </c>
      <c r="C264" s="91" t="s">
        <v>60</v>
      </c>
      <c r="D264" s="2" t="s">
        <v>8</v>
      </c>
      <c r="E264" s="60" t="s">
        <v>13</v>
      </c>
      <c r="F264" s="146">
        <v>1425464</v>
      </c>
      <c r="G264" s="147">
        <v>2.1</v>
      </c>
      <c r="H264" s="148">
        <f t="shared" si="24"/>
        <v>59869.487999999998</v>
      </c>
      <c r="I264" s="148">
        <f t="shared" si="25"/>
        <v>1365594.5120000001</v>
      </c>
      <c r="J264" s="148">
        <f t="shared" si="26"/>
        <v>1485333.4879999999</v>
      </c>
      <c r="K264" s="149">
        <f>F264/F262</f>
        <v>0.48298907139744751</v>
      </c>
      <c r="L264" s="150">
        <f t="shared" si="27"/>
        <v>2.0285540998692796E-2</v>
      </c>
      <c r="M264" s="150">
        <f t="shared" si="28"/>
        <v>0.46270353039875473</v>
      </c>
      <c r="N264" s="150">
        <f t="shared" si="29"/>
        <v>0.50327461239614035</v>
      </c>
    </row>
    <row r="265" spans="1:14" x14ac:dyDescent="0.25">
      <c r="A265" s="2" t="s">
        <v>20</v>
      </c>
      <c r="B265" s="2" t="s">
        <v>37</v>
      </c>
      <c r="C265" s="91" t="s">
        <v>60</v>
      </c>
      <c r="D265" s="151" t="s">
        <v>8</v>
      </c>
      <c r="E265" s="60" t="s">
        <v>14</v>
      </c>
      <c r="F265" s="146">
        <v>806057</v>
      </c>
      <c r="G265" s="147">
        <v>2.5</v>
      </c>
      <c r="H265" s="148">
        <f t="shared" si="24"/>
        <v>40302.85</v>
      </c>
      <c r="I265" s="148">
        <f t="shared" si="25"/>
        <v>765754.15</v>
      </c>
      <c r="J265" s="148">
        <f t="shared" si="26"/>
        <v>846359.85</v>
      </c>
      <c r="K265" s="149">
        <f>F265/F262</f>
        <v>0.27311578680584875</v>
      </c>
      <c r="L265" s="150">
        <f t="shared" si="27"/>
        <v>1.3655789340292436E-2</v>
      </c>
      <c r="M265" s="150">
        <f t="shared" si="28"/>
        <v>0.25945999746555631</v>
      </c>
      <c r="N265" s="150">
        <f t="shared" si="29"/>
        <v>0.28677157614614118</v>
      </c>
    </row>
    <row r="266" spans="1:14" x14ac:dyDescent="0.25">
      <c r="A266" s="2" t="s">
        <v>20</v>
      </c>
      <c r="B266" s="2" t="s">
        <v>37</v>
      </c>
      <c r="C266" s="91" t="s">
        <v>0</v>
      </c>
      <c r="D266" s="2" t="s">
        <v>61</v>
      </c>
      <c r="E266" s="56" t="s">
        <v>59</v>
      </c>
      <c r="F266" s="146">
        <v>2667368</v>
      </c>
      <c r="G266" s="147">
        <v>0.7</v>
      </c>
      <c r="H266" s="148">
        <f t="shared" si="24"/>
        <v>37343.151999999995</v>
      </c>
      <c r="I266" s="148">
        <f t="shared" si="25"/>
        <v>2630024.8480000002</v>
      </c>
      <c r="J266" s="148">
        <f t="shared" si="26"/>
        <v>2704711.1519999998</v>
      </c>
      <c r="K266" s="149">
        <v>1</v>
      </c>
      <c r="L266" s="150">
        <f t="shared" si="27"/>
        <v>1.3999999999999999E-2</v>
      </c>
      <c r="M266" s="150">
        <f t="shared" si="28"/>
        <v>0.98599999999999999</v>
      </c>
      <c r="N266" s="150">
        <f t="shared" si="29"/>
        <v>1.014</v>
      </c>
    </row>
    <row r="267" spans="1:14" x14ac:dyDescent="0.25">
      <c r="A267" s="2" t="s">
        <v>20</v>
      </c>
      <c r="B267" s="2" t="s">
        <v>37</v>
      </c>
      <c r="C267" s="123" t="s">
        <v>0</v>
      </c>
      <c r="D267" s="2" t="s">
        <v>61</v>
      </c>
      <c r="E267" s="60" t="s">
        <v>12</v>
      </c>
      <c r="F267" s="146">
        <v>315814</v>
      </c>
      <c r="G267" s="147">
        <v>3.2</v>
      </c>
      <c r="H267" s="148">
        <f t="shared" si="24"/>
        <v>20212.096000000001</v>
      </c>
      <c r="I267" s="148">
        <f t="shared" si="25"/>
        <v>295601.90399999998</v>
      </c>
      <c r="J267" s="148">
        <f t="shared" si="26"/>
        <v>336026.09600000002</v>
      </c>
      <c r="K267" s="149">
        <f>F267/F266</f>
        <v>0.1183991110337981</v>
      </c>
      <c r="L267" s="150">
        <f t="shared" si="27"/>
        <v>7.5775431061630791E-3</v>
      </c>
      <c r="M267" s="150">
        <f t="shared" si="28"/>
        <v>0.11082156792763502</v>
      </c>
      <c r="N267" s="150">
        <f t="shared" si="29"/>
        <v>0.12597665413996118</v>
      </c>
    </row>
    <row r="268" spans="1:14" x14ac:dyDescent="0.25">
      <c r="A268" s="2" t="s">
        <v>20</v>
      </c>
      <c r="B268" s="2" t="s">
        <v>37</v>
      </c>
      <c r="C268" s="91" t="s">
        <v>0</v>
      </c>
      <c r="D268" s="2" t="s">
        <v>61</v>
      </c>
      <c r="E268" s="60" t="s">
        <v>13</v>
      </c>
      <c r="F268" s="146">
        <v>1513644</v>
      </c>
      <c r="G268" s="147">
        <v>1.2</v>
      </c>
      <c r="H268" s="148">
        <f t="shared" si="24"/>
        <v>36327.455999999998</v>
      </c>
      <c r="I268" s="148">
        <f t="shared" si="25"/>
        <v>1477316.544</v>
      </c>
      <c r="J268" s="148">
        <f t="shared" si="26"/>
        <v>1549971.456</v>
      </c>
      <c r="K268" s="149">
        <f>F268/F266</f>
        <v>0.56746725611164262</v>
      </c>
      <c r="L268" s="150">
        <f t="shared" si="27"/>
        <v>1.3619214146679421E-2</v>
      </c>
      <c r="M268" s="150">
        <f t="shared" si="28"/>
        <v>0.55384804196496318</v>
      </c>
      <c r="N268" s="150">
        <f t="shared" si="29"/>
        <v>0.58108647025832205</v>
      </c>
    </row>
    <row r="269" spans="1:14" x14ac:dyDescent="0.25">
      <c r="A269" s="2" t="s">
        <v>20</v>
      </c>
      <c r="B269" s="2" t="s">
        <v>37</v>
      </c>
      <c r="C269" s="91" t="s">
        <v>0</v>
      </c>
      <c r="D269" s="2" t="s">
        <v>61</v>
      </c>
      <c r="E269" s="60" t="s">
        <v>14</v>
      </c>
      <c r="F269" s="146">
        <v>837910</v>
      </c>
      <c r="G269" s="147">
        <v>1.9</v>
      </c>
      <c r="H269" s="148">
        <f t="shared" si="24"/>
        <v>31840.58</v>
      </c>
      <c r="I269" s="148">
        <f t="shared" si="25"/>
        <v>806069.42</v>
      </c>
      <c r="J269" s="148">
        <f t="shared" si="26"/>
        <v>869750.58</v>
      </c>
      <c r="K269" s="149">
        <f>F269/F266</f>
        <v>0.31413363285455925</v>
      </c>
      <c r="L269" s="150">
        <f t="shared" si="27"/>
        <v>1.193707804847325E-2</v>
      </c>
      <c r="M269" s="150">
        <f t="shared" si="28"/>
        <v>0.30219655480608598</v>
      </c>
      <c r="N269" s="150">
        <f t="shared" si="29"/>
        <v>0.32607071090303252</v>
      </c>
    </row>
    <row r="270" spans="1:14" x14ac:dyDescent="0.25">
      <c r="A270" s="2" t="s">
        <v>20</v>
      </c>
      <c r="B270" s="2" t="s">
        <v>37</v>
      </c>
      <c r="C270" s="91" t="s">
        <v>1</v>
      </c>
      <c r="D270" s="2" t="s">
        <v>61</v>
      </c>
      <c r="E270" s="56" t="s">
        <v>59</v>
      </c>
      <c r="F270" s="146">
        <v>1140704</v>
      </c>
      <c r="G270" s="147">
        <v>1.2</v>
      </c>
      <c r="H270" s="148">
        <f t="shared" si="24"/>
        <v>27376.896000000001</v>
      </c>
      <c r="I270" s="148">
        <f t="shared" si="25"/>
        <v>1113327.1040000001</v>
      </c>
      <c r="J270" s="148">
        <f t="shared" si="26"/>
        <v>1168080.8959999999</v>
      </c>
      <c r="K270" s="149">
        <v>1</v>
      </c>
      <c r="L270" s="150">
        <f t="shared" si="27"/>
        <v>2.4E-2</v>
      </c>
      <c r="M270" s="150">
        <f t="shared" si="28"/>
        <v>0.97599999999999998</v>
      </c>
      <c r="N270" s="150">
        <f t="shared" si="29"/>
        <v>1.024</v>
      </c>
    </row>
    <row r="271" spans="1:14" x14ac:dyDescent="0.25">
      <c r="A271" s="2" t="s">
        <v>20</v>
      </c>
      <c r="B271" s="2" t="s">
        <v>37</v>
      </c>
      <c r="C271" s="123" t="s">
        <v>1</v>
      </c>
      <c r="D271" s="96" t="s">
        <v>61</v>
      </c>
      <c r="E271" s="60" t="s">
        <v>12</v>
      </c>
      <c r="F271" s="146">
        <v>137918</v>
      </c>
      <c r="G271" s="147">
        <v>5.4</v>
      </c>
      <c r="H271" s="148">
        <f t="shared" si="24"/>
        <v>14895.144000000002</v>
      </c>
      <c r="I271" s="148">
        <f t="shared" si="25"/>
        <v>123022.856</v>
      </c>
      <c r="J271" s="148">
        <f t="shared" si="26"/>
        <v>152813.144</v>
      </c>
      <c r="K271" s="149">
        <f>F271/F270</f>
        <v>0.12090603697365837</v>
      </c>
      <c r="L271" s="150">
        <f t="shared" si="27"/>
        <v>1.3057851993155106E-2</v>
      </c>
      <c r="M271" s="150">
        <f t="shared" si="28"/>
        <v>0.10784818498050326</v>
      </c>
      <c r="N271" s="150">
        <f t="shared" si="29"/>
        <v>0.13396388896681347</v>
      </c>
    </row>
    <row r="272" spans="1:14" x14ac:dyDescent="0.25">
      <c r="A272" s="2" t="s">
        <v>20</v>
      </c>
      <c r="B272" s="2" t="s">
        <v>37</v>
      </c>
      <c r="C272" s="91" t="s">
        <v>1</v>
      </c>
      <c r="D272" s="2" t="s">
        <v>61</v>
      </c>
      <c r="E272" s="60" t="s">
        <v>13</v>
      </c>
      <c r="F272" s="146">
        <v>825910</v>
      </c>
      <c r="G272" s="147">
        <v>1.9</v>
      </c>
      <c r="H272" s="148">
        <f t="shared" si="24"/>
        <v>31384.58</v>
      </c>
      <c r="I272" s="148">
        <f t="shared" si="25"/>
        <v>794525.42</v>
      </c>
      <c r="J272" s="148">
        <f t="shared" si="26"/>
        <v>857294.58</v>
      </c>
      <c r="K272" s="149">
        <f>F272/F270</f>
        <v>0.72403533256655539</v>
      </c>
      <c r="L272" s="150">
        <f t="shared" si="27"/>
        <v>2.7513342637529106E-2</v>
      </c>
      <c r="M272" s="150">
        <f t="shared" si="28"/>
        <v>0.69652198992902625</v>
      </c>
      <c r="N272" s="150">
        <f t="shared" si="29"/>
        <v>0.75154867520408453</v>
      </c>
    </row>
    <row r="273" spans="1:14" x14ac:dyDescent="0.25">
      <c r="A273" s="2" t="s">
        <v>20</v>
      </c>
      <c r="B273" s="2" t="s">
        <v>37</v>
      </c>
      <c r="C273" s="91" t="s">
        <v>1</v>
      </c>
      <c r="D273" s="2" t="s">
        <v>61</v>
      </c>
      <c r="E273" s="60" t="s">
        <v>14</v>
      </c>
      <c r="F273" s="146">
        <v>176876</v>
      </c>
      <c r="G273" s="147">
        <v>4.7</v>
      </c>
      <c r="H273" s="148">
        <f t="shared" si="24"/>
        <v>16626.344000000001</v>
      </c>
      <c r="I273" s="148">
        <f t="shared" si="25"/>
        <v>160249.65599999999</v>
      </c>
      <c r="J273" s="148">
        <f t="shared" si="26"/>
        <v>193502.34400000001</v>
      </c>
      <c r="K273" s="149">
        <f>F273/F270</f>
        <v>0.15505863045978624</v>
      </c>
      <c r="L273" s="150">
        <f t="shared" si="27"/>
        <v>1.4575511263219907E-2</v>
      </c>
      <c r="M273" s="150">
        <f t="shared" si="28"/>
        <v>0.14048311919656634</v>
      </c>
      <c r="N273" s="150">
        <f t="shared" si="29"/>
        <v>0.16963414172300614</v>
      </c>
    </row>
    <row r="274" spans="1:14" x14ac:dyDescent="0.25">
      <c r="A274" s="2" t="s">
        <v>20</v>
      </c>
      <c r="B274" s="2" t="s">
        <v>37</v>
      </c>
      <c r="C274" s="91" t="s">
        <v>60</v>
      </c>
      <c r="D274" s="96" t="s">
        <v>61</v>
      </c>
      <c r="E274" s="56" t="s">
        <v>59</v>
      </c>
      <c r="F274" s="146">
        <v>1526664</v>
      </c>
      <c r="G274" s="147">
        <v>1.2</v>
      </c>
      <c r="H274" s="148">
        <f t="shared" si="24"/>
        <v>36639.936000000002</v>
      </c>
      <c r="I274" s="148">
        <f t="shared" si="25"/>
        <v>1490024.064</v>
      </c>
      <c r="J274" s="148">
        <f t="shared" si="26"/>
        <v>1563303.936</v>
      </c>
      <c r="K274" s="149">
        <v>1</v>
      </c>
      <c r="L274" s="150">
        <f t="shared" si="27"/>
        <v>2.4E-2</v>
      </c>
      <c r="M274" s="150">
        <f t="shared" si="28"/>
        <v>0.97599999999999998</v>
      </c>
      <c r="N274" s="150">
        <f t="shared" si="29"/>
        <v>1.024</v>
      </c>
    </row>
    <row r="275" spans="1:14" x14ac:dyDescent="0.25">
      <c r="A275" s="2" t="s">
        <v>20</v>
      </c>
      <c r="B275" s="2" t="s">
        <v>37</v>
      </c>
      <c r="C275" s="123" t="s">
        <v>60</v>
      </c>
      <c r="D275" s="96" t="s">
        <v>61</v>
      </c>
      <c r="E275" s="60" t="s">
        <v>12</v>
      </c>
      <c r="F275" s="146">
        <v>177896</v>
      </c>
      <c r="G275" s="147">
        <v>4.7</v>
      </c>
      <c r="H275" s="148">
        <f t="shared" si="24"/>
        <v>16722.224000000002</v>
      </c>
      <c r="I275" s="148">
        <f t="shared" si="25"/>
        <v>161173.77600000001</v>
      </c>
      <c r="J275" s="148">
        <f t="shared" si="26"/>
        <v>194618.22399999999</v>
      </c>
      <c r="K275" s="149">
        <f>F275/F274</f>
        <v>0.116525967730948</v>
      </c>
      <c r="L275" s="150">
        <f t="shared" si="27"/>
        <v>1.0953440966709114E-2</v>
      </c>
      <c r="M275" s="150">
        <f t="shared" si="28"/>
        <v>0.10557252676423889</v>
      </c>
      <c r="N275" s="150">
        <f t="shared" si="29"/>
        <v>0.12747940869765712</v>
      </c>
    </row>
    <row r="276" spans="1:14" x14ac:dyDescent="0.25">
      <c r="A276" s="2" t="s">
        <v>20</v>
      </c>
      <c r="B276" s="2" t="s">
        <v>37</v>
      </c>
      <c r="C276" s="91" t="s">
        <v>60</v>
      </c>
      <c r="D276" s="2" t="s">
        <v>61</v>
      </c>
      <c r="E276" s="60" t="s">
        <v>13</v>
      </c>
      <c r="F276" s="146">
        <v>687734</v>
      </c>
      <c r="G276" s="147">
        <v>2.4</v>
      </c>
      <c r="H276" s="148">
        <f t="shared" si="24"/>
        <v>33011.231999999996</v>
      </c>
      <c r="I276" s="148">
        <f t="shared" si="25"/>
        <v>654722.76800000004</v>
      </c>
      <c r="J276" s="148">
        <f t="shared" si="26"/>
        <v>720745.23199999996</v>
      </c>
      <c r="K276" s="149">
        <f>F276/F274</f>
        <v>0.4504815728935771</v>
      </c>
      <c r="L276" s="150">
        <f t="shared" si="27"/>
        <v>2.1623115498891701E-2</v>
      </c>
      <c r="M276" s="150">
        <f t="shared" si="28"/>
        <v>0.42885845739468542</v>
      </c>
      <c r="N276" s="150">
        <f t="shared" si="29"/>
        <v>0.47210468839246877</v>
      </c>
    </row>
    <row r="277" spans="1:14" x14ac:dyDescent="0.25">
      <c r="A277" s="2" t="s">
        <v>20</v>
      </c>
      <c r="B277" s="2" t="s">
        <v>37</v>
      </c>
      <c r="C277" s="91" t="s">
        <v>60</v>
      </c>
      <c r="D277" s="151" t="s">
        <v>61</v>
      </c>
      <c r="E277" s="60" t="s">
        <v>14</v>
      </c>
      <c r="F277" s="146">
        <v>661034</v>
      </c>
      <c r="G277" s="147">
        <v>2.4</v>
      </c>
      <c r="H277" s="148">
        <f t="shared" si="24"/>
        <v>31729.631999999998</v>
      </c>
      <c r="I277" s="148">
        <f t="shared" si="25"/>
        <v>629304.36800000002</v>
      </c>
      <c r="J277" s="148">
        <f t="shared" si="26"/>
        <v>692763.63199999998</v>
      </c>
      <c r="K277" s="149">
        <f>F277/F274</f>
        <v>0.43299245937547487</v>
      </c>
      <c r="L277" s="150">
        <f t="shared" si="27"/>
        <v>2.0783638050022795E-2</v>
      </c>
      <c r="M277" s="150">
        <f t="shared" si="28"/>
        <v>0.41220882132545206</v>
      </c>
      <c r="N277" s="150">
        <f t="shared" si="29"/>
        <v>0.45377609742549768</v>
      </c>
    </row>
    <row r="278" spans="1:14" x14ac:dyDescent="0.25">
      <c r="A278" s="152" t="s">
        <v>20</v>
      </c>
      <c r="B278" s="152" t="s">
        <v>37</v>
      </c>
      <c r="C278" s="153" t="s">
        <v>0</v>
      </c>
      <c r="D278" s="152" t="s">
        <v>10</v>
      </c>
      <c r="E278" s="56" t="s">
        <v>59</v>
      </c>
      <c r="F278" s="146">
        <v>20356055</v>
      </c>
      <c r="G278" s="147">
        <v>0.2</v>
      </c>
      <c r="H278" s="148">
        <f t="shared" si="24"/>
        <v>81424.22</v>
      </c>
      <c r="I278" s="148">
        <f t="shared" si="25"/>
        <v>20274630.780000001</v>
      </c>
      <c r="J278" s="148">
        <f t="shared" si="26"/>
        <v>20437479.219999999</v>
      </c>
      <c r="K278" s="149">
        <v>1</v>
      </c>
      <c r="L278" s="150">
        <f t="shared" si="27"/>
        <v>4.0000000000000001E-3</v>
      </c>
      <c r="M278" s="150">
        <f t="shared" si="28"/>
        <v>0.996</v>
      </c>
      <c r="N278" s="150">
        <f t="shared" si="29"/>
        <v>1.004</v>
      </c>
    </row>
    <row r="279" spans="1:14" x14ac:dyDescent="0.25">
      <c r="A279" s="2" t="s">
        <v>20</v>
      </c>
      <c r="B279" s="2" t="s">
        <v>37</v>
      </c>
      <c r="C279" s="123" t="s">
        <v>0</v>
      </c>
      <c r="D279" s="96" t="s">
        <v>10</v>
      </c>
      <c r="E279" s="60" t="s">
        <v>12</v>
      </c>
      <c r="F279" s="146">
        <v>5029391</v>
      </c>
      <c r="G279" s="147">
        <v>0.9</v>
      </c>
      <c r="H279" s="148">
        <f t="shared" si="24"/>
        <v>90529.038</v>
      </c>
      <c r="I279" s="148">
        <f t="shared" si="25"/>
        <v>4938861.9620000003</v>
      </c>
      <c r="J279" s="148">
        <f t="shared" si="26"/>
        <v>5119920.0379999997</v>
      </c>
      <c r="K279" s="149">
        <f>F279/F278</f>
        <v>0.24707100663660025</v>
      </c>
      <c r="L279" s="150">
        <f t="shared" si="27"/>
        <v>4.4472781194588046E-3</v>
      </c>
      <c r="M279" s="150">
        <f t="shared" si="28"/>
        <v>0.24262372851714145</v>
      </c>
      <c r="N279" s="150">
        <f t="shared" si="29"/>
        <v>0.25151828475605909</v>
      </c>
    </row>
    <row r="280" spans="1:14" x14ac:dyDescent="0.25">
      <c r="A280" s="2" t="s">
        <v>20</v>
      </c>
      <c r="B280" s="2" t="s">
        <v>37</v>
      </c>
      <c r="C280" s="91" t="s">
        <v>0</v>
      </c>
      <c r="D280" s="2" t="s">
        <v>10</v>
      </c>
      <c r="E280" s="60" t="s">
        <v>13</v>
      </c>
      <c r="F280" s="146">
        <v>8341442</v>
      </c>
      <c r="G280" s="147">
        <v>0.6</v>
      </c>
      <c r="H280" s="148">
        <f t="shared" si="24"/>
        <v>100097.304</v>
      </c>
      <c r="I280" s="148">
        <f t="shared" si="25"/>
        <v>8241344.6960000005</v>
      </c>
      <c r="J280" s="148">
        <f t="shared" si="26"/>
        <v>8441539.3039999995</v>
      </c>
      <c r="K280" s="149">
        <f>F280/F278</f>
        <v>0.4097769435187712</v>
      </c>
      <c r="L280" s="150">
        <f t="shared" si="27"/>
        <v>4.9173233222252546E-3</v>
      </c>
      <c r="M280" s="150">
        <f t="shared" si="28"/>
        <v>0.40485962019654592</v>
      </c>
      <c r="N280" s="150">
        <f t="shared" si="29"/>
        <v>0.41469426684099647</v>
      </c>
    </row>
    <row r="281" spans="1:14" x14ac:dyDescent="0.25">
      <c r="A281" s="2" t="s">
        <v>20</v>
      </c>
      <c r="B281" s="2" t="s">
        <v>37</v>
      </c>
      <c r="C281" s="91" t="s">
        <v>0</v>
      </c>
      <c r="D281" s="2" t="s">
        <v>10</v>
      </c>
      <c r="E281" s="60" t="s">
        <v>14</v>
      </c>
      <c r="F281" s="146">
        <v>6985222</v>
      </c>
      <c r="G281" s="147">
        <v>0.8</v>
      </c>
      <c r="H281" s="148">
        <f t="shared" si="24"/>
        <v>111763.55200000001</v>
      </c>
      <c r="I281" s="148">
        <f t="shared" si="25"/>
        <v>6873458.4479999999</v>
      </c>
      <c r="J281" s="148">
        <f t="shared" si="26"/>
        <v>7096985.5520000001</v>
      </c>
      <c r="K281" s="149">
        <f>F281/F278</f>
        <v>0.34315204984462855</v>
      </c>
      <c r="L281" s="150">
        <f t="shared" si="27"/>
        <v>5.4904327975140565E-3</v>
      </c>
      <c r="M281" s="150">
        <f t="shared" si="28"/>
        <v>0.3376616170471145</v>
      </c>
      <c r="N281" s="150">
        <f t="shared" si="29"/>
        <v>0.34864248264214259</v>
      </c>
    </row>
    <row r="282" spans="1:14" x14ac:dyDescent="0.25">
      <c r="A282" s="2" t="s">
        <v>20</v>
      </c>
      <c r="B282" s="2" t="s">
        <v>37</v>
      </c>
      <c r="C282" s="91" t="s">
        <v>1</v>
      </c>
      <c r="D282" s="2" t="s">
        <v>10</v>
      </c>
      <c r="E282" s="56" t="s">
        <v>59</v>
      </c>
      <c r="F282" s="146">
        <v>9995376</v>
      </c>
      <c r="G282" s="147">
        <v>0.6</v>
      </c>
      <c r="H282" s="148">
        <f t="shared" si="24"/>
        <v>119944.51199999999</v>
      </c>
      <c r="I282" s="148">
        <f t="shared" si="25"/>
        <v>9875431.4879999999</v>
      </c>
      <c r="J282" s="148">
        <f t="shared" si="26"/>
        <v>10115320.512</v>
      </c>
      <c r="K282" s="149">
        <v>1</v>
      </c>
      <c r="L282" s="150">
        <f t="shared" si="27"/>
        <v>1.2E-2</v>
      </c>
      <c r="M282" s="150">
        <f t="shared" si="28"/>
        <v>0.98799999999999999</v>
      </c>
      <c r="N282" s="150">
        <f t="shared" si="29"/>
        <v>1.012</v>
      </c>
    </row>
    <row r="283" spans="1:14" x14ac:dyDescent="0.25">
      <c r="A283" s="2" t="s">
        <v>20</v>
      </c>
      <c r="B283" s="2" t="s">
        <v>37</v>
      </c>
      <c r="C283" s="123" t="s">
        <v>1</v>
      </c>
      <c r="D283" s="96" t="s">
        <v>10</v>
      </c>
      <c r="E283" s="60" t="s">
        <v>12</v>
      </c>
      <c r="F283" s="146">
        <v>2608389</v>
      </c>
      <c r="G283" s="147">
        <v>1.6</v>
      </c>
      <c r="H283" s="148">
        <f t="shared" si="24"/>
        <v>83468.448000000004</v>
      </c>
      <c r="I283" s="148">
        <f t="shared" si="25"/>
        <v>2524920.5520000001</v>
      </c>
      <c r="J283" s="148">
        <f t="shared" si="26"/>
        <v>2691857.4479999999</v>
      </c>
      <c r="K283" s="149">
        <f>F283/F282</f>
        <v>0.26095956770410639</v>
      </c>
      <c r="L283" s="150">
        <f t="shared" si="27"/>
        <v>8.3507061665314061E-3</v>
      </c>
      <c r="M283" s="150">
        <f t="shared" si="28"/>
        <v>0.252608861537575</v>
      </c>
      <c r="N283" s="150">
        <f t="shared" si="29"/>
        <v>0.26931027387063777</v>
      </c>
    </row>
    <row r="284" spans="1:14" x14ac:dyDescent="0.25">
      <c r="A284" s="2" t="s">
        <v>20</v>
      </c>
      <c r="B284" s="2" t="s">
        <v>37</v>
      </c>
      <c r="C284" s="91" t="s">
        <v>1</v>
      </c>
      <c r="D284" s="2" t="s">
        <v>10</v>
      </c>
      <c r="E284" s="60" t="s">
        <v>13</v>
      </c>
      <c r="F284" s="146">
        <v>4290640</v>
      </c>
      <c r="G284" s="147">
        <v>1</v>
      </c>
      <c r="H284" s="148">
        <f t="shared" si="24"/>
        <v>85812.800000000003</v>
      </c>
      <c r="I284" s="148">
        <f t="shared" si="25"/>
        <v>4204827.2</v>
      </c>
      <c r="J284" s="148">
        <f t="shared" si="26"/>
        <v>4376452.8</v>
      </c>
      <c r="K284" s="149">
        <f>F284/F282</f>
        <v>0.42926249097582725</v>
      </c>
      <c r="L284" s="150">
        <f t="shared" si="27"/>
        <v>8.5852498195165446E-3</v>
      </c>
      <c r="M284" s="150">
        <f t="shared" si="28"/>
        <v>0.42067724115631072</v>
      </c>
      <c r="N284" s="150">
        <f t="shared" si="29"/>
        <v>0.43784774079534378</v>
      </c>
    </row>
    <row r="285" spans="1:14" x14ac:dyDescent="0.25">
      <c r="A285" s="2" t="s">
        <v>20</v>
      </c>
      <c r="B285" s="2" t="s">
        <v>37</v>
      </c>
      <c r="C285" s="91" t="s">
        <v>1</v>
      </c>
      <c r="D285" s="2" t="s">
        <v>10</v>
      </c>
      <c r="E285" s="60" t="s">
        <v>14</v>
      </c>
      <c r="F285" s="146">
        <v>3096347</v>
      </c>
      <c r="G285" s="147">
        <v>1.2</v>
      </c>
      <c r="H285" s="148">
        <f t="shared" si="24"/>
        <v>74312.327999999994</v>
      </c>
      <c r="I285" s="148">
        <f t="shared" si="25"/>
        <v>3022034.6719999998</v>
      </c>
      <c r="J285" s="148">
        <f t="shared" si="26"/>
        <v>3170659.3280000002</v>
      </c>
      <c r="K285" s="149">
        <f>F285/F282</f>
        <v>0.30977794132006642</v>
      </c>
      <c r="L285" s="150">
        <f t="shared" si="27"/>
        <v>7.4346705916815935E-3</v>
      </c>
      <c r="M285" s="150">
        <f t="shared" si="28"/>
        <v>0.30234327072838485</v>
      </c>
      <c r="N285" s="150">
        <f t="shared" si="29"/>
        <v>0.31721261191174799</v>
      </c>
    </row>
    <row r="286" spans="1:14" x14ac:dyDescent="0.25">
      <c r="A286" s="2" t="s">
        <v>20</v>
      </c>
      <c r="B286" s="2" t="s">
        <v>37</v>
      </c>
      <c r="C286" s="91" t="s">
        <v>60</v>
      </c>
      <c r="D286" s="2" t="s">
        <v>10</v>
      </c>
      <c r="E286" s="56" t="s">
        <v>59</v>
      </c>
      <c r="F286" s="146">
        <v>10360679</v>
      </c>
      <c r="G286" s="147">
        <v>0.6</v>
      </c>
      <c r="H286" s="148">
        <f t="shared" si="24"/>
        <v>124328.14799999999</v>
      </c>
      <c r="I286" s="148">
        <f t="shared" si="25"/>
        <v>10236350.852</v>
      </c>
      <c r="J286" s="148">
        <f t="shared" si="26"/>
        <v>10485007.148</v>
      </c>
      <c r="K286" s="149">
        <v>1</v>
      </c>
      <c r="L286" s="150">
        <f t="shared" si="27"/>
        <v>1.2E-2</v>
      </c>
      <c r="M286" s="150">
        <f t="shared" si="28"/>
        <v>0.98799999999999999</v>
      </c>
      <c r="N286" s="150">
        <f t="shared" si="29"/>
        <v>1.012</v>
      </c>
    </row>
    <row r="287" spans="1:14" x14ac:dyDescent="0.25">
      <c r="A287" s="2" t="s">
        <v>20</v>
      </c>
      <c r="B287" s="2" t="s">
        <v>37</v>
      </c>
      <c r="C287" s="123" t="s">
        <v>60</v>
      </c>
      <c r="D287" s="96" t="s">
        <v>10</v>
      </c>
      <c r="E287" s="60" t="s">
        <v>12</v>
      </c>
      <c r="F287" s="146">
        <v>2421002</v>
      </c>
      <c r="G287" s="147">
        <v>1.6</v>
      </c>
      <c r="H287" s="148">
        <f t="shared" si="24"/>
        <v>77472.063999999998</v>
      </c>
      <c r="I287" s="148">
        <f t="shared" si="25"/>
        <v>2343529.9360000002</v>
      </c>
      <c r="J287" s="148">
        <f t="shared" si="26"/>
        <v>2498474.0639999998</v>
      </c>
      <c r="K287" s="149">
        <f>F287/F286</f>
        <v>0.23367213673930057</v>
      </c>
      <c r="L287" s="150">
        <f t="shared" si="27"/>
        <v>7.4775083756576186E-3</v>
      </c>
      <c r="M287" s="150">
        <f t="shared" si="28"/>
        <v>0.22619462836364296</v>
      </c>
      <c r="N287" s="150">
        <f t="shared" si="29"/>
        <v>0.24114964511495818</v>
      </c>
    </row>
    <row r="288" spans="1:14" x14ac:dyDescent="0.25">
      <c r="A288" s="2" t="s">
        <v>20</v>
      </c>
      <c r="B288" s="2" t="s">
        <v>37</v>
      </c>
      <c r="C288" s="91" t="s">
        <v>60</v>
      </c>
      <c r="D288" s="2" t="s">
        <v>10</v>
      </c>
      <c r="E288" s="60" t="s">
        <v>13</v>
      </c>
      <c r="F288" s="146">
        <v>4050802</v>
      </c>
      <c r="G288" s="147">
        <v>1</v>
      </c>
      <c r="H288" s="148">
        <f t="shared" si="24"/>
        <v>81016.039999999994</v>
      </c>
      <c r="I288" s="148">
        <f t="shared" si="25"/>
        <v>3969785.96</v>
      </c>
      <c r="J288" s="148">
        <f t="shared" si="26"/>
        <v>4131818.04</v>
      </c>
      <c r="K288" s="149">
        <f>F288/F286</f>
        <v>0.39097842911647007</v>
      </c>
      <c r="L288" s="150">
        <f t="shared" si="27"/>
        <v>7.8195685823294007E-3</v>
      </c>
      <c r="M288" s="150">
        <f t="shared" si="28"/>
        <v>0.38315886053414067</v>
      </c>
      <c r="N288" s="150">
        <f t="shared" si="29"/>
        <v>0.39879799769879948</v>
      </c>
    </row>
    <row r="289" spans="1:14" x14ac:dyDescent="0.25">
      <c r="A289" s="2" t="s">
        <v>20</v>
      </c>
      <c r="B289" s="2" t="s">
        <v>37</v>
      </c>
      <c r="C289" s="91" t="s">
        <v>60</v>
      </c>
      <c r="D289" s="151" t="s">
        <v>10</v>
      </c>
      <c r="E289" s="60" t="s">
        <v>14</v>
      </c>
      <c r="F289" s="146">
        <v>3888875</v>
      </c>
      <c r="G289" s="147">
        <v>1.2</v>
      </c>
      <c r="H289" s="148">
        <f t="shared" si="24"/>
        <v>93333</v>
      </c>
      <c r="I289" s="148">
        <f t="shared" si="25"/>
        <v>3795542</v>
      </c>
      <c r="J289" s="148">
        <f t="shared" si="26"/>
        <v>3982208</v>
      </c>
      <c r="K289" s="149">
        <f>F289/F286</f>
        <v>0.37534943414422933</v>
      </c>
      <c r="L289" s="150">
        <f t="shared" si="27"/>
        <v>9.0083864194615039E-3</v>
      </c>
      <c r="M289" s="150">
        <f t="shared" si="28"/>
        <v>0.36634104772476783</v>
      </c>
      <c r="N289" s="150">
        <f t="shared" si="29"/>
        <v>0.38435782056369083</v>
      </c>
    </row>
    <row r="290" spans="1:14" x14ac:dyDescent="0.25">
      <c r="A290" s="2" t="s">
        <v>21</v>
      </c>
      <c r="B290" s="2" t="s">
        <v>28</v>
      </c>
      <c r="C290" s="91" t="s">
        <v>0</v>
      </c>
      <c r="D290" s="2" t="s">
        <v>4</v>
      </c>
      <c r="E290" s="56" t="s">
        <v>59</v>
      </c>
      <c r="F290" s="146">
        <v>353276</v>
      </c>
      <c r="G290" s="147">
        <v>3.3</v>
      </c>
      <c r="H290" s="148">
        <f t="shared" si="24"/>
        <v>23316.216</v>
      </c>
      <c r="I290" s="148">
        <f t="shared" si="25"/>
        <v>329959.78399999999</v>
      </c>
      <c r="J290" s="148">
        <f t="shared" si="26"/>
        <v>376592.21600000001</v>
      </c>
      <c r="K290" s="149">
        <v>1</v>
      </c>
      <c r="L290" s="150">
        <f t="shared" si="27"/>
        <v>6.6000000000000003E-2</v>
      </c>
      <c r="M290" s="150">
        <f t="shared" si="28"/>
        <v>0.93399999999999994</v>
      </c>
      <c r="N290" s="150">
        <f t="shared" si="29"/>
        <v>1.0660000000000001</v>
      </c>
    </row>
    <row r="291" spans="1:14" x14ac:dyDescent="0.25">
      <c r="A291" s="2" t="s">
        <v>21</v>
      </c>
      <c r="B291" s="2" t="s">
        <v>28</v>
      </c>
      <c r="C291" s="123" t="s">
        <v>0</v>
      </c>
      <c r="D291" s="96" t="s">
        <v>4</v>
      </c>
      <c r="E291" s="60" t="s">
        <v>12</v>
      </c>
      <c r="F291" s="146">
        <v>30264</v>
      </c>
      <c r="G291" s="147">
        <v>12.2</v>
      </c>
      <c r="H291" s="148">
        <f t="shared" si="24"/>
        <v>7384.4160000000002</v>
      </c>
      <c r="I291" s="148">
        <f t="shared" si="25"/>
        <v>22879.583999999999</v>
      </c>
      <c r="J291" s="148">
        <f t="shared" si="26"/>
        <v>37648.415999999997</v>
      </c>
      <c r="K291" s="149">
        <f>F291/F290</f>
        <v>8.5666730828021148E-2</v>
      </c>
      <c r="L291" s="150">
        <f t="shared" si="27"/>
        <v>2.090268232203716E-2</v>
      </c>
      <c r="M291" s="150">
        <f t="shared" si="28"/>
        <v>6.4764048505983995E-2</v>
      </c>
      <c r="N291" s="150">
        <f t="shared" si="29"/>
        <v>0.1065694131500583</v>
      </c>
    </row>
    <row r="292" spans="1:14" x14ac:dyDescent="0.25">
      <c r="A292" s="2" t="s">
        <v>21</v>
      </c>
      <c r="B292" s="2" t="s">
        <v>28</v>
      </c>
      <c r="C292" s="91" t="s">
        <v>0</v>
      </c>
      <c r="D292" s="2" t="s">
        <v>4</v>
      </c>
      <c r="E292" s="60" t="s">
        <v>13</v>
      </c>
      <c r="F292" s="146">
        <v>32956</v>
      </c>
      <c r="G292" s="147">
        <v>12.2</v>
      </c>
      <c r="H292" s="148">
        <f t="shared" si="24"/>
        <v>8041.2639999999992</v>
      </c>
      <c r="I292" s="148">
        <f t="shared" si="25"/>
        <v>24914.736000000001</v>
      </c>
      <c r="J292" s="148">
        <f t="shared" si="26"/>
        <v>40997.263999999996</v>
      </c>
      <c r="K292" s="149">
        <f>F292/F290</f>
        <v>9.3286835222319092E-2</v>
      </c>
      <c r="L292" s="150">
        <f t="shared" si="27"/>
        <v>2.2761987794245857E-2</v>
      </c>
      <c r="M292" s="150">
        <f t="shared" si="28"/>
        <v>7.0524847428073231E-2</v>
      </c>
      <c r="N292" s="150">
        <f t="shared" si="29"/>
        <v>0.11604882301656495</v>
      </c>
    </row>
    <row r="293" spans="1:14" x14ac:dyDescent="0.25">
      <c r="A293" s="2" t="s">
        <v>21</v>
      </c>
      <c r="B293" s="2" t="s">
        <v>28</v>
      </c>
      <c r="C293" s="91" t="s">
        <v>0</v>
      </c>
      <c r="D293" s="2" t="s">
        <v>4</v>
      </c>
      <c r="E293" s="60" t="s">
        <v>14</v>
      </c>
      <c r="F293" s="146">
        <v>290056</v>
      </c>
      <c r="G293" s="147">
        <v>4</v>
      </c>
      <c r="H293" s="148">
        <f t="shared" si="24"/>
        <v>23204.48</v>
      </c>
      <c r="I293" s="148">
        <f t="shared" si="25"/>
        <v>266851.52</v>
      </c>
      <c r="J293" s="148">
        <f t="shared" si="26"/>
        <v>313260.48</v>
      </c>
      <c r="K293" s="149">
        <f>F293/F290</f>
        <v>0.8210464339496597</v>
      </c>
      <c r="L293" s="150">
        <f t="shared" si="27"/>
        <v>6.5683714715972771E-2</v>
      </c>
      <c r="M293" s="150">
        <f t="shared" si="28"/>
        <v>0.75536271923368692</v>
      </c>
      <c r="N293" s="150">
        <f t="shared" si="29"/>
        <v>0.88673014866563249</v>
      </c>
    </row>
    <row r="294" spans="1:14" x14ac:dyDescent="0.25">
      <c r="A294" s="2" t="s">
        <v>21</v>
      </c>
      <c r="B294" s="2" t="s">
        <v>28</v>
      </c>
      <c r="C294" s="91" t="s">
        <v>1</v>
      </c>
      <c r="D294" s="2" t="s">
        <v>4</v>
      </c>
      <c r="E294" s="56" t="s">
        <v>59</v>
      </c>
      <c r="F294" s="146">
        <v>185735</v>
      </c>
      <c r="G294" s="147">
        <v>0.3</v>
      </c>
      <c r="H294" s="148">
        <f t="shared" si="24"/>
        <v>1114.4100000000001</v>
      </c>
      <c r="I294" s="148">
        <f t="shared" si="25"/>
        <v>184620.59</v>
      </c>
      <c r="J294" s="148">
        <f t="shared" si="26"/>
        <v>186849.41</v>
      </c>
      <c r="K294" s="149">
        <v>1</v>
      </c>
      <c r="L294" s="150">
        <f t="shared" si="27"/>
        <v>6.0000000000000001E-3</v>
      </c>
      <c r="M294" s="150">
        <f t="shared" si="28"/>
        <v>0.99399999999999999</v>
      </c>
      <c r="N294" s="150">
        <f t="shared" si="29"/>
        <v>1.006</v>
      </c>
    </row>
    <row r="295" spans="1:14" x14ac:dyDescent="0.25">
      <c r="A295" s="2" t="s">
        <v>21</v>
      </c>
      <c r="B295" s="2" t="s">
        <v>28</v>
      </c>
      <c r="C295" s="123" t="s">
        <v>1</v>
      </c>
      <c r="D295" s="96" t="s">
        <v>4</v>
      </c>
      <c r="E295" s="60" t="s">
        <v>12</v>
      </c>
      <c r="F295" s="146">
        <v>18281</v>
      </c>
      <c r="G295" s="147">
        <v>15.7</v>
      </c>
      <c r="H295" s="148">
        <f t="shared" si="24"/>
        <v>5740.2340000000004</v>
      </c>
      <c r="I295" s="148">
        <f t="shared" si="25"/>
        <v>12540.766</v>
      </c>
      <c r="J295" s="148">
        <f t="shared" si="26"/>
        <v>24021.234</v>
      </c>
      <c r="K295" s="149">
        <f>F295/F294</f>
        <v>9.8425175653484798E-2</v>
      </c>
      <c r="L295" s="150">
        <f t="shared" si="27"/>
        <v>3.0905505155194225E-2</v>
      </c>
      <c r="M295" s="150">
        <f t="shared" si="28"/>
        <v>6.7519670498290579E-2</v>
      </c>
      <c r="N295" s="150">
        <f t="shared" si="29"/>
        <v>0.12933068080867902</v>
      </c>
    </row>
    <row r="296" spans="1:14" x14ac:dyDescent="0.25">
      <c r="A296" s="2" t="s">
        <v>21</v>
      </c>
      <c r="B296" s="2" t="s">
        <v>28</v>
      </c>
      <c r="C296" s="91" t="s">
        <v>1</v>
      </c>
      <c r="D296" s="2" t="s">
        <v>4</v>
      </c>
      <c r="E296" s="60" t="s">
        <v>13</v>
      </c>
      <c r="F296" s="146">
        <v>19089</v>
      </c>
      <c r="G296" s="147">
        <v>15.3</v>
      </c>
      <c r="H296" s="148">
        <f t="shared" si="24"/>
        <v>5841.2340000000004</v>
      </c>
      <c r="I296" s="148">
        <f t="shared" si="25"/>
        <v>13247.766</v>
      </c>
      <c r="J296" s="148">
        <f t="shared" si="26"/>
        <v>24930.234</v>
      </c>
      <c r="K296" s="149">
        <f>F296/F294</f>
        <v>0.10277545966026866</v>
      </c>
      <c r="L296" s="150">
        <f t="shared" si="27"/>
        <v>3.1449290656042211E-2</v>
      </c>
      <c r="M296" s="150">
        <f t="shared" si="28"/>
        <v>7.1326169004226447E-2</v>
      </c>
      <c r="N296" s="150">
        <f t="shared" si="29"/>
        <v>0.13422475031631087</v>
      </c>
    </row>
    <row r="297" spans="1:14" x14ac:dyDescent="0.25">
      <c r="A297" s="2" t="s">
        <v>21</v>
      </c>
      <c r="B297" s="2" t="s">
        <v>28</v>
      </c>
      <c r="C297" s="91" t="s">
        <v>1</v>
      </c>
      <c r="D297" s="2" t="s">
        <v>4</v>
      </c>
      <c r="E297" s="60" t="s">
        <v>14</v>
      </c>
      <c r="F297" s="146">
        <v>148365</v>
      </c>
      <c r="G297" s="147">
        <v>5.8</v>
      </c>
      <c r="H297" s="148">
        <f t="shared" si="24"/>
        <v>17210.34</v>
      </c>
      <c r="I297" s="148">
        <f t="shared" si="25"/>
        <v>131154.66</v>
      </c>
      <c r="J297" s="148">
        <f t="shared" si="26"/>
        <v>165575.34</v>
      </c>
      <c r="K297" s="149">
        <f>F297/F294</f>
        <v>0.79879936468624657</v>
      </c>
      <c r="L297" s="150">
        <f t="shared" si="27"/>
        <v>9.2660726303604599E-2</v>
      </c>
      <c r="M297" s="150">
        <f t="shared" si="28"/>
        <v>0.70613863838264201</v>
      </c>
      <c r="N297" s="150">
        <f t="shared" si="29"/>
        <v>0.89146009098985113</v>
      </c>
    </row>
    <row r="298" spans="1:14" x14ac:dyDescent="0.25">
      <c r="A298" s="2" t="s">
        <v>21</v>
      </c>
      <c r="B298" s="2" t="s">
        <v>28</v>
      </c>
      <c r="C298" s="91" t="s">
        <v>60</v>
      </c>
      <c r="D298" s="2" t="s">
        <v>4</v>
      </c>
      <c r="E298" s="56" t="s">
        <v>59</v>
      </c>
      <c r="F298" s="146">
        <v>167541</v>
      </c>
      <c r="G298" s="147">
        <v>5.3</v>
      </c>
      <c r="H298" s="148">
        <f t="shared" si="24"/>
        <v>17759.345999999998</v>
      </c>
      <c r="I298" s="148">
        <f t="shared" si="25"/>
        <v>149781.65400000001</v>
      </c>
      <c r="J298" s="148">
        <f t="shared" si="26"/>
        <v>185300.34599999999</v>
      </c>
      <c r="K298" s="149">
        <v>1</v>
      </c>
      <c r="L298" s="150">
        <f t="shared" si="27"/>
        <v>0.106</v>
      </c>
      <c r="M298" s="150">
        <f t="shared" si="28"/>
        <v>0.89400000000000002</v>
      </c>
      <c r="N298" s="150">
        <f t="shared" si="29"/>
        <v>1.1060000000000001</v>
      </c>
    </row>
    <row r="299" spans="1:14" x14ac:dyDescent="0.25">
      <c r="A299" s="2" t="s">
        <v>21</v>
      </c>
      <c r="B299" s="2" t="s">
        <v>28</v>
      </c>
      <c r="C299" s="123" t="s">
        <v>60</v>
      </c>
      <c r="D299" s="96" t="s">
        <v>4</v>
      </c>
      <c r="E299" s="60" t="s">
        <v>12</v>
      </c>
      <c r="F299" s="146">
        <v>11983</v>
      </c>
      <c r="G299" s="147">
        <v>20.100000000000001</v>
      </c>
      <c r="H299" s="148">
        <f t="shared" si="24"/>
        <v>4817.1660000000002</v>
      </c>
      <c r="I299" s="148">
        <f t="shared" si="25"/>
        <v>7165.8339999999998</v>
      </c>
      <c r="J299" s="148">
        <f t="shared" si="26"/>
        <v>16800.166000000001</v>
      </c>
      <c r="K299" s="149">
        <f>F299/F298</f>
        <v>7.1522791436126082E-2</v>
      </c>
      <c r="L299" s="150">
        <f t="shared" si="27"/>
        <v>2.8752162157322684E-2</v>
      </c>
      <c r="M299" s="150">
        <f t="shared" si="28"/>
        <v>4.2770629278803401E-2</v>
      </c>
      <c r="N299" s="150">
        <f t="shared" si="29"/>
        <v>0.10027495359344876</v>
      </c>
    </row>
    <row r="300" spans="1:14" x14ac:dyDescent="0.25">
      <c r="A300" s="2" t="s">
        <v>21</v>
      </c>
      <c r="B300" s="2" t="s">
        <v>28</v>
      </c>
      <c r="C300" s="91" t="s">
        <v>60</v>
      </c>
      <c r="D300" s="2" t="s">
        <v>4</v>
      </c>
      <c r="E300" s="60" t="s">
        <v>13</v>
      </c>
      <c r="F300" s="146">
        <v>13867</v>
      </c>
      <c r="G300" s="147">
        <v>18.5</v>
      </c>
      <c r="H300" s="148">
        <f t="shared" si="24"/>
        <v>5130.79</v>
      </c>
      <c r="I300" s="148">
        <f t="shared" si="25"/>
        <v>8736.2099999999991</v>
      </c>
      <c r="J300" s="148">
        <f t="shared" si="26"/>
        <v>18997.79</v>
      </c>
      <c r="K300" s="149">
        <f>F300/F298</f>
        <v>8.2767800120567503E-2</v>
      </c>
      <c r="L300" s="150">
        <f t="shared" si="27"/>
        <v>3.0624086044609977E-2</v>
      </c>
      <c r="M300" s="150">
        <f t="shared" si="28"/>
        <v>5.2143714075957526E-2</v>
      </c>
      <c r="N300" s="150">
        <f t="shared" si="29"/>
        <v>0.11339188616517748</v>
      </c>
    </row>
    <row r="301" spans="1:14" x14ac:dyDescent="0.25">
      <c r="A301" s="2" t="s">
        <v>21</v>
      </c>
      <c r="B301" s="2" t="s">
        <v>28</v>
      </c>
      <c r="C301" s="91" t="s">
        <v>60</v>
      </c>
      <c r="D301" s="151" t="s">
        <v>4</v>
      </c>
      <c r="E301" s="60" t="s">
        <v>14</v>
      </c>
      <c r="F301" s="146">
        <v>141691</v>
      </c>
      <c r="G301" s="147">
        <v>5.8</v>
      </c>
      <c r="H301" s="148">
        <f t="shared" si="24"/>
        <v>16436.155999999999</v>
      </c>
      <c r="I301" s="148">
        <f t="shared" si="25"/>
        <v>125254.844</v>
      </c>
      <c r="J301" s="148">
        <f t="shared" si="26"/>
        <v>158127.15599999999</v>
      </c>
      <c r="K301" s="149">
        <f>F301/F298</f>
        <v>0.84570940844330644</v>
      </c>
      <c r="L301" s="150">
        <f t="shared" si="27"/>
        <v>9.8102291379423542E-2</v>
      </c>
      <c r="M301" s="150">
        <f t="shared" si="28"/>
        <v>0.74760711706388294</v>
      </c>
      <c r="N301" s="150">
        <f t="shared" si="29"/>
        <v>0.94381169982272994</v>
      </c>
    </row>
    <row r="302" spans="1:14" x14ac:dyDescent="0.25">
      <c r="A302" s="2" t="s">
        <v>21</v>
      </c>
      <c r="B302" s="2" t="s">
        <v>28</v>
      </c>
      <c r="C302" s="91" t="s">
        <v>0</v>
      </c>
      <c r="D302" s="2" t="s">
        <v>6</v>
      </c>
      <c r="E302" s="56" t="s">
        <v>59</v>
      </c>
      <c r="F302" s="146">
        <v>663341</v>
      </c>
      <c r="G302" s="147">
        <v>3.1</v>
      </c>
      <c r="H302" s="148">
        <f t="shared" si="24"/>
        <v>41127.142</v>
      </c>
      <c r="I302" s="148">
        <f t="shared" si="25"/>
        <v>622213.85800000001</v>
      </c>
      <c r="J302" s="148">
        <f t="shared" si="26"/>
        <v>704468.14199999999</v>
      </c>
      <c r="K302" s="149">
        <v>1</v>
      </c>
      <c r="L302" s="150">
        <f t="shared" si="27"/>
        <v>6.2E-2</v>
      </c>
      <c r="M302" s="150">
        <f t="shared" si="28"/>
        <v>0.93799999999999994</v>
      </c>
      <c r="N302" s="150">
        <f t="shared" si="29"/>
        <v>1.0620000000000001</v>
      </c>
    </row>
    <row r="303" spans="1:14" x14ac:dyDescent="0.25">
      <c r="A303" s="2" t="s">
        <v>21</v>
      </c>
      <c r="B303" s="2" t="s">
        <v>28</v>
      </c>
      <c r="C303" s="123" t="s">
        <v>0</v>
      </c>
      <c r="D303" s="96" t="s">
        <v>6</v>
      </c>
      <c r="E303" s="60" t="s">
        <v>12</v>
      </c>
      <c r="F303" s="146">
        <v>127974</v>
      </c>
      <c r="G303" s="147">
        <v>6.5</v>
      </c>
      <c r="H303" s="148">
        <f t="shared" si="24"/>
        <v>16636.62</v>
      </c>
      <c r="I303" s="148">
        <f t="shared" si="25"/>
        <v>111337.38</v>
      </c>
      <c r="J303" s="148">
        <f t="shared" si="26"/>
        <v>144610.62</v>
      </c>
      <c r="K303" s="149">
        <f>F303/F302</f>
        <v>0.19292339837278263</v>
      </c>
      <c r="L303" s="150">
        <f t="shared" si="27"/>
        <v>2.5080041788461745E-2</v>
      </c>
      <c r="M303" s="150">
        <f t="shared" si="28"/>
        <v>0.1678433565843209</v>
      </c>
      <c r="N303" s="150">
        <f t="shared" si="29"/>
        <v>0.21800344016124437</v>
      </c>
    </row>
    <row r="304" spans="1:14" x14ac:dyDescent="0.25">
      <c r="A304" s="2" t="s">
        <v>21</v>
      </c>
      <c r="B304" s="2" t="s">
        <v>28</v>
      </c>
      <c r="C304" s="91" t="s">
        <v>0</v>
      </c>
      <c r="D304" s="2" t="s">
        <v>6</v>
      </c>
      <c r="E304" s="60" t="s">
        <v>13</v>
      </c>
      <c r="F304" s="146">
        <v>119854</v>
      </c>
      <c r="G304" s="147">
        <v>7.3</v>
      </c>
      <c r="H304" s="148">
        <f t="shared" si="24"/>
        <v>17498.683999999997</v>
      </c>
      <c r="I304" s="148">
        <f t="shared" si="25"/>
        <v>102355.31600000001</v>
      </c>
      <c r="J304" s="148">
        <f t="shared" si="26"/>
        <v>137352.68400000001</v>
      </c>
      <c r="K304" s="149">
        <f>F304/F302</f>
        <v>0.18068233382227242</v>
      </c>
      <c r="L304" s="150">
        <f t="shared" si="27"/>
        <v>2.6379620738051775E-2</v>
      </c>
      <c r="M304" s="150">
        <f t="shared" si="28"/>
        <v>0.15430271308422064</v>
      </c>
      <c r="N304" s="150">
        <f t="shared" si="29"/>
        <v>0.2070619545603242</v>
      </c>
    </row>
    <row r="305" spans="1:14" x14ac:dyDescent="0.25">
      <c r="A305" s="2" t="s">
        <v>21</v>
      </c>
      <c r="B305" s="2" t="s">
        <v>28</v>
      </c>
      <c r="C305" s="91" t="s">
        <v>0</v>
      </c>
      <c r="D305" s="2" t="s">
        <v>6</v>
      </c>
      <c r="E305" s="60" t="s">
        <v>14</v>
      </c>
      <c r="F305" s="146">
        <v>415513</v>
      </c>
      <c r="G305" s="147">
        <v>3.5</v>
      </c>
      <c r="H305" s="148">
        <f t="shared" si="24"/>
        <v>29085.91</v>
      </c>
      <c r="I305" s="148">
        <f t="shared" si="25"/>
        <v>386427.09</v>
      </c>
      <c r="J305" s="148">
        <f t="shared" si="26"/>
        <v>444598.91</v>
      </c>
      <c r="K305" s="149">
        <f>F305/F302</f>
        <v>0.626394267804945</v>
      </c>
      <c r="L305" s="150">
        <f t="shared" si="27"/>
        <v>4.3847598746346153E-2</v>
      </c>
      <c r="M305" s="150">
        <f t="shared" si="28"/>
        <v>0.58254666905859886</v>
      </c>
      <c r="N305" s="150">
        <f t="shared" si="29"/>
        <v>0.67024186655129114</v>
      </c>
    </row>
    <row r="306" spans="1:14" x14ac:dyDescent="0.25">
      <c r="A306" s="2" t="s">
        <v>21</v>
      </c>
      <c r="B306" s="2" t="s">
        <v>28</v>
      </c>
      <c r="C306" s="91" t="s">
        <v>1</v>
      </c>
      <c r="D306" s="2" t="s">
        <v>6</v>
      </c>
      <c r="E306" s="56" t="s">
        <v>59</v>
      </c>
      <c r="F306" s="146">
        <v>316238</v>
      </c>
      <c r="G306" s="147">
        <v>4.0999999999999996</v>
      </c>
      <c r="H306" s="148">
        <f t="shared" si="24"/>
        <v>25931.515999999996</v>
      </c>
      <c r="I306" s="148">
        <f t="shared" si="25"/>
        <v>290306.484</v>
      </c>
      <c r="J306" s="148">
        <f t="shared" si="26"/>
        <v>342169.516</v>
      </c>
      <c r="K306" s="149">
        <v>1</v>
      </c>
      <c r="L306" s="150">
        <f t="shared" si="27"/>
        <v>8.199999999999999E-2</v>
      </c>
      <c r="M306" s="150">
        <f t="shared" si="28"/>
        <v>0.91800000000000004</v>
      </c>
      <c r="N306" s="150">
        <f t="shared" si="29"/>
        <v>1.0820000000000001</v>
      </c>
    </row>
    <row r="307" spans="1:14" x14ac:dyDescent="0.25">
      <c r="A307" s="2" t="s">
        <v>21</v>
      </c>
      <c r="B307" s="2" t="s">
        <v>28</v>
      </c>
      <c r="C307" s="123" t="s">
        <v>1</v>
      </c>
      <c r="D307" s="96" t="s">
        <v>6</v>
      </c>
      <c r="E307" s="60" t="s">
        <v>12</v>
      </c>
      <c r="F307" s="146">
        <v>86042</v>
      </c>
      <c r="G307" s="147">
        <v>8</v>
      </c>
      <c r="H307" s="148">
        <f t="shared" si="24"/>
        <v>13766.72</v>
      </c>
      <c r="I307" s="148">
        <f t="shared" si="25"/>
        <v>72275.28</v>
      </c>
      <c r="J307" s="148">
        <f t="shared" si="26"/>
        <v>99808.72</v>
      </c>
      <c r="K307" s="149">
        <f>F307/F306</f>
        <v>0.27207988919737663</v>
      </c>
      <c r="L307" s="150">
        <f t="shared" si="27"/>
        <v>4.3532782271580264E-2</v>
      </c>
      <c r="M307" s="150">
        <f t="shared" si="28"/>
        <v>0.22854710692579638</v>
      </c>
      <c r="N307" s="150">
        <f t="shared" si="29"/>
        <v>0.31561267146895688</v>
      </c>
    </row>
    <row r="308" spans="1:14" x14ac:dyDescent="0.25">
      <c r="A308" s="2" t="s">
        <v>21</v>
      </c>
      <c r="B308" s="2" t="s">
        <v>28</v>
      </c>
      <c r="C308" s="91" t="s">
        <v>1</v>
      </c>
      <c r="D308" s="2" t="s">
        <v>6</v>
      </c>
      <c r="E308" s="60" t="s">
        <v>13</v>
      </c>
      <c r="F308" s="146">
        <v>57075</v>
      </c>
      <c r="G308" s="147">
        <v>9.9</v>
      </c>
      <c r="H308" s="148">
        <f t="shared" si="24"/>
        <v>11300.85</v>
      </c>
      <c r="I308" s="148">
        <f t="shared" si="25"/>
        <v>45774.15</v>
      </c>
      <c r="J308" s="148">
        <f t="shared" si="26"/>
        <v>68375.850000000006</v>
      </c>
      <c r="K308" s="149">
        <f>F308/F306</f>
        <v>0.18048115659724637</v>
      </c>
      <c r="L308" s="150">
        <f t="shared" si="27"/>
        <v>3.5735269006254781E-2</v>
      </c>
      <c r="M308" s="150">
        <f t="shared" si="28"/>
        <v>0.14474588759099158</v>
      </c>
      <c r="N308" s="150">
        <f t="shared" si="29"/>
        <v>0.21621642560350116</v>
      </c>
    </row>
    <row r="309" spans="1:14" x14ac:dyDescent="0.25">
      <c r="A309" s="2" t="s">
        <v>21</v>
      </c>
      <c r="B309" s="2" t="s">
        <v>28</v>
      </c>
      <c r="C309" s="91" t="s">
        <v>1</v>
      </c>
      <c r="D309" s="2" t="s">
        <v>6</v>
      </c>
      <c r="E309" s="60" t="s">
        <v>14</v>
      </c>
      <c r="F309" s="146">
        <v>173121</v>
      </c>
      <c r="G309" s="147">
        <v>5.9</v>
      </c>
      <c r="H309" s="148">
        <f t="shared" si="24"/>
        <v>20428.278000000002</v>
      </c>
      <c r="I309" s="148">
        <f t="shared" si="25"/>
        <v>152692.72200000001</v>
      </c>
      <c r="J309" s="148">
        <f t="shared" si="26"/>
        <v>193549.27799999999</v>
      </c>
      <c r="K309" s="149">
        <f>F309/F306</f>
        <v>0.54743895420537692</v>
      </c>
      <c r="L309" s="150">
        <f t="shared" si="27"/>
        <v>6.4597796596234477E-2</v>
      </c>
      <c r="M309" s="150">
        <f t="shared" si="28"/>
        <v>0.48284115760914242</v>
      </c>
      <c r="N309" s="150">
        <f t="shared" si="29"/>
        <v>0.61203675080161135</v>
      </c>
    </row>
    <row r="310" spans="1:14" x14ac:dyDescent="0.25">
      <c r="A310" s="2" t="s">
        <v>21</v>
      </c>
      <c r="B310" s="2" t="s">
        <v>28</v>
      </c>
      <c r="C310" s="91" t="s">
        <v>60</v>
      </c>
      <c r="D310" s="2" t="s">
        <v>6</v>
      </c>
      <c r="E310" s="56" t="s">
        <v>59</v>
      </c>
      <c r="F310" s="146">
        <v>347103</v>
      </c>
      <c r="G310" s="147">
        <v>4.0999999999999996</v>
      </c>
      <c r="H310" s="148">
        <f t="shared" si="24"/>
        <v>28462.445999999996</v>
      </c>
      <c r="I310" s="148">
        <f t="shared" si="25"/>
        <v>318640.554</v>
      </c>
      <c r="J310" s="148">
        <f t="shared" si="26"/>
        <v>375565.446</v>
      </c>
      <c r="K310" s="149">
        <v>1</v>
      </c>
      <c r="L310" s="150">
        <f t="shared" si="27"/>
        <v>8.199999999999999E-2</v>
      </c>
      <c r="M310" s="150">
        <f t="shared" si="28"/>
        <v>0.91800000000000004</v>
      </c>
      <c r="N310" s="150">
        <f t="shared" si="29"/>
        <v>1.0820000000000001</v>
      </c>
    </row>
    <row r="311" spans="1:14" x14ac:dyDescent="0.25">
      <c r="A311" s="2" t="s">
        <v>21</v>
      </c>
      <c r="B311" s="2" t="s">
        <v>28</v>
      </c>
      <c r="C311" s="123" t="s">
        <v>60</v>
      </c>
      <c r="D311" s="96" t="s">
        <v>6</v>
      </c>
      <c r="E311" s="60" t="s">
        <v>12</v>
      </c>
      <c r="F311" s="146">
        <v>41932</v>
      </c>
      <c r="G311" s="147">
        <v>11.7</v>
      </c>
      <c r="H311" s="148">
        <f t="shared" si="24"/>
        <v>9812.0879999999997</v>
      </c>
      <c r="I311" s="148">
        <f t="shared" si="25"/>
        <v>32119.912</v>
      </c>
      <c r="J311" s="148">
        <f t="shared" si="26"/>
        <v>51744.088000000003</v>
      </c>
      <c r="K311" s="149">
        <f>F311/F310</f>
        <v>0.12080563982449014</v>
      </c>
      <c r="L311" s="150">
        <f t="shared" si="27"/>
        <v>2.8268519718930692E-2</v>
      </c>
      <c r="M311" s="150">
        <f t="shared" si="28"/>
        <v>9.2537120105559451E-2</v>
      </c>
      <c r="N311" s="150">
        <f t="shared" si="29"/>
        <v>0.14907415954342082</v>
      </c>
    </row>
    <row r="312" spans="1:14" x14ac:dyDescent="0.25">
      <c r="A312" s="2" t="s">
        <v>21</v>
      </c>
      <c r="B312" s="2" t="s">
        <v>28</v>
      </c>
      <c r="C312" s="91" t="s">
        <v>60</v>
      </c>
      <c r="D312" s="2" t="s">
        <v>6</v>
      </c>
      <c r="E312" s="60" t="s">
        <v>13</v>
      </c>
      <c r="F312" s="146">
        <v>62779</v>
      </c>
      <c r="G312" s="147">
        <v>9.5</v>
      </c>
      <c r="H312" s="148">
        <f t="shared" si="24"/>
        <v>11928.01</v>
      </c>
      <c r="I312" s="148">
        <f t="shared" si="25"/>
        <v>50850.99</v>
      </c>
      <c r="J312" s="148">
        <f t="shared" si="26"/>
        <v>74707.009999999995</v>
      </c>
      <c r="K312" s="149">
        <f>F312/F310</f>
        <v>0.18086562201997677</v>
      </c>
      <c r="L312" s="150">
        <f t="shared" si="27"/>
        <v>3.4364468183795592E-2</v>
      </c>
      <c r="M312" s="150">
        <f t="shared" si="28"/>
        <v>0.14650115383618117</v>
      </c>
      <c r="N312" s="150">
        <f t="shared" si="29"/>
        <v>0.21523009020377237</v>
      </c>
    </row>
    <row r="313" spans="1:14" x14ac:dyDescent="0.25">
      <c r="A313" s="2" t="s">
        <v>21</v>
      </c>
      <c r="B313" s="2" t="s">
        <v>28</v>
      </c>
      <c r="C313" s="91" t="s">
        <v>60</v>
      </c>
      <c r="D313" s="151" t="s">
        <v>6</v>
      </c>
      <c r="E313" s="60" t="s">
        <v>14</v>
      </c>
      <c r="F313" s="146">
        <v>242392</v>
      </c>
      <c r="G313" s="147">
        <v>5.0999999999999996</v>
      </c>
      <c r="H313" s="148">
        <f t="shared" si="24"/>
        <v>24723.984</v>
      </c>
      <c r="I313" s="148">
        <f t="shared" si="25"/>
        <v>217668.016</v>
      </c>
      <c r="J313" s="148">
        <f t="shared" si="26"/>
        <v>267115.984</v>
      </c>
      <c r="K313" s="149">
        <f>F313/F310</f>
        <v>0.69832873815553309</v>
      </c>
      <c r="L313" s="150">
        <f t="shared" si="27"/>
        <v>7.1229531291864379E-2</v>
      </c>
      <c r="M313" s="150">
        <f t="shared" si="28"/>
        <v>0.62709920686366871</v>
      </c>
      <c r="N313" s="150">
        <f t="shared" si="29"/>
        <v>0.76955826944739747</v>
      </c>
    </row>
    <row r="314" spans="1:14" x14ac:dyDescent="0.25">
      <c r="A314" s="2" t="s">
        <v>21</v>
      </c>
      <c r="B314" s="2" t="s">
        <v>28</v>
      </c>
      <c r="C314" s="91" t="s">
        <v>0</v>
      </c>
      <c r="D314" s="2" t="s">
        <v>7</v>
      </c>
      <c r="E314" s="56" t="s">
        <v>59</v>
      </c>
      <c r="F314" s="146">
        <v>1601901</v>
      </c>
      <c r="G314" s="147">
        <v>1.6</v>
      </c>
      <c r="H314" s="148">
        <f t="shared" si="24"/>
        <v>51260.832000000002</v>
      </c>
      <c r="I314" s="148">
        <f t="shared" si="25"/>
        <v>1550640.1680000001</v>
      </c>
      <c r="J314" s="148">
        <f t="shared" si="26"/>
        <v>1653161.8319999999</v>
      </c>
      <c r="K314" s="149">
        <v>1</v>
      </c>
      <c r="L314" s="150">
        <f t="shared" si="27"/>
        <v>3.2000000000000001E-2</v>
      </c>
      <c r="M314" s="150">
        <f t="shared" si="28"/>
        <v>0.96799999999999997</v>
      </c>
      <c r="N314" s="150">
        <f t="shared" si="29"/>
        <v>1.032</v>
      </c>
    </row>
    <row r="315" spans="1:14" x14ac:dyDescent="0.25">
      <c r="A315" s="2" t="s">
        <v>21</v>
      </c>
      <c r="B315" s="2" t="s">
        <v>28</v>
      </c>
      <c r="C315" s="123" t="s">
        <v>0</v>
      </c>
      <c r="D315" s="96" t="s">
        <v>7</v>
      </c>
      <c r="E315" s="60" t="s">
        <v>12</v>
      </c>
      <c r="F315" s="146">
        <v>291462</v>
      </c>
      <c r="G315" s="147">
        <v>4.3</v>
      </c>
      <c r="H315" s="148">
        <f t="shared" si="24"/>
        <v>25065.731999999996</v>
      </c>
      <c r="I315" s="148">
        <f t="shared" si="25"/>
        <v>266396.26799999998</v>
      </c>
      <c r="J315" s="148">
        <f t="shared" si="26"/>
        <v>316527.73200000002</v>
      </c>
      <c r="K315" s="149">
        <f>F315/F314</f>
        <v>0.18194757353918875</v>
      </c>
      <c r="L315" s="150">
        <f t="shared" si="27"/>
        <v>1.5647491324370232E-2</v>
      </c>
      <c r="M315" s="150">
        <f t="shared" si="28"/>
        <v>0.16630008221481851</v>
      </c>
      <c r="N315" s="150">
        <f t="shared" si="29"/>
        <v>0.19759506486355899</v>
      </c>
    </row>
    <row r="316" spans="1:14" x14ac:dyDescent="0.25">
      <c r="A316" s="2" t="s">
        <v>21</v>
      </c>
      <c r="B316" s="2" t="s">
        <v>28</v>
      </c>
      <c r="C316" s="91" t="s">
        <v>0</v>
      </c>
      <c r="D316" s="2" t="s">
        <v>7</v>
      </c>
      <c r="E316" s="60" t="s">
        <v>13</v>
      </c>
      <c r="F316" s="146">
        <v>437140</v>
      </c>
      <c r="G316" s="147">
        <v>3.3</v>
      </c>
      <c r="H316" s="148">
        <f t="shared" si="24"/>
        <v>28851.24</v>
      </c>
      <c r="I316" s="148">
        <f t="shared" si="25"/>
        <v>408288.76</v>
      </c>
      <c r="J316" s="148">
        <f t="shared" si="26"/>
        <v>465991.24</v>
      </c>
      <c r="K316" s="149">
        <f>F316/F314</f>
        <v>0.27288827461871862</v>
      </c>
      <c r="L316" s="150">
        <f t="shared" si="27"/>
        <v>1.8010626124835429E-2</v>
      </c>
      <c r="M316" s="150">
        <f t="shared" si="28"/>
        <v>0.25487764849388317</v>
      </c>
      <c r="N316" s="150">
        <f t="shared" si="29"/>
        <v>0.29089890074355407</v>
      </c>
    </row>
    <row r="317" spans="1:14" x14ac:dyDescent="0.25">
      <c r="A317" s="2" t="s">
        <v>21</v>
      </c>
      <c r="B317" s="2" t="s">
        <v>28</v>
      </c>
      <c r="C317" s="91" t="s">
        <v>0</v>
      </c>
      <c r="D317" s="2" t="s">
        <v>7</v>
      </c>
      <c r="E317" s="60" t="s">
        <v>14</v>
      </c>
      <c r="F317" s="146">
        <v>873299</v>
      </c>
      <c r="G317" s="147">
        <v>2.4</v>
      </c>
      <c r="H317" s="148">
        <f t="shared" si="24"/>
        <v>41918.351999999999</v>
      </c>
      <c r="I317" s="148">
        <f t="shared" si="25"/>
        <v>831380.64800000004</v>
      </c>
      <c r="J317" s="148">
        <f t="shared" si="26"/>
        <v>915217.35199999996</v>
      </c>
      <c r="K317" s="149">
        <f>F317/F314</f>
        <v>0.54516415184209266</v>
      </c>
      <c r="L317" s="150">
        <f t="shared" si="27"/>
        <v>2.6167879288420445E-2</v>
      </c>
      <c r="M317" s="150">
        <f t="shared" si="28"/>
        <v>0.5189962725536722</v>
      </c>
      <c r="N317" s="150">
        <f t="shared" si="29"/>
        <v>0.57133203113051312</v>
      </c>
    </row>
    <row r="318" spans="1:14" x14ac:dyDescent="0.25">
      <c r="A318" s="2" t="s">
        <v>21</v>
      </c>
      <c r="B318" s="2" t="s">
        <v>28</v>
      </c>
      <c r="C318" s="91" t="s">
        <v>1</v>
      </c>
      <c r="D318" s="2" t="s">
        <v>7</v>
      </c>
      <c r="E318" s="56" t="s">
        <v>59</v>
      </c>
      <c r="F318" s="146">
        <v>774247</v>
      </c>
      <c r="G318" s="147">
        <v>2.4</v>
      </c>
      <c r="H318" s="148">
        <f t="shared" si="24"/>
        <v>37163.856</v>
      </c>
      <c r="I318" s="148">
        <f t="shared" si="25"/>
        <v>737083.14399999997</v>
      </c>
      <c r="J318" s="148">
        <f t="shared" si="26"/>
        <v>811410.85600000003</v>
      </c>
      <c r="K318" s="149">
        <v>1</v>
      </c>
      <c r="L318" s="150">
        <f t="shared" si="27"/>
        <v>4.8000000000000001E-2</v>
      </c>
      <c r="M318" s="150">
        <f t="shared" si="28"/>
        <v>0.95199999999999996</v>
      </c>
      <c r="N318" s="150">
        <f t="shared" si="29"/>
        <v>1.048</v>
      </c>
    </row>
    <row r="319" spans="1:14" x14ac:dyDescent="0.25">
      <c r="A319" s="2" t="s">
        <v>21</v>
      </c>
      <c r="B319" s="2" t="s">
        <v>28</v>
      </c>
      <c r="C319" s="123" t="s">
        <v>1</v>
      </c>
      <c r="D319" s="96" t="s">
        <v>7</v>
      </c>
      <c r="E319" s="60" t="s">
        <v>12</v>
      </c>
      <c r="F319" s="146">
        <v>188990</v>
      </c>
      <c r="G319" s="147">
        <v>5.6</v>
      </c>
      <c r="H319" s="148">
        <f t="shared" si="24"/>
        <v>21166.880000000001</v>
      </c>
      <c r="I319" s="148">
        <f t="shared" si="25"/>
        <v>167823.12</v>
      </c>
      <c r="J319" s="148">
        <f t="shared" si="26"/>
        <v>210156.88</v>
      </c>
      <c r="K319" s="149">
        <f>F319/F318</f>
        <v>0.24409523059178789</v>
      </c>
      <c r="L319" s="150">
        <f t="shared" si="27"/>
        <v>2.7338665826280244E-2</v>
      </c>
      <c r="M319" s="150">
        <f t="shared" si="28"/>
        <v>0.21675656476550764</v>
      </c>
      <c r="N319" s="150">
        <f t="shared" si="29"/>
        <v>0.27143389641806814</v>
      </c>
    </row>
    <row r="320" spans="1:14" x14ac:dyDescent="0.25">
      <c r="A320" s="2" t="s">
        <v>21</v>
      </c>
      <c r="B320" s="2" t="s">
        <v>28</v>
      </c>
      <c r="C320" s="91" t="s">
        <v>1</v>
      </c>
      <c r="D320" s="2" t="s">
        <v>7</v>
      </c>
      <c r="E320" s="60" t="s">
        <v>13</v>
      </c>
      <c r="F320" s="146">
        <v>270044</v>
      </c>
      <c r="G320" s="147">
        <v>4.3</v>
      </c>
      <c r="H320" s="148">
        <f t="shared" si="24"/>
        <v>23223.784</v>
      </c>
      <c r="I320" s="148">
        <f t="shared" si="25"/>
        <v>246820.21600000001</v>
      </c>
      <c r="J320" s="148">
        <f t="shared" si="26"/>
        <v>293267.78399999999</v>
      </c>
      <c r="K320" s="149">
        <f>F320/F318</f>
        <v>0.34878275279077608</v>
      </c>
      <c r="L320" s="150">
        <f t="shared" si="27"/>
        <v>2.9995316740006741E-2</v>
      </c>
      <c r="M320" s="150">
        <f t="shared" si="28"/>
        <v>0.31878743605076937</v>
      </c>
      <c r="N320" s="150">
        <f t="shared" si="29"/>
        <v>0.3787780695307828</v>
      </c>
    </row>
    <row r="321" spans="1:14" x14ac:dyDescent="0.25">
      <c r="A321" s="2" t="s">
        <v>21</v>
      </c>
      <c r="B321" s="2" t="s">
        <v>28</v>
      </c>
      <c r="C321" s="91" t="s">
        <v>1</v>
      </c>
      <c r="D321" s="2" t="s">
        <v>7</v>
      </c>
      <c r="E321" s="60" t="s">
        <v>14</v>
      </c>
      <c r="F321" s="146">
        <v>315213</v>
      </c>
      <c r="G321" s="147">
        <v>4</v>
      </c>
      <c r="H321" s="148">
        <f t="shared" si="24"/>
        <v>25217.040000000001</v>
      </c>
      <c r="I321" s="148">
        <f t="shared" si="25"/>
        <v>289995.96000000002</v>
      </c>
      <c r="J321" s="148">
        <f t="shared" si="26"/>
        <v>340430.04</v>
      </c>
      <c r="K321" s="149">
        <f>F321/F318</f>
        <v>0.40712201661743602</v>
      </c>
      <c r="L321" s="150">
        <f t="shared" si="27"/>
        <v>3.2569761329394882E-2</v>
      </c>
      <c r="M321" s="150">
        <f t="shared" si="28"/>
        <v>0.37455225528804115</v>
      </c>
      <c r="N321" s="150">
        <f t="shared" si="29"/>
        <v>0.4396917779468309</v>
      </c>
    </row>
    <row r="322" spans="1:14" x14ac:dyDescent="0.25">
      <c r="A322" s="2" t="s">
        <v>21</v>
      </c>
      <c r="B322" s="2" t="s">
        <v>28</v>
      </c>
      <c r="C322" s="91" t="s">
        <v>60</v>
      </c>
      <c r="D322" s="2" t="s">
        <v>7</v>
      </c>
      <c r="E322" s="56" t="s">
        <v>59</v>
      </c>
      <c r="F322" s="146">
        <v>827654</v>
      </c>
      <c r="G322" s="147">
        <v>2.4</v>
      </c>
      <c r="H322" s="148">
        <f t="shared" ref="H322:H385" si="30">2*(F322*G322/100)</f>
        <v>39727.392</v>
      </c>
      <c r="I322" s="148">
        <f t="shared" ref="I322:I385" si="31">F322-H322</f>
        <v>787926.60800000001</v>
      </c>
      <c r="J322" s="148">
        <f t="shared" ref="J322:J385" si="32">F322+H322</f>
        <v>867381.39199999999</v>
      </c>
      <c r="K322" s="149">
        <v>1</v>
      </c>
      <c r="L322" s="150">
        <f t="shared" ref="L322:L385" si="33">2*(K322*G322/100)</f>
        <v>4.8000000000000001E-2</v>
      </c>
      <c r="M322" s="150">
        <f t="shared" ref="M322:M385" si="34">K322-L322</f>
        <v>0.95199999999999996</v>
      </c>
      <c r="N322" s="150">
        <f t="shared" ref="N322:N385" si="35">K322+L322</f>
        <v>1.048</v>
      </c>
    </row>
    <row r="323" spans="1:14" x14ac:dyDescent="0.25">
      <c r="A323" s="2" t="s">
        <v>21</v>
      </c>
      <c r="B323" s="2" t="s">
        <v>28</v>
      </c>
      <c r="C323" s="123" t="s">
        <v>60</v>
      </c>
      <c r="D323" s="96" t="s">
        <v>7</v>
      </c>
      <c r="E323" s="60" t="s">
        <v>12</v>
      </c>
      <c r="F323" s="146">
        <v>102472</v>
      </c>
      <c r="G323" s="147">
        <v>7</v>
      </c>
      <c r="H323" s="148">
        <f t="shared" si="30"/>
        <v>14346.08</v>
      </c>
      <c r="I323" s="148">
        <f t="shared" si="31"/>
        <v>88125.92</v>
      </c>
      <c r="J323" s="148">
        <f t="shared" si="32"/>
        <v>116818.08</v>
      </c>
      <c r="K323" s="149">
        <f>F323/F322</f>
        <v>0.12381019121516962</v>
      </c>
      <c r="L323" s="150">
        <f t="shared" si="33"/>
        <v>1.7333426770123745E-2</v>
      </c>
      <c r="M323" s="150">
        <f t="shared" si="34"/>
        <v>0.10647676444504588</v>
      </c>
      <c r="N323" s="150">
        <f t="shared" si="35"/>
        <v>0.14114361798529337</v>
      </c>
    </row>
    <row r="324" spans="1:14" x14ac:dyDescent="0.25">
      <c r="A324" s="2" t="s">
        <v>21</v>
      </c>
      <c r="B324" s="2" t="s">
        <v>28</v>
      </c>
      <c r="C324" s="91" t="s">
        <v>60</v>
      </c>
      <c r="D324" s="2" t="s">
        <v>7</v>
      </c>
      <c r="E324" s="60" t="s">
        <v>13</v>
      </c>
      <c r="F324" s="146">
        <v>167096</v>
      </c>
      <c r="G324" s="147">
        <v>5.6</v>
      </c>
      <c r="H324" s="148">
        <f t="shared" si="30"/>
        <v>18714.752</v>
      </c>
      <c r="I324" s="148">
        <f t="shared" si="31"/>
        <v>148381.24799999999</v>
      </c>
      <c r="J324" s="148">
        <f t="shared" si="32"/>
        <v>185810.75200000001</v>
      </c>
      <c r="K324" s="149">
        <f>F324/F322</f>
        <v>0.20189112841839707</v>
      </c>
      <c r="L324" s="150">
        <f t="shared" si="33"/>
        <v>2.2611806382860471E-2</v>
      </c>
      <c r="M324" s="150">
        <f t="shared" si="34"/>
        <v>0.17927932203553659</v>
      </c>
      <c r="N324" s="150">
        <f t="shared" si="35"/>
        <v>0.22450293480125755</v>
      </c>
    </row>
    <row r="325" spans="1:14" x14ac:dyDescent="0.25">
      <c r="A325" s="2" t="s">
        <v>21</v>
      </c>
      <c r="B325" s="2" t="s">
        <v>28</v>
      </c>
      <c r="C325" s="91" t="s">
        <v>60</v>
      </c>
      <c r="D325" s="151" t="s">
        <v>7</v>
      </c>
      <c r="E325" s="60" t="s">
        <v>14</v>
      </c>
      <c r="F325" s="146">
        <v>558086</v>
      </c>
      <c r="G325" s="147">
        <v>3</v>
      </c>
      <c r="H325" s="148">
        <f t="shared" si="30"/>
        <v>33485.160000000003</v>
      </c>
      <c r="I325" s="148">
        <f t="shared" si="31"/>
        <v>524600.84</v>
      </c>
      <c r="J325" s="148">
        <f t="shared" si="32"/>
        <v>591571.16</v>
      </c>
      <c r="K325" s="149">
        <f>F325/F322</f>
        <v>0.67429868036643337</v>
      </c>
      <c r="L325" s="150">
        <f t="shared" si="33"/>
        <v>4.0457920821986001E-2</v>
      </c>
      <c r="M325" s="150">
        <f t="shared" si="34"/>
        <v>0.63384075954444741</v>
      </c>
      <c r="N325" s="150">
        <f t="shared" si="35"/>
        <v>0.71475660118841933</v>
      </c>
    </row>
    <row r="326" spans="1:14" x14ac:dyDescent="0.25">
      <c r="A326" s="2" t="s">
        <v>21</v>
      </c>
      <c r="B326" s="2" t="s">
        <v>28</v>
      </c>
      <c r="C326" s="91" t="s">
        <v>0</v>
      </c>
      <c r="D326" s="2" t="s">
        <v>8</v>
      </c>
      <c r="E326" s="56" t="s">
        <v>59</v>
      </c>
      <c r="F326" s="146">
        <v>1892832</v>
      </c>
      <c r="G326" s="147">
        <v>1.8</v>
      </c>
      <c r="H326" s="148">
        <f t="shared" si="30"/>
        <v>68141.952000000005</v>
      </c>
      <c r="I326" s="148">
        <f t="shared" si="31"/>
        <v>1824690.048</v>
      </c>
      <c r="J326" s="148">
        <f t="shared" si="32"/>
        <v>1960973.952</v>
      </c>
      <c r="K326" s="149">
        <v>1</v>
      </c>
      <c r="L326" s="150">
        <f t="shared" si="33"/>
        <v>3.6000000000000004E-2</v>
      </c>
      <c r="M326" s="150">
        <f t="shared" si="34"/>
        <v>0.96399999999999997</v>
      </c>
      <c r="N326" s="150">
        <f t="shared" si="35"/>
        <v>1.036</v>
      </c>
    </row>
    <row r="327" spans="1:14" x14ac:dyDescent="0.25">
      <c r="A327" s="2" t="s">
        <v>21</v>
      </c>
      <c r="B327" s="2" t="s">
        <v>28</v>
      </c>
      <c r="C327" s="123" t="s">
        <v>0</v>
      </c>
      <c r="D327" s="96" t="s">
        <v>8</v>
      </c>
      <c r="E327" s="60" t="s">
        <v>12</v>
      </c>
      <c r="F327" s="146">
        <v>292386</v>
      </c>
      <c r="G327" s="147">
        <v>4.7</v>
      </c>
      <c r="H327" s="148">
        <f t="shared" si="30"/>
        <v>27484.284</v>
      </c>
      <c r="I327" s="148">
        <f t="shared" si="31"/>
        <v>264901.71600000001</v>
      </c>
      <c r="J327" s="148">
        <f t="shared" si="32"/>
        <v>319870.28399999999</v>
      </c>
      <c r="K327" s="149">
        <f>F327/F326</f>
        <v>0.1544701273013136</v>
      </c>
      <c r="L327" s="150">
        <f t="shared" si="33"/>
        <v>1.452019196632348E-2</v>
      </c>
      <c r="M327" s="150">
        <f t="shared" si="34"/>
        <v>0.13994993533499012</v>
      </c>
      <c r="N327" s="150">
        <f t="shared" si="35"/>
        <v>0.16899031926763708</v>
      </c>
    </row>
    <row r="328" spans="1:14" x14ac:dyDescent="0.25">
      <c r="A328" s="2" t="s">
        <v>21</v>
      </c>
      <c r="B328" s="2" t="s">
        <v>28</v>
      </c>
      <c r="C328" s="91" t="s">
        <v>0</v>
      </c>
      <c r="D328" s="2" t="s">
        <v>8</v>
      </c>
      <c r="E328" s="60" t="s">
        <v>13</v>
      </c>
      <c r="F328" s="146">
        <v>763080</v>
      </c>
      <c r="G328" s="147">
        <v>2.6</v>
      </c>
      <c r="H328" s="148">
        <f t="shared" si="30"/>
        <v>39680.160000000003</v>
      </c>
      <c r="I328" s="148">
        <f t="shared" si="31"/>
        <v>723399.84</v>
      </c>
      <c r="J328" s="148">
        <f t="shared" si="32"/>
        <v>802760.16</v>
      </c>
      <c r="K328" s="149">
        <f>F328/F326</f>
        <v>0.40314195871582897</v>
      </c>
      <c r="L328" s="150">
        <f t="shared" si="33"/>
        <v>2.0963381853223106E-2</v>
      </c>
      <c r="M328" s="150">
        <f t="shared" si="34"/>
        <v>0.38217857686260587</v>
      </c>
      <c r="N328" s="150">
        <f t="shared" si="35"/>
        <v>0.42410534056905208</v>
      </c>
    </row>
    <row r="329" spans="1:14" x14ac:dyDescent="0.25">
      <c r="A329" s="2" t="s">
        <v>21</v>
      </c>
      <c r="B329" s="2" t="s">
        <v>28</v>
      </c>
      <c r="C329" s="91" t="s">
        <v>0</v>
      </c>
      <c r="D329" s="2" t="s">
        <v>8</v>
      </c>
      <c r="E329" s="60" t="s">
        <v>14</v>
      </c>
      <c r="F329" s="146">
        <v>837366</v>
      </c>
      <c r="G329" s="147">
        <v>2.6</v>
      </c>
      <c r="H329" s="148">
        <f t="shared" si="30"/>
        <v>43543.031999999999</v>
      </c>
      <c r="I329" s="148">
        <f t="shared" si="31"/>
        <v>793822.96799999999</v>
      </c>
      <c r="J329" s="148">
        <f t="shared" si="32"/>
        <v>880909.03200000001</v>
      </c>
      <c r="K329" s="149">
        <f>F329/F326</f>
        <v>0.44238791398285743</v>
      </c>
      <c r="L329" s="150">
        <f t="shared" si="33"/>
        <v>2.3004171527108586E-2</v>
      </c>
      <c r="M329" s="150">
        <f t="shared" si="34"/>
        <v>0.41938374245574883</v>
      </c>
      <c r="N329" s="150">
        <f t="shared" si="35"/>
        <v>0.46539208550996602</v>
      </c>
    </row>
    <row r="330" spans="1:14" x14ac:dyDescent="0.25">
      <c r="A330" s="2" t="s">
        <v>21</v>
      </c>
      <c r="B330" s="2" t="s">
        <v>28</v>
      </c>
      <c r="C330" s="91" t="s">
        <v>1</v>
      </c>
      <c r="D330" s="2" t="s">
        <v>8</v>
      </c>
      <c r="E330" s="56" t="s">
        <v>59</v>
      </c>
      <c r="F330" s="146">
        <v>955465</v>
      </c>
      <c r="G330" s="147">
        <v>2.6</v>
      </c>
      <c r="H330" s="148">
        <f t="shared" si="30"/>
        <v>49684.18</v>
      </c>
      <c r="I330" s="148">
        <f t="shared" si="31"/>
        <v>905780.82</v>
      </c>
      <c r="J330" s="148">
        <f t="shared" si="32"/>
        <v>1005149.18</v>
      </c>
      <c r="K330" s="149">
        <v>1</v>
      </c>
      <c r="L330" s="150">
        <f t="shared" si="33"/>
        <v>5.2000000000000005E-2</v>
      </c>
      <c r="M330" s="150">
        <f t="shared" si="34"/>
        <v>0.94799999999999995</v>
      </c>
      <c r="N330" s="150">
        <f t="shared" si="35"/>
        <v>1.052</v>
      </c>
    </row>
    <row r="331" spans="1:14" x14ac:dyDescent="0.25">
      <c r="A331" s="2" t="s">
        <v>21</v>
      </c>
      <c r="B331" s="2" t="s">
        <v>28</v>
      </c>
      <c r="C331" s="123" t="s">
        <v>1</v>
      </c>
      <c r="D331" s="96" t="s">
        <v>8</v>
      </c>
      <c r="E331" s="60" t="s">
        <v>12</v>
      </c>
      <c r="F331" s="146">
        <v>186017</v>
      </c>
      <c r="G331" s="147">
        <v>6.2</v>
      </c>
      <c r="H331" s="148">
        <f t="shared" si="30"/>
        <v>23066.108000000004</v>
      </c>
      <c r="I331" s="148">
        <f t="shared" si="31"/>
        <v>162950.89199999999</v>
      </c>
      <c r="J331" s="148">
        <f t="shared" si="32"/>
        <v>209083.10800000001</v>
      </c>
      <c r="K331" s="149">
        <f>F331/F330</f>
        <v>0.19468740351556571</v>
      </c>
      <c r="L331" s="150">
        <f t="shared" si="33"/>
        <v>2.4141238035930147E-2</v>
      </c>
      <c r="M331" s="150">
        <f t="shared" si="34"/>
        <v>0.17054616547963555</v>
      </c>
      <c r="N331" s="150">
        <f t="shared" si="35"/>
        <v>0.21882864155149587</v>
      </c>
    </row>
    <row r="332" spans="1:14" x14ac:dyDescent="0.25">
      <c r="A332" s="2" t="s">
        <v>21</v>
      </c>
      <c r="B332" s="2" t="s">
        <v>28</v>
      </c>
      <c r="C332" s="91" t="s">
        <v>1</v>
      </c>
      <c r="D332" s="2" t="s">
        <v>8</v>
      </c>
      <c r="E332" s="60" t="s">
        <v>13</v>
      </c>
      <c r="F332" s="146">
        <v>471588</v>
      </c>
      <c r="G332" s="147">
        <v>3.4</v>
      </c>
      <c r="H332" s="148">
        <f t="shared" si="30"/>
        <v>32067.984</v>
      </c>
      <c r="I332" s="148">
        <f t="shared" si="31"/>
        <v>439520.016</v>
      </c>
      <c r="J332" s="148">
        <f t="shared" si="32"/>
        <v>503655.984</v>
      </c>
      <c r="K332" s="149">
        <f>F332/F330</f>
        <v>0.49356909986237069</v>
      </c>
      <c r="L332" s="150">
        <f t="shared" si="33"/>
        <v>3.3562698790641207E-2</v>
      </c>
      <c r="M332" s="150">
        <f t="shared" si="34"/>
        <v>0.46000640107172946</v>
      </c>
      <c r="N332" s="150">
        <f t="shared" si="35"/>
        <v>0.52713179865301185</v>
      </c>
    </row>
    <row r="333" spans="1:14" x14ac:dyDescent="0.25">
      <c r="A333" s="2" t="s">
        <v>21</v>
      </c>
      <c r="B333" s="2" t="s">
        <v>28</v>
      </c>
      <c r="C333" s="91" t="s">
        <v>1</v>
      </c>
      <c r="D333" s="2" t="s">
        <v>8</v>
      </c>
      <c r="E333" s="60" t="s">
        <v>14</v>
      </c>
      <c r="F333" s="146">
        <v>297860</v>
      </c>
      <c r="G333" s="147">
        <v>4.7</v>
      </c>
      <c r="H333" s="148">
        <f t="shared" si="30"/>
        <v>27998.84</v>
      </c>
      <c r="I333" s="148">
        <f t="shared" si="31"/>
        <v>269861.15999999997</v>
      </c>
      <c r="J333" s="148">
        <f t="shared" si="32"/>
        <v>325858.84000000003</v>
      </c>
      <c r="K333" s="149">
        <f>F333/F330</f>
        <v>0.31174349662206358</v>
      </c>
      <c r="L333" s="150">
        <f t="shared" si="33"/>
        <v>2.9303888682473977E-2</v>
      </c>
      <c r="M333" s="150">
        <f t="shared" si="34"/>
        <v>0.28243960793958961</v>
      </c>
      <c r="N333" s="150">
        <f t="shared" si="35"/>
        <v>0.34104738530453754</v>
      </c>
    </row>
    <row r="334" spans="1:14" x14ac:dyDescent="0.25">
      <c r="A334" s="2" t="s">
        <v>21</v>
      </c>
      <c r="B334" s="2" t="s">
        <v>28</v>
      </c>
      <c r="C334" s="91" t="s">
        <v>60</v>
      </c>
      <c r="D334" s="2" t="s">
        <v>8</v>
      </c>
      <c r="E334" s="56" t="s">
        <v>59</v>
      </c>
      <c r="F334" s="146">
        <v>937367</v>
      </c>
      <c r="G334" s="147">
        <v>2.6</v>
      </c>
      <c r="H334" s="148">
        <f t="shared" si="30"/>
        <v>48743.084000000003</v>
      </c>
      <c r="I334" s="148">
        <f t="shared" si="31"/>
        <v>888623.91599999997</v>
      </c>
      <c r="J334" s="148">
        <f t="shared" si="32"/>
        <v>986110.08400000003</v>
      </c>
      <c r="K334" s="149">
        <v>1</v>
      </c>
      <c r="L334" s="150">
        <f t="shared" si="33"/>
        <v>5.2000000000000005E-2</v>
      </c>
      <c r="M334" s="150">
        <f t="shared" si="34"/>
        <v>0.94799999999999995</v>
      </c>
      <c r="N334" s="150">
        <f t="shared" si="35"/>
        <v>1.052</v>
      </c>
    </row>
    <row r="335" spans="1:14" x14ac:dyDescent="0.25">
      <c r="A335" s="2" t="s">
        <v>21</v>
      </c>
      <c r="B335" s="2" t="s">
        <v>28</v>
      </c>
      <c r="C335" s="123" t="s">
        <v>60</v>
      </c>
      <c r="D335" s="96" t="s">
        <v>8</v>
      </c>
      <c r="E335" s="60" t="s">
        <v>12</v>
      </c>
      <c r="F335" s="146">
        <v>106369</v>
      </c>
      <c r="G335" s="147">
        <v>7.6</v>
      </c>
      <c r="H335" s="148">
        <f t="shared" si="30"/>
        <v>16168.087999999998</v>
      </c>
      <c r="I335" s="148">
        <f t="shared" si="31"/>
        <v>90200.911999999997</v>
      </c>
      <c r="J335" s="148">
        <f t="shared" si="32"/>
        <v>122537.088</v>
      </c>
      <c r="K335" s="149">
        <f>F335/F334</f>
        <v>0.11347636518034025</v>
      </c>
      <c r="L335" s="150">
        <f t="shared" si="33"/>
        <v>1.7248407507411717E-2</v>
      </c>
      <c r="M335" s="150">
        <f t="shared" si="34"/>
        <v>9.6227957672928535E-2</v>
      </c>
      <c r="N335" s="150">
        <f t="shared" si="35"/>
        <v>0.13072477268775196</v>
      </c>
    </row>
    <row r="336" spans="1:14" x14ac:dyDescent="0.25">
      <c r="A336" s="2" t="s">
        <v>21</v>
      </c>
      <c r="B336" s="2" t="s">
        <v>28</v>
      </c>
      <c r="C336" s="91" t="s">
        <v>60</v>
      </c>
      <c r="D336" s="2" t="s">
        <v>8</v>
      </c>
      <c r="E336" s="60" t="s">
        <v>13</v>
      </c>
      <c r="F336" s="146">
        <v>291492</v>
      </c>
      <c r="G336" s="147">
        <v>4.7</v>
      </c>
      <c r="H336" s="148">
        <f t="shared" si="30"/>
        <v>27400.248000000003</v>
      </c>
      <c r="I336" s="148">
        <f t="shared" si="31"/>
        <v>264091.75199999998</v>
      </c>
      <c r="J336" s="148">
        <f t="shared" si="32"/>
        <v>318892.24800000002</v>
      </c>
      <c r="K336" s="149">
        <f>F336/F334</f>
        <v>0.31096891612356742</v>
      </c>
      <c r="L336" s="150">
        <f t="shared" si="33"/>
        <v>2.9231078115615337E-2</v>
      </c>
      <c r="M336" s="150">
        <f t="shared" si="34"/>
        <v>0.2817378380079521</v>
      </c>
      <c r="N336" s="150">
        <f t="shared" si="35"/>
        <v>0.34019999423918273</v>
      </c>
    </row>
    <row r="337" spans="1:14" x14ac:dyDescent="0.25">
      <c r="A337" s="2" t="s">
        <v>21</v>
      </c>
      <c r="B337" s="2" t="s">
        <v>28</v>
      </c>
      <c r="C337" s="91" t="s">
        <v>60</v>
      </c>
      <c r="D337" s="151" t="s">
        <v>8</v>
      </c>
      <c r="E337" s="60" t="s">
        <v>14</v>
      </c>
      <c r="F337" s="146">
        <v>539506</v>
      </c>
      <c r="G337" s="147">
        <v>3.2</v>
      </c>
      <c r="H337" s="148">
        <f t="shared" si="30"/>
        <v>34528.384000000005</v>
      </c>
      <c r="I337" s="148">
        <f t="shared" si="31"/>
        <v>504977.61599999998</v>
      </c>
      <c r="J337" s="148">
        <f t="shared" si="32"/>
        <v>574034.38399999996</v>
      </c>
      <c r="K337" s="149">
        <f>F337/F334</f>
        <v>0.57555471869609232</v>
      </c>
      <c r="L337" s="150">
        <f t="shared" si="33"/>
        <v>3.6835501996549912E-2</v>
      </c>
      <c r="M337" s="150">
        <f t="shared" si="34"/>
        <v>0.53871921669954237</v>
      </c>
      <c r="N337" s="150">
        <f t="shared" si="35"/>
        <v>0.61239022069264226</v>
      </c>
    </row>
    <row r="338" spans="1:14" x14ac:dyDescent="0.25">
      <c r="A338" s="2" t="s">
        <v>21</v>
      </c>
      <c r="B338" s="2" t="s">
        <v>28</v>
      </c>
      <c r="C338" s="91" t="s">
        <v>0</v>
      </c>
      <c r="D338" s="2" t="s">
        <v>61</v>
      </c>
      <c r="E338" s="56" t="s">
        <v>59</v>
      </c>
      <c r="F338" s="146">
        <v>1008592</v>
      </c>
      <c r="G338" s="147">
        <v>2.2000000000000002</v>
      </c>
      <c r="H338" s="148">
        <f t="shared" si="30"/>
        <v>44378.04800000001</v>
      </c>
      <c r="I338" s="148">
        <f t="shared" si="31"/>
        <v>964213.95200000005</v>
      </c>
      <c r="J338" s="148">
        <f t="shared" si="32"/>
        <v>1052970.048</v>
      </c>
      <c r="K338" s="149">
        <v>1</v>
      </c>
      <c r="L338" s="150">
        <f t="shared" si="33"/>
        <v>4.4000000000000004E-2</v>
      </c>
      <c r="M338" s="150">
        <f t="shared" si="34"/>
        <v>0.95599999999999996</v>
      </c>
      <c r="N338" s="150">
        <f t="shared" si="35"/>
        <v>1.044</v>
      </c>
    </row>
    <row r="339" spans="1:14" x14ac:dyDescent="0.25">
      <c r="A339" s="2" t="s">
        <v>21</v>
      </c>
      <c r="B339" s="2" t="s">
        <v>28</v>
      </c>
      <c r="C339" s="123" t="s">
        <v>0</v>
      </c>
      <c r="D339" s="2" t="s">
        <v>61</v>
      </c>
      <c r="E339" s="60" t="s">
        <v>12</v>
      </c>
      <c r="F339" s="146">
        <v>80284</v>
      </c>
      <c r="G339" s="147">
        <v>8.5</v>
      </c>
      <c r="H339" s="148">
        <f t="shared" si="30"/>
        <v>13648.28</v>
      </c>
      <c r="I339" s="148">
        <f t="shared" si="31"/>
        <v>66635.72</v>
      </c>
      <c r="J339" s="148">
        <f t="shared" si="32"/>
        <v>93932.28</v>
      </c>
      <c r="K339" s="149">
        <f>F339/F338</f>
        <v>7.9600076145755663E-2</v>
      </c>
      <c r="L339" s="150">
        <f t="shared" si="33"/>
        <v>1.3532012944778462E-2</v>
      </c>
      <c r="M339" s="150">
        <f t="shared" si="34"/>
        <v>6.6068063200977203E-2</v>
      </c>
      <c r="N339" s="150">
        <f t="shared" si="35"/>
        <v>9.3132089090534123E-2</v>
      </c>
    </row>
    <row r="340" spans="1:14" x14ac:dyDescent="0.25">
      <c r="A340" s="2" t="s">
        <v>21</v>
      </c>
      <c r="B340" s="2" t="s">
        <v>28</v>
      </c>
      <c r="C340" s="91" t="s">
        <v>0</v>
      </c>
      <c r="D340" s="2" t="s">
        <v>61</v>
      </c>
      <c r="E340" s="60" t="s">
        <v>13</v>
      </c>
      <c r="F340" s="146">
        <v>473102</v>
      </c>
      <c r="G340" s="147">
        <v>3.4</v>
      </c>
      <c r="H340" s="148">
        <f t="shared" si="30"/>
        <v>32170.936000000002</v>
      </c>
      <c r="I340" s="148">
        <f t="shared" si="31"/>
        <v>440931.06400000001</v>
      </c>
      <c r="J340" s="148">
        <f t="shared" si="32"/>
        <v>505272.93599999999</v>
      </c>
      <c r="K340" s="149">
        <f>F340/F338</f>
        <v>0.46907173564731824</v>
      </c>
      <c r="L340" s="150">
        <f t="shared" si="33"/>
        <v>3.1896878024017639E-2</v>
      </c>
      <c r="M340" s="150">
        <f t="shared" si="34"/>
        <v>0.43717485762330061</v>
      </c>
      <c r="N340" s="150">
        <f t="shared" si="35"/>
        <v>0.50096861367133583</v>
      </c>
    </row>
    <row r="341" spans="1:14" x14ac:dyDescent="0.25">
      <c r="A341" s="2" t="s">
        <v>21</v>
      </c>
      <c r="B341" s="2" t="s">
        <v>28</v>
      </c>
      <c r="C341" s="91" t="s">
        <v>0</v>
      </c>
      <c r="D341" s="2" t="s">
        <v>61</v>
      </c>
      <c r="E341" s="60" t="s">
        <v>14</v>
      </c>
      <c r="F341" s="146">
        <v>455206</v>
      </c>
      <c r="G341" s="147">
        <v>3.4</v>
      </c>
      <c r="H341" s="148">
        <f t="shared" si="30"/>
        <v>30954.007999999998</v>
      </c>
      <c r="I341" s="148">
        <f t="shared" si="31"/>
        <v>424251.99200000003</v>
      </c>
      <c r="J341" s="148">
        <f t="shared" si="32"/>
        <v>486160.00799999997</v>
      </c>
      <c r="K341" s="149">
        <f>F341/F338</f>
        <v>0.45132818820692611</v>
      </c>
      <c r="L341" s="150">
        <f t="shared" si="33"/>
        <v>3.0690316798070976E-2</v>
      </c>
      <c r="M341" s="150">
        <f t="shared" si="34"/>
        <v>0.42063787140885511</v>
      </c>
      <c r="N341" s="150">
        <f t="shared" si="35"/>
        <v>0.4820185050049971</v>
      </c>
    </row>
    <row r="342" spans="1:14" x14ac:dyDescent="0.25">
      <c r="A342" s="2" t="s">
        <v>21</v>
      </c>
      <c r="B342" s="2" t="s">
        <v>28</v>
      </c>
      <c r="C342" s="91" t="s">
        <v>1</v>
      </c>
      <c r="D342" s="2" t="s">
        <v>61</v>
      </c>
      <c r="E342" s="56" t="s">
        <v>59</v>
      </c>
      <c r="F342" s="146">
        <v>483476</v>
      </c>
      <c r="G342" s="147">
        <v>3.4</v>
      </c>
      <c r="H342" s="148">
        <f t="shared" si="30"/>
        <v>32876.367999999995</v>
      </c>
      <c r="I342" s="148">
        <f t="shared" si="31"/>
        <v>450599.63199999998</v>
      </c>
      <c r="J342" s="148">
        <f t="shared" si="32"/>
        <v>516352.36800000002</v>
      </c>
      <c r="K342" s="149">
        <v>1</v>
      </c>
      <c r="L342" s="150">
        <f t="shared" si="33"/>
        <v>6.8000000000000005E-2</v>
      </c>
      <c r="M342" s="150">
        <f t="shared" si="34"/>
        <v>0.93199999999999994</v>
      </c>
      <c r="N342" s="150">
        <f t="shared" si="35"/>
        <v>1.0680000000000001</v>
      </c>
    </row>
    <row r="343" spans="1:14" x14ac:dyDescent="0.25">
      <c r="A343" s="2" t="s">
        <v>21</v>
      </c>
      <c r="B343" s="2" t="s">
        <v>28</v>
      </c>
      <c r="C343" s="123" t="s">
        <v>1</v>
      </c>
      <c r="D343" s="96" t="s">
        <v>61</v>
      </c>
      <c r="E343" s="60" t="s">
        <v>12</v>
      </c>
      <c r="F343" s="146">
        <v>45583</v>
      </c>
      <c r="G343" s="147">
        <v>11.3</v>
      </c>
      <c r="H343" s="148">
        <f t="shared" si="30"/>
        <v>10301.758</v>
      </c>
      <c r="I343" s="148">
        <f t="shared" si="31"/>
        <v>35281.241999999998</v>
      </c>
      <c r="J343" s="148">
        <f t="shared" si="32"/>
        <v>55884.758000000002</v>
      </c>
      <c r="K343" s="149">
        <f>F343/F342</f>
        <v>9.428182577832199E-2</v>
      </c>
      <c r="L343" s="150">
        <f t="shared" si="33"/>
        <v>2.1307692625900772E-2</v>
      </c>
      <c r="M343" s="150">
        <f t="shared" si="34"/>
        <v>7.2974133152421211E-2</v>
      </c>
      <c r="N343" s="150">
        <f t="shared" si="35"/>
        <v>0.11558951840422277</v>
      </c>
    </row>
    <row r="344" spans="1:14" x14ac:dyDescent="0.25">
      <c r="A344" s="2" t="s">
        <v>21</v>
      </c>
      <c r="B344" s="2" t="s">
        <v>28</v>
      </c>
      <c r="C344" s="91" t="s">
        <v>1</v>
      </c>
      <c r="D344" s="2" t="s">
        <v>61</v>
      </c>
      <c r="E344" s="60" t="s">
        <v>13</v>
      </c>
      <c r="F344" s="146">
        <v>315673</v>
      </c>
      <c r="G344" s="147">
        <v>4.3</v>
      </c>
      <c r="H344" s="148">
        <f t="shared" si="30"/>
        <v>27147.877999999997</v>
      </c>
      <c r="I344" s="148">
        <f t="shared" si="31"/>
        <v>288525.12199999997</v>
      </c>
      <c r="J344" s="148">
        <f t="shared" si="32"/>
        <v>342820.87800000003</v>
      </c>
      <c r="K344" s="149">
        <f>F344/F342</f>
        <v>0.65292382662221082</v>
      </c>
      <c r="L344" s="150">
        <f t="shared" si="33"/>
        <v>5.6151449089510128E-2</v>
      </c>
      <c r="M344" s="150">
        <f t="shared" si="34"/>
        <v>0.59677237753270074</v>
      </c>
      <c r="N344" s="150">
        <f t="shared" si="35"/>
        <v>0.70907527571172091</v>
      </c>
    </row>
    <row r="345" spans="1:14" x14ac:dyDescent="0.25">
      <c r="A345" s="2" t="s">
        <v>21</v>
      </c>
      <c r="B345" s="2" t="s">
        <v>28</v>
      </c>
      <c r="C345" s="91" t="s">
        <v>1</v>
      </c>
      <c r="D345" s="2" t="s">
        <v>61</v>
      </c>
      <c r="E345" s="60" t="s">
        <v>14</v>
      </c>
      <c r="F345" s="146">
        <v>122220</v>
      </c>
      <c r="G345" s="147">
        <v>7.6</v>
      </c>
      <c r="H345" s="148">
        <f t="shared" si="30"/>
        <v>18577.439999999999</v>
      </c>
      <c r="I345" s="148">
        <f t="shared" si="31"/>
        <v>103642.56</v>
      </c>
      <c r="J345" s="148">
        <f t="shared" si="32"/>
        <v>140797.44</v>
      </c>
      <c r="K345" s="149">
        <f>F345/F342</f>
        <v>0.25279434759946717</v>
      </c>
      <c r="L345" s="150">
        <f t="shared" si="33"/>
        <v>3.8424740835119008E-2</v>
      </c>
      <c r="M345" s="150">
        <f t="shared" si="34"/>
        <v>0.21436960676434816</v>
      </c>
      <c r="N345" s="150">
        <f t="shared" si="35"/>
        <v>0.29121908843458616</v>
      </c>
    </row>
    <row r="346" spans="1:14" x14ac:dyDescent="0.25">
      <c r="A346" s="2" t="s">
        <v>21</v>
      </c>
      <c r="B346" s="2" t="s">
        <v>28</v>
      </c>
      <c r="C346" s="91" t="s">
        <v>60</v>
      </c>
      <c r="D346" s="96" t="s">
        <v>61</v>
      </c>
      <c r="E346" s="56" t="s">
        <v>59</v>
      </c>
      <c r="F346" s="146">
        <v>525116</v>
      </c>
      <c r="G346" s="147">
        <v>3.2</v>
      </c>
      <c r="H346" s="148">
        <f t="shared" si="30"/>
        <v>33607.424000000006</v>
      </c>
      <c r="I346" s="148">
        <f t="shared" si="31"/>
        <v>491508.576</v>
      </c>
      <c r="J346" s="148">
        <f t="shared" si="32"/>
        <v>558723.424</v>
      </c>
      <c r="K346" s="149">
        <v>1</v>
      </c>
      <c r="L346" s="150">
        <f t="shared" si="33"/>
        <v>6.4000000000000001E-2</v>
      </c>
      <c r="M346" s="150">
        <f t="shared" si="34"/>
        <v>0.93599999999999994</v>
      </c>
      <c r="N346" s="150">
        <f t="shared" si="35"/>
        <v>1.0640000000000001</v>
      </c>
    </row>
    <row r="347" spans="1:14" x14ac:dyDescent="0.25">
      <c r="A347" s="2" t="s">
        <v>21</v>
      </c>
      <c r="B347" s="2" t="s">
        <v>28</v>
      </c>
      <c r="C347" s="123" t="s">
        <v>60</v>
      </c>
      <c r="D347" s="96" t="s">
        <v>61</v>
      </c>
      <c r="E347" s="60" t="s">
        <v>12</v>
      </c>
      <c r="F347" s="146">
        <v>34701</v>
      </c>
      <c r="G347" s="147">
        <v>13.9</v>
      </c>
      <c r="H347" s="148">
        <f t="shared" si="30"/>
        <v>9646.8780000000006</v>
      </c>
      <c r="I347" s="148">
        <f t="shared" si="31"/>
        <v>25054.121999999999</v>
      </c>
      <c r="J347" s="148">
        <f t="shared" si="32"/>
        <v>44347.877999999997</v>
      </c>
      <c r="K347" s="149">
        <f>F347/F346</f>
        <v>6.6082541762201116E-2</v>
      </c>
      <c r="L347" s="150">
        <f t="shared" si="33"/>
        <v>1.837094660989191E-2</v>
      </c>
      <c r="M347" s="150">
        <f t="shared" si="34"/>
        <v>4.7711595152309202E-2</v>
      </c>
      <c r="N347" s="150">
        <f t="shared" si="35"/>
        <v>8.445348837209303E-2</v>
      </c>
    </row>
    <row r="348" spans="1:14" x14ac:dyDescent="0.25">
      <c r="A348" s="2" t="s">
        <v>21</v>
      </c>
      <c r="B348" s="2" t="s">
        <v>28</v>
      </c>
      <c r="C348" s="91" t="s">
        <v>60</v>
      </c>
      <c r="D348" s="2" t="s">
        <v>61</v>
      </c>
      <c r="E348" s="60" t="s">
        <v>13</v>
      </c>
      <c r="F348" s="146">
        <v>157429</v>
      </c>
      <c r="G348" s="147">
        <v>6.8</v>
      </c>
      <c r="H348" s="148">
        <f t="shared" si="30"/>
        <v>21410.343999999997</v>
      </c>
      <c r="I348" s="148">
        <f t="shared" si="31"/>
        <v>136018.65600000002</v>
      </c>
      <c r="J348" s="148">
        <f t="shared" si="32"/>
        <v>178839.34399999998</v>
      </c>
      <c r="K348" s="149">
        <f>F348/F346</f>
        <v>0.29979852070780549</v>
      </c>
      <c r="L348" s="150">
        <f t="shared" si="33"/>
        <v>4.0772598816261552E-2</v>
      </c>
      <c r="M348" s="150">
        <f t="shared" si="34"/>
        <v>0.25902592189154394</v>
      </c>
      <c r="N348" s="150">
        <f t="shared" si="35"/>
        <v>0.34057111952406705</v>
      </c>
    </row>
    <row r="349" spans="1:14" x14ac:dyDescent="0.25">
      <c r="A349" s="2" t="s">
        <v>21</v>
      </c>
      <c r="B349" s="2" t="s">
        <v>28</v>
      </c>
      <c r="C349" s="91" t="s">
        <v>60</v>
      </c>
      <c r="D349" s="151" t="s">
        <v>61</v>
      </c>
      <c r="E349" s="60" t="s">
        <v>14</v>
      </c>
      <c r="F349" s="146">
        <v>332986</v>
      </c>
      <c r="G349" s="147">
        <v>4.3</v>
      </c>
      <c r="H349" s="148">
        <f t="shared" si="30"/>
        <v>28636.796000000002</v>
      </c>
      <c r="I349" s="148">
        <f t="shared" si="31"/>
        <v>304349.20400000003</v>
      </c>
      <c r="J349" s="148">
        <f t="shared" si="32"/>
        <v>361622.79599999997</v>
      </c>
      <c r="K349" s="149">
        <f>F349/F346</f>
        <v>0.63411893752999338</v>
      </c>
      <c r="L349" s="150">
        <f t="shared" si="33"/>
        <v>5.453422862757943E-2</v>
      </c>
      <c r="M349" s="150">
        <f t="shared" si="34"/>
        <v>0.57958470890241398</v>
      </c>
      <c r="N349" s="150">
        <f t="shared" si="35"/>
        <v>0.68865316615757277</v>
      </c>
    </row>
    <row r="350" spans="1:14" x14ac:dyDescent="0.25">
      <c r="A350" s="2" t="s">
        <v>21</v>
      </c>
      <c r="B350" s="2" t="s">
        <v>28</v>
      </c>
      <c r="C350" s="91" t="s">
        <v>0</v>
      </c>
      <c r="D350" s="2" t="s">
        <v>10</v>
      </c>
      <c r="E350" s="56" t="s">
        <v>59</v>
      </c>
      <c r="F350" s="146">
        <v>5519942</v>
      </c>
      <c r="G350" s="147">
        <v>0.9</v>
      </c>
      <c r="H350" s="148">
        <f t="shared" si="30"/>
        <v>99358.955999999991</v>
      </c>
      <c r="I350" s="148">
        <f t="shared" si="31"/>
        <v>5420583.0439999998</v>
      </c>
      <c r="J350" s="148">
        <f t="shared" si="32"/>
        <v>5619300.9560000002</v>
      </c>
      <c r="K350" s="149">
        <v>1</v>
      </c>
      <c r="L350" s="150">
        <f t="shared" si="33"/>
        <v>1.8000000000000002E-2</v>
      </c>
      <c r="M350" s="150">
        <f t="shared" si="34"/>
        <v>0.98199999999999998</v>
      </c>
      <c r="N350" s="150">
        <f t="shared" si="35"/>
        <v>1.018</v>
      </c>
    </row>
    <row r="351" spans="1:14" x14ac:dyDescent="0.25">
      <c r="A351" s="2" t="s">
        <v>21</v>
      </c>
      <c r="B351" s="2" t="s">
        <v>28</v>
      </c>
      <c r="C351" s="123" t="s">
        <v>0</v>
      </c>
      <c r="D351" s="96" t="s">
        <v>10</v>
      </c>
      <c r="E351" s="60" t="s">
        <v>12</v>
      </c>
      <c r="F351" s="146">
        <v>822370</v>
      </c>
      <c r="G351" s="147">
        <v>2.6</v>
      </c>
      <c r="H351" s="148">
        <f t="shared" si="30"/>
        <v>42763.24</v>
      </c>
      <c r="I351" s="148">
        <f t="shared" si="31"/>
        <v>779606.76</v>
      </c>
      <c r="J351" s="148">
        <f t="shared" si="32"/>
        <v>865133.24</v>
      </c>
      <c r="K351" s="149">
        <f>F351/F350</f>
        <v>0.14898163785054264</v>
      </c>
      <c r="L351" s="150">
        <f t="shared" si="33"/>
        <v>7.7470451682282171E-3</v>
      </c>
      <c r="M351" s="150">
        <f t="shared" si="34"/>
        <v>0.14123459268231442</v>
      </c>
      <c r="N351" s="150">
        <f t="shared" si="35"/>
        <v>0.15672868301877085</v>
      </c>
    </row>
    <row r="352" spans="1:14" x14ac:dyDescent="0.25">
      <c r="A352" s="2" t="s">
        <v>21</v>
      </c>
      <c r="B352" s="2" t="s">
        <v>28</v>
      </c>
      <c r="C352" s="91" t="s">
        <v>0</v>
      </c>
      <c r="D352" s="2" t="s">
        <v>10</v>
      </c>
      <c r="E352" s="60" t="s">
        <v>13</v>
      </c>
      <c r="F352" s="146">
        <v>1826132</v>
      </c>
      <c r="G352" s="147">
        <v>1.8</v>
      </c>
      <c r="H352" s="148">
        <f t="shared" si="30"/>
        <v>65740.752000000008</v>
      </c>
      <c r="I352" s="148">
        <f t="shared" si="31"/>
        <v>1760391.2479999999</v>
      </c>
      <c r="J352" s="148">
        <f t="shared" si="32"/>
        <v>1891872.7520000001</v>
      </c>
      <c r="K352" s="149">
        <f>F352/F350</f>
        <v>0.33082449054718327</v>
      </c>
      <c r="L352" s="150">
        <f t="shared" si="33"/>
        <v>1.19096816596986E-2</v>
      </c>
      <c r="M352" s="150">
        <f t="shared" si="34"/>
        <v>0.31891480888748469</v>
      </c>
      <c r="N352" s="150">
        <f t="shared" si="35"/>
        <v>0.34273417220688185</v>
      </c>
    </row>
    <row r="353" spans="1:14" x14ac:dyDescent="0.25">
      <c r="A353" s="2" t="s">
        <v>21</v>
      </c>
      <c r="B353" s="2" t="s">
        <v>28</v>
      </c>
      <c r="C353" s="91" t="s">
        <v>0</v>
      </c>
      <c r="D353" s="2" t="s">
        <v>10</v>
      </c>
      <c r="E353" s="60" t="s">
        <v>14</v>
      </c>
      <c r="F353" s="146">
        <v>2871440</v>
      </c>
      <c r="G353" s="147">
        <v>1.5</v>
      </c>
      <c r="H353" s="148">
        <f t="shared" si="30"/>
        <v>86143.2</v>
      </c>
      <c r="I353" s="148">
        <f t="shared" si="31"/>
        <v>2785296.8</v>
      </c>
      <c r="J353" s="148">
        <f t="shared" si="32"/>
        <v>2957583.2</v>
      </c>
      <c r="K353" s="149">
        <f>F353/F350</f>
        <v>0.52019387160227404</v>
      </c>
      <c r="L353" s="150">
        <f t="shared" si="33"/>
        <v>1.5605816148068221E-2</v>
      </c>
      <c r="M353" s="150">
        <f t="shared" si="34"/>
        <v>0.50458805545420582</v>
      </c>
      <c r="N353" s="150">
        <f t="shared" si="35"/>
        <v>0.53579968775034226</v>
      </c>
    </row>
    <row r="354" spans="1:14" x14ac:dyDescent="0.25">
      <c r="A354" s="2" t="s">
        <v>21</v>
      </c>
      <c r="B354" s="2" t="s">
        <v>28</v>
      </c>
      <c r="C354" s="91" t="s">
        <v>1</v>
      </c>
      <c r="D354" s="2" t="s">
        <v>10</v>
      </c>
      <c r="E354" s="56" t="s">
        <v>59</v>
      </c>
      <c r="F354" s="146">
        <v>2715161</v>
      </c>
      <c r="G354" s="147">
        <v>1.5</v>
      </c>
      <c r="H354" s="148">
        <f t="shared" si="30"/>
        <v>81454.83</v>
      </c>
      <c r="I354" s="148">
        <f t="shared" si="31"/>
        <v>2633706.17</v>
      </c>
      <c r="J354" s="148">
        <f t="shared" si="32"/>
        <v>2796615.83</v>
      </c>
      <c r="K354" s="149">
        <v>1</v>
      </c>
      <c r="L354" s="150">
        <f t="shared" si="33"/>
        <v>0.03</v>
      </c>
      <c r="M354" s="150">
        <f t="shared" si="34"/>
        <v>0.97</v>
      </c>
      <c r="N354" s="150">
        <f t="shared" si="35"/>
        <v>1.03</v>
      </c>
    </row>
    <row r="355" spans="1:14" x14ac:dyDescent="0.25">
      <c r="A355" s="2" t="s">
        <v>21</v>
      </c>
      <c r="B355" s="2" t="s">
        <v>28</v>
      </c>
      <c r="C355" s="123" t="s">
        <v>1</v>
      </c>
      <c r="D355" s="96" t="s">
        <v>10</v>
      </c>
      <c r="E355" s="60" t="s">
        <v>12</v>
      </c>
      <c r="F355" s="146">
        <v>524913</v>
      </c>
      <c r="G355" s="147">
        <v>3.2</v>
      </c>
      <c r="H355" s="148">
        <f t="shared" si="30"/>
        <v>33594.432000000001</v>
      </c>
      <c r="I355" s="148">
        <f t="shared" si="31"/>
        <v>491318.56799999997</v>
      </c>
      <c r="J355" s="148">
        <f t="shared" si="32"/>
        <v>558507.43200000003</v>
      </c>
      <c r="K355" s="149">
        <f>F355/F354</f>
        <v>0.19332665724058351</v>
      </c>
      <c r="L355" s="150">
        <f t="shared" si="33"/>
        <v>1.2372906063397346E-2</v>
      </c>
      <c r="M355" s="150">
        <f t="shared" si="34"/>
        <v>0.18095375117718615</v>
      </c>
      <c r="N355" s="150">
        <f t="shared" si="35"/>
        <v>0.20569956330398087</v>
      </c>
    </row>
    <row r="356" spans="1:14" x14ac:dyDescent="0.25">
      <c r="A356" s="2" t="s">
        <v>21</v>
      </c>
      <c r="B356" s="2" t="s">
        <v>28</v>
      </c>
      <c r="C356" s="91" t="s">
        <v>1</v>
      </c>
      <c r="D356" s="2" t="s">
        <v>10</v>
      </c>
      <c r="E356" s="60" t="s">
        <v>13</v>
      </c>
      <c r="F356" s="146">
        <v>1133469</v>
      </c>
      <c r="G356" s="147">
        <v>2.2000000000000002</v>
      </c>
      <c r="H356" s="148">
        <f t="shared" si="30"/>
        <v>49872.636000000006</v>
      </c>
      <c r="I356" s="148">
        <f t="shared" si="31"/>
        <v>1083596.3640000001</v>
      </c>
      <c r="J356" s="148">
        <f t="shared" si="32"/>
        <v>1183341.6359999999</v>
      </c>
      <c r="K356" s="149">
        <f>F356/F354</f>
        <v>0.41745922249177858</v>
      </c>
      <c r="L356" s="150">
        <f t="shared" si="33"/>
        <v>1.836820578963826E-2</v>
      </c>
      <c r="M356" s="150">
        <f t="shared" si="34"/>
        <v>0.39909101670214031</v>
      </c>
      <c r="N356" s="150">
        <f t="shared" si="35"/>
        <v>0.43582742828141685</v>
      </c>
    </row>
    <row r="357" spans="1:14" x14ac:dyDescent="0.25">
      <c r="A357" s="2" t="s">
        <v>21</v>
      </c>
      <c r="B357" s="2" t="s">
        <v>28</v>
      </c>
      <c r="C357" s="91" t="s">
        <v>1</v>
      </c>
      <c r="D357" s="2" t="s">
        <v>10</v>
      </c>
      <c r="E357" s="60" t="s">
        <v>14</v>
      </c>
      <c r="F357" s="146">
        <v>1056779</v>
      </c>
      <c r="G357" s="147">
        <v>2.2000000000000002</v>
      </c>
      <c r="H357" s="148">
        <f t="shared" si="30"/>
        <v>46498.276000000005</v>
      </c>
      <c r="I357" s="148">
        <f t="shared" si="31"/>
        <v>1010280.724</v>
      </c>
      <c r="J357" s="148">
        <f t="shared" si="32"/>
        <v>1103277.2760000001</v>
      </c>
      <c r="K357" s="149">
        <f>F357/F354</f>
        <v>0.38921412026763791</v>
      </c>
      <c r="L357" s="150">
        <f t="shared" si="33"/>
        <v>1.7125421291776067E-2</v>
      </c>
      <c r="M357" s="150">
        <f t="shared" si="34"/>
        <v>0.37208869897586183</v>
      </c>
      <c r="N357" s="150">
        <f t="shared" si="35"/>
        <v>0.40633954155941399</v>
      </c>
    </row>
    <row r="358" spans="1:14" x14ac:dyDescent="0.25">
      <c r="A358" s="2" t="s">
        <v>21</v>
      </c>
      <c r="B358" s="2" t="s">
        <v>28</v>
      </c>
      <c r="C358" s="91" t="s">
        <v>60</v>
      </c>
      <c r="D358" s="2" t="s">
        <v>10</v>
      </c>
      <c r="E358" s="56" t="s">
        <v>59</v>
      </c>
      <c r="F358" s="146">
        <v>2804781</v>
      </c>
      <c r="G358" s="147">
        <v>1.5</v>
      </c>
      <c r="H358" s="148">
        <f t="shared" si="30"/>
        <v>84143.43</v>
      </c>
      <c r="I358" s="148">
        <f t="shared" si="31"/>
        <v>2720637.57</v>
      </c>
      <c r="J358" s="148">
        <f t="shared" si="32"/>
        <v>2888924.43</v>
      </c>
      <c r="K358" s="149">
        <v>1</v>
      </c>
      <c r="L358" s="150">
        <f t="shared" si="33"/>
        <v>0.03</v>
      </c>
      <c r="M358" s="150">
        <f t="shared" si="34"/>
        <v>0.97</v>
      </c>
      <c r="N358" s="150">
        <f t="shared" si="35"/>
        <v>1.03</v>
      </c>
    </row>
    <row r="359" spans="1:14" x14ac:dyDescent="0.25">
      <c r="A359" s="2" t="s">
        <v>21</v>
      </c>
      <c r="B359" s="2" t="s">
        <v>28</v>
      </c>
      <c r="C359" s="123" t="s">
        <v>60</v>
      </c>
      <c r="D359" s="96" t="s">
        <v>10</v>
      </c>
      <c r="E359" s="60" t="s">
        <v>12</v>
      </c>
      <c r="F359" s="146">
        <v>297457</v>
      </c>
      <c r="G359" s="147">
        <v>4.5</v>
      </c>
      <c r="H359" s="148">
        <f t="shared" si="30"/>
        <v>26771.13</v>
      </c>
      <c r="I359" s="148">
        <f t="shared" si="31"/>
        <v>270685.87</v>
      </c>
      <c r="J359" s="148">
        <f t="shared" si="32"/>
        <v>324228.13</v>
      </c>
      <c r="K359" s="149">
        <f>F359/F358</f>
        <v>0.10605355640957351</v>
      </c>
      <c r="L359" s="150">
        <f t="shared" si="33"/>
        <v>9.544820076861615E-3</v>
      </c>
      <c r="M359" s="150">
        <f t="shared" si="34"/>
        <v>9.6508736332711897E-2</v>
      </c>
      <c r="N359" s="150">
        <f t="shared" si="35"/>
        <v>0.11559837648643512</v>
      </c>
    </row>
    <row r="360" spans="1:14" x14ac:dyDescent="0.25">
      <c r="A360" s="2" t="s">
        <v>21</v>
      </c>
      <c r="B360" s="2" t="s">
        <v>28</v>
      </c>
      <c r="C360" s="91" t="s">
        <v>60</v>
      </c>
      <c r="D360" s="2" t="s">
        <v>10</v>
      </c>
      <c r="E360" s="60" t="s">
        <v>13</v>
      </c>
      <c r="F360" s="146">
        <v>692663</v>
      </c>
      <c r="G360" s="147">
        <v>3.2</v>
      </c>
      <c r="H360" s="148">
        <f t="shared" si="30"/>
        <v>44330.432000000001</v>
      </c>
      <c r="I360" s="148">
        <f t="shared" si="31"/>
        <v>648332.56799999997</v>
      </c>
      <c r="J360" s="148">
        <f t="shared" si="32"/>
        <v>736993.43200000003</v>
      </c>
      <c r="K360" s="149">
        <f>F360/F358</f>
        <v>0.24695796213679427</v>
      </c>
      <c r="L360" s="150">
        <f t="shared" si="33"/>
        <v>1.5805309576754835E-2</v>
      </c>
      <c r="M360" s="150">
        <f t="shared" si="34"/>
        <v>0.23115265256003945</v>
      </c>
      <c r="N360" s="150">
        <f t="shared" si="35"/>
        <v>0.26276327171354913</v>
      </c>
    </row>
    <row r="361" spans="1:14" x14ac:dyDescent="0.25">
      <c r="A361" s="2" t="s">
        <v>21</v>
      </c>
      <c r="B361" s="2" t="s">
        <v>28</v>
      </c>
      <c r="C361" s="91" t="s">
        <v>60</v>
      </c>
      <c r="D361" s="151" t="s">
        <v>10</v>
      </c>
      <c r="E361" s="60" t="s">
        <v>14</v>
      </c>
      <c r="F361" s="146">
        <v>1814661</v>
      </c>
      <c r="G361" s="147">
        <v>1.8</v>
      </c>
      <c r="H361" s="148">
        <f t="shared" si="30"/>
        <v>65327.796000000002</v>
      </c>
      <c r="I361" s="148">
        <f t="shared" si="31"/>
        <v>1749333.2039999999</v>
      </c>
      <c r="J361" s="148">
        <f t="shared" si="32"/>
        <v>1879988.7960000001</v>
      </c>
      <c r="K361" s="149">
        <f>F361/F358</f>
        <v>0.64698848145363219</v>
      </c>
      <c r="L361" s="150">
        <f t="shared" si="33"/>
        <v>2.329158533233076E-2</v>
      </c>
      <c r="M361" s="150">
        <f t="shared" si="34"/>
        <v>0.62369689612130141</v>
      </c>
      <c r="N361" s="150">
        <f t="shared" si="35"/>
        <v>0.67028006678596297</v>
      </c>
    </row>
    <row r="362" spans="1:14" x14ac:dyDescent="0.25">
      <c r="A362" s="2" t="s">
        <v>21</v>
      </c>
      <c r="B362" s="2" t="s">
        <v>37</v>
      </c>
      <c r="C362" s="91" t="s">
        <v>0</v>
      </c>
      <c r="D362" s="2" t="s">
        <v>4</v>
      </c>
      <c r="E362" s="56" t="s">
        <v>59</v>
      </c>
      <c r="F362" s="146">
        <v>2932448</v>
      </c>
      <c r="G362" s="147">
        <v>0.8</v>
      </c>
      <c r="H362" s="148">
        <f t="shared" si="30"/>
        <v>46919.167999999998</v>
      </c>
      <c r="I362" s="148">
        <f t="shared" si="31"/>
        <v>2885528.8319999999</v>
      </c>
      <c r="J362" s="148">
        <f t="shared" si="32"/>
        <v>2979367.1680000001</v>
      </c>
      <c r="K362" s="149">
        <v>1</v>
      </c>
      <c r="L362" s="150">
        <f t="shared" si="33"/>
        <v>1.6E-2</v>
      </c>
      <c r="M362" s="150">
        <f t="shared" si="34"/>
        <v>0.98399999999999999</v>
      </c>
      <c r="N362" s="150">
        <f t="shared" si="35"/>
        <v>1.016</v>
      </c>
    </row>
    <row r="363" spans="1:14" x14ac:dyDescent="0.25">
      <c r="A363" s="2" t="s">
        <v>21</v>
      </c>
      <c r="B363" s="2" t="s">
        <v>37</v>
      </c>
      <c r="C363" s="123" t="s">
        <v>0</v>
      </c>
      <c r="D363" s="96" t="s">
        <v>4</v>
      </c>
      <c r="E363" s="60" t="s">
        <v>12</v>
      </c>
      <c r="F363" s="146">
        <v>368691</v>
      </c>
      <c r="G363" s="147">
        <v>3.3</v>
      </c>
      <c r="H363" s="148">
        <f t="shared" si="30"/>
        <v>24333.606</v>
      </c>
      <c r="I363" s="148">
        <f t="shared" si="31"/>
        <v>344357.39399999997</v>
      </c>
      <c r="J363" s="148">
        <f t="shared" si="32"/>
        <v>393024.60600000003</v>
      </c>
      <c r="K363" s="149">
        <f>F363/F362</f>
        <v>0.12572806065103287</v>
      </c>
      <c r="L363" s="150">
        <f t="shared" si="33"/>
        <v>8.2980520029681693E-3</v>
      </c>
      <c r="M363" s="150">
        <f t="shared" si="34"/>
        <v>0.1174300086480647</v>
      </c>
      <c r="N363" s="150">
        <f t="shared" si="35"/>
        <v>0.13402611265400105</v>
      </c>
    </row>
    <row r="364" spans="1:14" x14ac:dyDescent="0.25">
      <c r="A364" s="2" t="s">
        <v>21</v>
      </c>
      <c r="B364" s="2" t="s">
        <v>37</v>
      </c>
      <c r="C364" s="91" t="s">
        <v>0</v>
      </c>
      <c r="D364" s="2" t="s">
        <v>4</v>
      </c>
      <c r="E364" s="60" t="s">
        <v>13</v>
      </c>
      <c r="F364" s="146">
        <v>356036</v>
      </c>
      <c r="G364" s="147">
        <v>3.3</v>
      </c>
      <c r="H364" s="148">
        <f t="shared" si="30"/>
        <v>23498.376</v>
      </c>
      <c r="I364" s="148">
        <f t="shared" si="31"/>
        <v>332537.62400000001</v>
      </c>
      <c r="J364" s="148">
        <f t="shared" si="32"/>
        <v>379534.37599999999</v>
      </c>
      <c r="K364" s="149">
        <f>F364/F362</f>
        <v>0.12141255360708869</v>
      </c>
      <c r="L364" s="150">
        <f t="shared" si="33"/>
        <v>8.0132285380678531E-3</v>
      </c>
      <c r="M364" s="150">
        <f t="shared" si="34"/>
        <v>0.11339932506902084</v>
      </c>
      <c r="N364" s="150">
        <f t="shared" si="35"/>
        <v>0.12942578214515654</v>
      </c>
    </row>
    <row r="365" spans="1:14" x14ac:dyDescent="0.25">
      <c r="A365" s="2" t="s">
        <v>21</v>
      </c>
      <c r="B365" s="2" t="s">
        <v>37</v>
      </c>
      <c r="C365" s="91" t="s">
        <v>0</v>
      </c>
      <c r="D365" s="2" t="s">
        <v>4</v>
      </c>
      <c r="E365" s="60" t="s">
        <v>14</v>
      </c>
      <c r="F365" s="146">
        <v>2207721</v>
      </c>
      <c r="G365" s="147">
        <v>0.8</v>
      </c>
      <c r="H365" s="148">
        <f t="shared" si="30"/>
        <v>35323.536</v>
      </c>
      <c r="I365" s="148">
        <f t="shared" si="31"/>
        <v>2172397.4640000002</v>
      </c>
      <c r="J365" s="148">
        <f t="shared" si="32"/>
        <v>2243044.5359999998</v>
      </c>
      <c r="K365" s="149">
        <f>F365/F362</f>
        <v>0.7528593857418785</v>
      </c>
      <c r="L365" s="150">
        <f t="shared" si="33"/>
        <v>1.2045750171870057E-2</v>
      </c>
      <c r="M365" s="150">
        <f t="shared" si="34"/>
        <v>0.74081363557000846</v>
      </c>
      <c r="N365" s="150">
        <f t="shared" si="35"/>
        <v>0.76490513591374854</v>
      </c>
    </row>
    <row r="366" spans="1:14" x14ac:dyDescent="0.25">
      <c r="A366" s="2" t="s">
        <v>21</v>
      </c>
      <c r="B366" s="2" t="s">
        <v>37</v>
      </c>
      <c r="C366" s="91" t="s">
        <v>1</v>
      </c>
      <c r="D366" s="2" t="s">
        <v>4</v>
      </c>
      <c r="E366" s="56" t="s">
        <v>59</v>
      </c>
      <c r="F366" s="146">
        <v>1491402</v>
      </c>
      <c r="G366" s="147">
        <v>1.8</v>
      </c>
      <c r="H366" s="148">
        <f t="shared" si="30"/>
        <v>53690.472000000002</v>
      </c>
      <c r="I366" s="148">
        <f t="shared" si="31"/>
        <v>1437711.5279999999</v>
      </c>
      <c r="J366" s="148">
        <f t="shared" si="32"/>
        <v>1545092.4720000001</v>
      </c>
      <c r="K366" s="149">
        <v>1</v>
      </c>
      <c r="L366" s="150">
        <f t="shared" si="33"/>
        <v>3.6000000000000004E-2</v>
      </c>
      <c r="M366" s="150">
        <f t="shared" si="34"/>
        <v>0.96399999999999997</v>
      </c>
      <c r="N366" s="150">
        <f t="shared" si="35"/>
        <v>1.036</v>
      </c>
    </row>
    <row r="367" spans="1:14" x14ac:dyDescent="0.25">
      <c r="A367" s="2" t="s">
        <v>21</v>
      </c>
      <c r="B367" s="2" t="s">
        <v>37</v>
      </c>
      <c r="C367" s="123" t="s">
        <v>1</v>
      </c>
      <c r="D367" s="96" t="s">
        <v>4</v>
      </c>
      <c r="E367" s="60" t="s">
        <v>12</v>
      </c>
      <c r="F367" s="146">
        <v>182629</v>
      </c>
      <c r="G367" s="147">
        <v>5.3</v>
      </c>
      <c r="H367" s="148">
        <f t="shared" si="30"/>
        <v>19358.673999999999</v>
      </c>
      <c r="I367" s="148">
        <f t="shared" si="31"/>
        <v>163270.326</v>
      </c>
      <c r="J367" s="148">
        <f t="shared" si="32"/>
        <v>201987.674</v>
      </c>
      <c r="K367" s="149">
        <f>F367/F366</f>
        <v>0.12245457629800684</v>
      </c>
      <c r="L367" s="150">
        <f t="shared" si="33"/>
        <v>1.2980185087588724E-2</v>
      </c>
      <c r="M367" s="150">
        <f t="shared" si="34"/>
        <v>0.10947439121041812</v>
      </c>
      <c r="N367" s="150">
        <f t="shared" si="35"/>
        <v>0.13543476138559557</v>
      </c>
    </row>
    <row r="368" spans="1:14" x14ac:dyDescent="0.25">
      <c r="A368" s="2" t="s">
        <v>21</v>
      </c>
      <c r="B368" s="2" t="s">
        <v>37</v>
      </c>
      <c r="C368" s="91" t="s">
        <v>1</v>
      </c>
      <c r="D368" s="2" t="s">
        <v>4</v>
      </c>
      <c r="E368" s="60" t="s">
        <v>13</v>
      </c>
      <c r="F368" s="146">
        <v>174089</v>
      </c>
      <c r="G368" s="147">
        <v>5.3</v>
      </c>
      <c r="H368" s="148">
        <f t="shared" si="30"/>
        <v>18453.433999999997</v>
      </c>
      <c r="I368" s="148">
        <f t="shared" si="31"/>
        <v>155635.56599999999</v>
      </c>
      <c r="J368" s="148">
        <f t="shared" si="32"/>
        <v>192542.43400000001</v>
      </c>
      <c r="K368" s="149">
        <f>F368/F366</f>
        <v>0.11672842064044436</v>
      </c>
      <c r="L368" s="150">
        <f t="shared" si="33"/>
        <v>1.2373212587887102E-2</v>
      </c>
      <c r="M368" s="150">
        <f t="shared" si="34"/>
        <v>0.10435520805255727</v>
      </c>
      <c r="N368" s="150">
        <f t="shared" si="35"/>
        <v>0.12910163322833146</v>
      </c>
    </row>
    <row r="369" spans="1:14" x14ac:dyDescent="0.25">
      <c r="A369" s="2" t="s">
        <v>21</v>
      </c>
      <c r="B369" s="2" t="s">
        <v>37</v>
      </c>
      <c r="C369" s="91" t="s">
        <v>1</v>
      </c>
      <c r="D369" s="2" t="s">
        <v>4</v>
      </c>
      <c r="E369" s="60" t="s">
        <v>14</v>
      </c>
      <c r="F369" s="146">
        <v>1134684</v>
      </c>
      <c r="G369" s="147">
        <v>1.8</v>
      </c>
      <c r="H369" s="148">
        <f t="shared" si="30"/>
        <v>40848.623999999996</v>
      </c>
      <c r="I369" s="148">
        <f t="shared" si="31"/>
        <v>1093835.3759999999</v>
      </c>
      <c r="J369" s="148">
        <f t="shared" si="32"/>
        <v>1175532.6240000001</v>
      </c>
      <c r="K369" s="149">
        <f>F369/F366</f>
        <v>0.76081700306154876</v>
      </c>
      <c r="L369" s="150">
        <f t="shared" si="33"/>
        <v>2.7389412110215755E-2</v>
      </c>
      <c r="M369" s="150">
        <f t="shared" si="34"/>
        <v>0.73342759095133303</v>
      </c>
      <c r="N369" s="150">
        <f t="shared" si="35"/>
        <v>0.78820641517176449</v>
      </c>
    </row>
    <row r="370" spans="1:14" x14ac:dyDescent="0.25">
      <c r="A370" s="2" t="s">
        <v>21</v>
      </c>
      <c r="B370" s="2" t="s">
        <v>37</v>
      </c>
      <c r="C370" s="91" t="s">
        <v>60</v>
      </c>
      <c r="D370" s="2" t="s">
        <v>4</v>
      </c>
      <c r="E370" s="56" t="s">
        <v>59</v>
      </c>
      <c r="F370" s="146">
        <v>1441046</v>
      </c>
      <c r="G370" s="147">
        <v>1.8</v>
      </c>
      <c r="H370" s="148">
        <f t="shared" si="30"/>
        <v>51877.656000000003</v>
      </c>
      <c r="I370" s="148">
        <f t="shared" si="31"/>
        <v>1389168.344</v>
      </c>
      <c r="J370" s="148">
        <f t="shared" si="32"/>
        <v>1492923.656</v>
      </c>
      <c r="K370" s="149">
        <v>1</v>
      </c>
      <c r="L370" s="150">
        <f t="shared" si="33"/>
        <v>3.6000000000000004E-2</v>
      </c>
      <c r="M370" s="150">
        <f t="shared" si="34"/>
        <v>0.96399999999999997</v>
      </c>
      <c r="N370" s="150">
        <f t="shared" si="35"/>
        <v>1.036</v>
      </c>
    </row>
    <row r="371" spans="1:14" x14ac:dyDescent="0.25">
      <c r="A371" s="2" t="s">
        <v>21</v>
      </c>
      <c r="B371" s="2" t="s">
        <v>37</v>
      </c>
      <c r="C371" s="123" t="s">
        <v>60</v>
      </c>
      <c r="D371" s="96" t="s">
        <v>4</v>
      </c>
      <c r="E371" s="60" t="s">
        <v>12</v>
      </c>
      <c r="F371" s="146">
        <v>186062</v>
      </c>
      <c r="G371" s="147">
        <v>5.3</v>
      </c>
      <c r="H371" s="148">
        <f t="shared" si="30"/>
        <v>19722.572</v>
      </c>
      <c r="I371" s="148">
        <f t="shared" si="31"/>
        <v>166339.42800000001</v>
      </c>
      <c r="J371" s="148">
        <f t="shared" si="32"/>
        <v>205784.57199999999</v>
      </c>
      <c r="K371" s="149">
        <f>F371/F370</f>
        <v>0.12911593384250053</v>
      </c>
      <c r="L371" s="150">
        <f t="shared" si="33"/>
        <v>1.3686288987305055E-2</v>
      </c>
      <c r="M371" s="150">
        <f t="shared" si="34"/>
        <v>0.11542964485519547</v>
      </c>
      <c r="N371" s="150">
        <f t="shared" si="35"/>
        <v>0.14280222282980559</v>
      </c>
    </row>
    <row r="372" spans="1:14" x14ac:dyDescent="0.25">
      <c r="A372" s="2" t="s">
        <v>21</v>
      </c>
      <c r="B372" s="2" t="s">
        <v>37</v>
      </c>
      <c r="C372" s="91" t="s">
        <v>60</v>
      </c>
      <c r="D372" s="2" t="s">
        <v>4</v>
      </c>
      <c r="E372" s="60" t="s">
        <v>13</v>
      </c>
      <c r="F372" s="146">
        <v>181947</v>
      </c>
      <c r="G372" s="147">
        <v>5.3</v>
      </c>
      <c r="H372" s="148">
        <f t="shared" si="30"/>
        <v>19286.381999999998</v>
      </c>
      <c r="I372" s="148">
        <f t="shared" si="31"/>
        <v>162660.61800000002</v>
      </c>
      <c r="J372" s="148">
        <f t="shared" si="32"/>
        <v>201233.38199999998</v>
      </c>
      <c r="K372" s="149">
        <f>F372/F370</f>
        <v>0.12626036920403652</v>
      </c>
      <c r="L372" s="150">
        <f t="shared" si="33"/>
        <v>1.3383599135627871E-2</v>
      </c>
      <c r="M372" s="150">
        <f t="shared" si="34"/>
        <v>0.11287677006840866</v>
      </c>
      <c r="N372" s="150">
        <f t="shared" si="35"/>
        <v>0.13964396833966439</v>
      </c>
    </row>
    <row r="373" spans="1:14" x14ac:dyDescent="0.25">
      <c r="A373" s="2" t="s">
        <v>21</v>
      </c>
      <c r="B373" s="2" t="s">
        <v>37</v>
      </c>
      <c r="C373" s="91" t="s">
        <v>60</v>
      </c>
      <c r="D373" s="151" t="s">
        <v>4</v>
      </c>
      <c r="E373" s="60" t="s">
        <v>14</v>
      </c>
      <c r="F373" s="146">
        <v>1073037</v>
      </c>
      <c r="G373" s="147">
        <v>1.8</v>
      </c>
      <c r="H373" s="148">
        <f t="shared" si="30"/>
        <v>38629.332000000002</v>
      </c>
      <c r="I373" s="148">
        <f t="shared" si="31"/>
        <v>1034407.6679999999</v>
      </c>
      <c r="J373" s="148">
        <f t="shared" si="32"/>
        <v>1111666.3319999999</v>
      </c>
      <c r="K373" s="149">
        <f>F373/F370</f>
        <v>0.74462369695346298</v>
      </c>
      <c r="L373" s="150">
        <f t="shared" si="33"/>
        <v>2.6806453090324669E-2</v>
      </c>
      <c r="M373" s="150">
        <f t="shared" si="34"/>
        <v>0.71781724386313828</v>
      </c>
      <c r="N373" s="150">
        <f t="shared" si="35"/>
        <v>0.77143015004378768</v>
      </c>
    </row>
    <row r="374" spans="1:14" x14ac:dyDescent="0.25">
      <c r="A374" s="2" t="s">
        <v>21</v>
      </c>
      <c r="B374" s="2" t="s">
        <v>37</v>
      </c>
      <c r="C374" s="91" t="s">
        <v>0</v>
      </c>
      <c r="D374" s="2" t="s">
        <v>6</v>
      </c>
      <c r="E374" s="56" t="s">
        <v>59</v>
      </c>
      <c r="F374" s="146">
        <v>3588732</v>
      </c>
      <c r="G374" s="147">
        <v>0.7</v>
      </c>
      <c r="H374" s="148">
        <f t="shared" si="30"/>
        <v>50242.248</v>
      </c>
      <c r="I374" s="148">
        <f t="shared" si="31"/>
        <v>3538489.7519999999</v>
      </c>
      <c r="J374" s="148">
        <f t="shared" si="32"/>
        <v>3638974.2480000001</v>
      </c>
      <c r="K374" s="149">
        <v>1</v>
      </c>
      <c r="L374" s="150">
        <f t="shared" si="33"/>
        <v>1.3999999999999999E-2</v>
      </c>
      <c r="M374" s="150">
        <f t="shared" si="34"/>
        <v>0.98599999999999999</v>
      </c>
      <c r="N374" s="150">
        <f t="shared" si="35"/>
        <v>1.014</v>
      </c>
    </row>
    <row r="375" spans="1:14" x14ac:dyDescent="0.25">
      <c r="A375" s="2" t="s">
        <v>21</v>
      </c>
      <c r="B375" s="2" t="s">
        <v>37</v>
      </c>
      <c r="C375" s="123" t="s">
        <v>0</v>
      </c>
      <c r="D375" s="96" t="s">
        <v>6</v>
      </c>
      <c r="E375" s="60" t="s">
        <v>12</v>
      </c>
      <c r="F375" s="146">
        <v>1166822</v>
      </c>
      <c r="G375" s="147">
        <v>2</v>
      </c>
      <c r="H375" s="148">
        <f t="shared" si="30"/>
        <v>46672.88</v>
      </c>
      <c r="I375" s="148">
        <f t="shared" si="31"/>
        <v>1120149.1200000001</v>
      </c>
      <c r="J375" s="148">
        <f t="shared" si="32"/>
        <v>1213494.8799999999</v>
      </c>
      <c r="K375" s="149">
        <f>F375/F374</f>
        <v>0.32513489444182514</v>
      </c>
      <c r="L375" s="150">
        <f t="shared" si="33"/>
        <v>1.3005395777673005E-2</v>
      </c>
      <c r="M375" s="150">
        <f t="shared" si="34"/>
        <v>0.31212949866415213</v>
      </c>
      <c r="N375" s="150">
        <f t="shared" si="35"/>
        <v>0.33814029021949815</v>
      </c>
    </row>
    <row r="376" spans="1:14" x14ac:dyDescent="0.25">
      <c r="A376" s="2" t="s">
        <v>21</v>
      </c>
      <c r="B376" s="2" t="s">
        <v>37</v>
      </c>
      <c r="C376" s="91" t="s">
        <v>0</v>
      </c>
      <c r="D376" s="2" t="s">
        <v>6</v>
      </c>
      <c r="E376" s="60" t="s">
        <v>13</v>
      </c>
      <c r="F376" s="146">
        <v>1087417</v>
      </c>
      <c r="G376" s="147">
        <v>2</v>
      </c>
      <c r="H376" s="148">
        <f t="shared" si="30"/>
        <v>43496.68</v>
      </c>
      <c r="I376" s="148">
        <f t="shared" si="31"/>
        <v>1043920.32</v>
      </c>
      <c r="J376" s="148">
        <f t="shared" si="32"/>
        <v>1130913.68</v>
      </c>
      <c r="K376" s="149">
        <f>F376/F374</f>
        <v>0.30300869499310618</v>
      </c>
      <c r="L376" s="150">
        <f t="shared" si="33"/>
        <v>1.2120347799724247E-2</v>
      </c>
      <c r="M376" s="150">
        <f t="shared" si="34"/>
        <v>0.29088834719338191</v>
      </c>
      <c r="N376" s="150">
        <f t="shared" si="35"/>
        <v>0.31512904279283044</v>
      </c>
    </row>
    <row r="377" spans="1:14" x14ac:dyDescent="0.25">
      <c r="A377" s="2" t="s">
        <v>21</v>
      </c>
      <c r="B377" s="2" t="s">
        <v>37</v>
      </c>
      <c r="C377" s="91" t="s">
        <v>0</v>
      </c>
      <c r="D377" s="2" t="s">
        <v>6</v>
      </c>
      <c r="E377" s="60" t="s">
        <v>14</v>
      </c>
      <c r="F377" s="146">
        <v>1334493</v>
      </c>
      <c r="G377" s="147">
        <v>2</v>
      </c>
      <c r="H377" s="148">
        <f t="shared" si="30"/>
        <v>53379.72</v>
      </c>
      <c r="I377" s="148">
        <f t="shared" si="31"/>
        <v>1281113.28</v>
      </c>
      <c r="J377" s="148">
        <f t="shared" si="32"/>
        <v>1387872.72</v>
      </c>
      <c r="K377" s="149">
        <f>F377/F374</f>
        <v>0.37185641056506868</v>
      </c>
      <c r="L377" s="150">
        <f t="shared" si="33"/>
        <v>1.4874256422602747E-2</v>
      </c>
      <c r="M377" s="150">
        <f t="shared" si="34"/>
        <v>0.35698215414246592</v>
      </c>
      <c r="N377" s="150">
        <f t="shared" si="35"/>
        <v>0.38673066698767145</v>
      </c>
    </row>
    <row r="378" spans="1:14" x14ac:dyDescent="0.25">
      <c r="A378" s="2" t="s">
        <v>21</v>
      </c>
      <c r="B378" s="2" t="s">
        <v>37</v>
      </c>
      <c r="C378" s="91" t="s">
        <v>1</v>
      </c>
      <c r="D378" s="2" t="s">
        <v>6</v>
      </c>
      <c r="E378" s="56" t="s">
        <v>59</v>
      </c>
      <c r="F378" s="146">
        <v>1837027</v>
      </c>
      <c r="G378" s="147">
        <v>1.6</v>
      </c>
      <c r="H378" s="148">
        <f t="shared" si="30"/>
        <v>58784.864000000001</v>
      </c>
      <c r="I378" s="148">
        <f t="shared" si="31"/>
        <v>1778242.1359999999</v>
      </c>
      <c r="J378" s="148">
        <f t="shared" si="32"/>
        <v>1895811.8640000001</v>
      </c>
      <c r="K378" s="149">
        <v>1</v>
      </c>
      <c r="L378" s="150">
        <f t="shared" si="33"/>
        <v>3.2000000000000001E-2</v>
      </c>
      <c r="M378" s="150">
        <f t="shared" si="34"/>
        <v>0.96799999999999997</v>
      </c>
      <c r="N378" s="150">
        <f t="shared" si="35"/>
        <v>1.032</v>
      </c>
    </row>
    <row r="379" spans="1:14" x14ac:dyDescent="0.25">
      <c r="A379" s="2" t="s">
        <v>21</v>
      </c>
      <c r="B379" s="2" t="s">
        <v>37</v>
      </c>
      <c r="C379" s="123" t="s">
        <v>1</v>
      </c>
      <c r="D379" s="96" t="s">
        <v>6</v>
      </c>
      <c r="E379" s="60" t="s">
        <v>12</v>
      </c>
      <c r="F379" s="146">
        <v>642349</v>
      </c>
      <c r="G379" s="147">
        <v>3.1</v>
      </c>
      <c r="H379" s="148">
        <f t="shared" si="30"/>
        <v>39825.638000000006</v>
      </c>
      <c r="I379" s="148">
        <f t="shared" si="31"/>
        <v>602523.36199999996</v>
      </c>
      <c r="J379" s="148">
        <f t="shared" si="32"/>
        <v>682174.63800000004</v>
      </c>
      <c r="K379" s="149">
        <f>F379/F378</f>
        <v>0.34966769677310133</v>
      </c>
      <c r="L379" s="150">
        <f t="shared" si="33"/>
        <v>2.1679397199932282E-2</v>
      </c>
      <c r="M379" s="150">
        <f t="shared" si="34"/>
        <v>0.32798829957316905</v>
      </c>
      <c r="N379" s="150">
        <f t="shared" si="35"/>
        <v>0.37134709397303362</v>
      </c>
    </row>
    <row r="380" spans="1:14" x14ac:dyDescent="0.25">
      <c r="A380" s="2" t="s">
        <v>21</v>
      </c>
      <c r="B380" s="2" t="s">
        <v>37</v>
      </c>
      <c r="C380" s="91" t="s">
        <v>1</v>
      </c>
      <c r="D380" s="2" t="s">
        <v>6</v>
      </c>
      <c r="E380" s="60" t="s">
        <v>13</v>
      </c>
      <c r="F380" s="146">
        <v>538736</v>
      </c>
      <c r="G380" s="147">
        <v>3.1</v>
      </c>
      <c r="H380" s="148">
        <f t="shared" si="30"/>
        <v>33401.632000000005</v>
      </c>
      <c r="I380" s="148">
        <f t="shared" si="31"/>
        <v>505334.36800000002</v>
      </c>
      <c r="J380" s="148">
        <f t="shared" si="32"/>
        <v>572137.63199999998</v>
      </c>
      <c r="K380" s="149">
        <f>F380/F378</f>
        <v>0.29326515070273873</v>
      </c>
      <c r="L380" s="150">
        <f t="shared" si="33"/>
        <v>1.8182439343569803E-2</v>
      </c>
      <c r="M380" s="150">
        <f t="shared" si="34"/>
        <v>0.27508271135916895</v>
      </c>
      <c r="N380" s="150">
        <f t="shared" si="35"/>
        <v>0.31144759004630851</v>
      </c>
    </row>
    <row r="381" spans="1:14" x14ac:dyDescent="0.25">
      <c r="A381" s="2" t="s">
        <v>21</v>
      </c>
      <c r="B381" s="2" t="s">
        <v>37</v>
      </c>
      <c r="C381" s="91" t="s">
        <v>1</v>
      </c>
      <c r="D381" s="2" t="s">
        <v>6</v>
      </c>
      <c r="E381" s="60" t="s">
        <v>14</v>
      </c>
      <c r="F381" s="146">
        <v>655942</v>
      </c>
      <c r="G381" s="147">
        <v>3.1</v>
      </c>
      <c r="H381" s="148">
        <f t="shared" si="30"/>
        <v>40668.404000000002</v>
      </c>
      <c r="I381" s="148">
        <f t="shared" si="31"/>
        <v>615273.59600000002</v>
      </c>
      <c r="J381" s="148">
        <f t="shared" si="32"/>
        <v>696610.40399999998</v>
      </c>
      <c r="K381" s="149">
        <f>F381/F378</f>
        <v>0.35706715252415994</v>
      </c>
      <c r="L381" s="150">
        <f t="shared" si="33"/>
        <v>2.2138163456497915E-2</v>
      </c>
      <c r="M381" s="150">
        <f t="shared" si="34"/>
        <v>0.334928989067662</v>
      </c>
      <c r="N381" s="150">
        <f t="shared" si="35"/>
        <v>0.37920531598065788</v>
      </c>
    </row>
    <row r="382" spans="1:14" x14ac:dyDescent="0.25">
      <c r="A382" s="2" t="s">
        <v>21</v>
      </c>
      <c r="B382" s="2" t="s">
        <v>37</v>
      </c>
      <c r="C382" s="91" t="s">
        <v>60</v>
      </c>
      <c r="D382" s="2" t="s">
        <v>6</v>
      </c>
      <c r="E382" s="56" t="s">
        <v>59</v>
      </c>
      <c r="F382" s="146">
        <v>1751705</v>
      </c>
      <c r="G382" s="147">
        <v>1.6</v>
      </c>
      <c r="H382" s="148">
        <f t="shared" si="30"/>
        <v>56054.559999999998</v>
      </c>
      <c r="I382" s="148">
        <f t="shared" si="31"/>
        <v>1695650.44</v>
      </c>
      <c r="J382" s="148">
        <f t="shared" si="32"/>
        <v>1807759.56</v>
      </c>
      <c r="K382" s="149">
        <v>1</v>
      </c>
      <c r="L382" s="150">
        <f t="shared" si="33"/>
        <v>3.2000000000000001E-2</v>
      </c>
      <c r="M382" s="150">
        <f t="shared" si="34"/>
        <v>0.96799999999999997</v>
      </c>
      <c r="N382" s="150">
        <f t="shared" si="35"/>
        <v>1.032</v>
      </c>
    </row>
    <row r="383" spans="1:14" x14ac:dyDescent="0.25">
      <c r="A383" s="2" t="s">
        <v>21</v>
      </c>
      <c r="B383" s="2" t="s">
        <v>37</v>
      </c>
      <c r="C383" s="123" t="s">
        <v>60</v>
      </c>
      <c r="D383" s="96" t="s">
        <v>6</v>
      </c>
      <c r="E383" s="60" t="s">
        <v>12</v>
      </c>
      <c r="F383" s="146">
        <v>524473</v>
      </c>
      <c r="G383" s="147">
        <v>3.1</v>
      </c>
      <c r="H383" s="148">
        <f t="shared" si="30"/>
        <v>32517.326000000001</v>
      </c>
      <c r="I383" s="148">
        <f t="shared" si="31"/>
        <v>491955.674</v>
      </c>
      <c r="J383" s="148">
        <f t="shared" si="32"/>
        <v>556990.326</v>
      </c>
      <c r="K383" s="149">
        <f>F383/F382</f>
        <v>0.29940714903479754</v>
      </c>
      <c r="L383" s="150">
        <f t="shared" si="33"/>
        <v>1.8563243240157446E-2</v>
      </c>
      <c r="M383" s="150">
        <f t="shared" si="34"/>
        <v>0.28084390579464008</v>
      </c>
      <c r="N383" s="150">
        <f t="shared" si="35"/>
        <v>0.31797039227495499</v>
      </c>
    </row>
    <row r="384" spans="1:14" x14ac:dyDescent="0.25">
      <c r="A384" s="2" t="s">
        <v>21</v>
      </c>
      <c r="B384" s="2" t="s">
        <v>37</v>
      </c>
      <c r="C384" s="91" t="s">
        <v>60</v>
      </c>
      <c r="D384" s="2" t="s">
        <v>6</v>
      </c>
      <c r="E384" s="60" t="s">
        <v>13</v>
      </c>
      <c r="F384" s="146">
        <v>548681</v>
      </c>
      <c r="G384" s="147">
        <v>3.1</v>
      </c>
      <c r="H384" s="148">
        <f t="shared" si="30"/>
        <v>34018.222000000002</v>
      </c>
      <c r="I384" s="148">
        <f t="shared" si="31"/>
        <v>514662.77799999999</v>
      </c>
      <c r="J384" s="148">
        <f t="shared" si="32"/>
        <v>582699.22199999995</v>
      </c>
      <c r="K384" s="149">
        <f>F384/F382</f>
        <v>0.31322682757656112</v>
      </c>
      <c r="L384" s="150">
        <f t="shared" si="33"/>
        <v>1.9420063309746789E-2</v>
      </c>
      <c r="M384" s="150">
        <f t="shared" si="34"/>
        <v>0.29380676426681435</v>
      </c>
      <c r="N384" s="150">
        <f t="shared" si="35"/>
        <v>0.33264689088630789</v>
      </c>
    </row>
    <row r="385" spans="1:14" x14ac:dyDescent="0.25">
      <c r="A385" s="2" t="s">
        <v>21</v>
      </c>
      <c r="B385" s="2" t="s">
        <v>37</v>
      </c>
      <c r="C385" s="91" t="s">
        <v>60</v>
      </c>
      <c r="D385" s="151" t="s">
        <v>6</v>
      </c>
      <c r="E385" s="60" t="s">
        <v>14</v>
      </c>
      <c r="F385" s="146">
        <v>678551</v>
      </c>
      <c r="G385" s="147">
        <v>3.1</v>
      </c>
      <c r="H385" s="148">
        <f t="shared" si="30"/>
        <v>42070.162000000004</v>
      </c>
      <c r="I385" s="148">
        <f t="shared" si="31"/>
        <v>636480.83799999999</v>
      </c>
      <c r="J385" s="148">
        <f t="shared" si="32"/>
        <v>720621.16200000001</v>
      </c>
      <c r="K385" s="149">
        <f>F385/F382</f>
        <v>0.38736602338864135</v>
      </c>
      <c r="L385" s="150">
        <f t="shared" si="33"/>
        <v>2.4016693450095765E-2</v>
      </c>
      <c r="M385" s="150">
        <f t="shared" si="34"/>
        <v>0.36334932993854557</v>
      </c>
      <c r="N385" s="150">
        <f t="shared" si="35"/>
        <v>0.41138271683873712</v>
      </c>
    </row>
    <row r="386" spans="1:14" x14ac:dyDescent="0.25">
      <c r="A386" s="2" t="s">
        <v>21</v>
      </c>
      <c r="B386" s="2" t="s">
        <v>37</v>
      </c>
      <c r="C386" s="91" t="s">
        <v>0</v>
      </c>
      <c r="D386" s="2" t="s">
        <v>7</v>
      </c>
      <c r="E386" s="56" t="s">
        <v>59</v>
      </c>
      <c r="F386" s="146">
        <v>5345698</v>
      </c>
      <c r="G386" s="147">
        <v>0.5</v>
      </c>
      <c r="H386" s="148">
        <f t="shared" ref="H386:H449" si="36">2*(F386*G386/100)</f>
        <v>53456.98</v>
      </c>
      <c r="I386" s="148">
        <f t="shared" ref="I386:I449" si="37">F386-H386</f>
        <v>5292241.0199999996</v>
      </c>
      <c r="J386" s="148">
        <f t="shared" ref="J386:J449" si="38">F386+H386</f>
        <v>5399154.9800000004</v>
      </c>
      <c r="K386" s="149">
        <v>1</v>
      </c>
      <c r="L386" s="150">
        <f t="shared" ref="L386:L449" si="39">2*(K386*G386/100)</f>
        <v>0.01</v>
      </c>
      <c r="M386" s="150">
        <f t="shared" ref="M386:M449" si="40">K386-L386</f>
        <v>0.99</v>
      </c>
      <c r="N386" s="150">
        <f t="shared" ref="N386:N449" si="41">K386+L386</f>
        <v>1.01</v>
      </c>
    </row>
    <row r="387" spans="1:14" x14ac:dyDescent="0.25">
      <c r="A387" s="2" t="s">
        <v>21</v>
      </c>
      <c r="B387" s="2" t="s">
        <v>37</v>
      </c>
      <c r="C387" s="123" t="s">
        <v>0</v>
      </c>
      <c r="D387" s="96" t="s">
        <v>7</v>
      </c>
      <c r="E387" s="60" t="s">
        <v>12</v>
      </c>
      <c r="F387" s="146">
        <v>1551342</v>
      </c>
      <c r="G387" s="147">
        <v>1.6</v>
      </c>
      <c r="H387" s="148">
        <f t="shared" si="36"/>
        <v>49642.944000000003</v>
      </c>
      <c r="I387" s="148">
        <f t="shared" si="37"/>
        <v>1501699.0560000001</v>
      </c>
      <c r="J387" s="148">
        <f t="shared" si="38"/>
        <v>1600984.9439999999</v>
      </c>
      <c r="K387" s="149">
        <f>F387/F386</f>
        <v>0.29020382371020587</v>
      </c>
      <c r="L387" s="150">
        <f t="shared" si="39"/>
        <v>9.2865223587265885E-3</v>
      </c>
      <c r="M387" s="150">
        <f t="shared" si="40"/>
        <v>0.2809173013514793</v>
      </c>
      <c r="N387" s="150">
        <f t="shared" si="41"/>
        <v>0.29949034606893243</v>
      </c>
    </row>
    <row r="388" spans="1:14" x14ac:dyDescent="0.25">
      <c r="A388" s="2" t="s">
        <v>21</v>
      </c>
      <c r="B388" s="2" t="s">
        <v>37</v>
      </c>
      <c r="C388" s="91" t="s">
        <v>0</v>
      </c>
      <c r="D388" s="2" t="s">
        <v>7</v>
      </c>
      <c r="E388" s="60" t="s">
        <v>13</v>
      </c>
      <c r="F388" s="146">
        <v>2129337</v>
      </c>
      <c r="G388" s="147">
        <v>1.3</v>
      </c>
      <c r="H388" s="148">
        <f t="shared" si="36"/>
        <v>55362.762000000002</v>
      </c>
      <c r="I388" s="148">
        <f t="shared" si="37"/>
        <v>2073974.2379999999</v>
      </c>
      <c r="J388" s="148">
        <f t="shared" si="38"/>
        <v>2184699.7620000001</v>
      </c>
      <c r="K388" s="149">
        <f>F388/F386</f>
        <v>0.3983272156414373</v>
      </c>
      <c r="L388" s="150">
        <f t="shared" si="39"/>
        <v>1.0356507606677369E-2</v>
      </c>
      <c r="M388" s="150">
        <f t="shared" si="40"/>
        <v>0.38797070803475991</v>
      </c>
      <c r="N388" s="150">
        <f t="shared" si="41"/>
        <v>0.40868372324811469</v>
      </c>
    </row>
    <row r="389" spans="1:14" x14ac:dyDescent="0.25">
      <c r="A389" s="2" t="s">
        <v>21</v>
      </c>
      <c r="B389" s="2" t="s">
        <v>37</v>
      </c>
      <c r="C389" s="91" t="s">
        <v>0</v>
      </c>
      <c r="D389" s="2" t="s">
        <v>7</v>
      </c>
      <c r="E389" s="60" t="s">
        <v>14</v>
      </c>
      <c r="F389" s="146">
        <v>1665019</v>
      </c>
      <c r="G389" s="147">
        <v>1.6</v>
      </c>
      <c r="H389" s="148">
        <f t="shared" si="36"/>
        <v>53280.608000000007</v>
      </c>
      <c r="I389" s="148">
        <f t="shared" si="37"/>
        <v>1611738.392</v>
      </c>
      <c r="J389" s="148">
        <f t="shared" si="38"/>
        <v>1718299.608</v>
      </c>
      <c r="K389" s="149">
        <f>F389/F386</f>
        <v>0.31146896064835689</v>
      </c>
      <c r="L389" s="150">
        <f t="shared" si="39"/>
        <v>9.9670067407474205E-3</v>
      </c>
      <c r="M389" s="150">
        <f t="shared" si="40"/>
        <v>0.30150195390760948</v>
      </c>
      <c r="N389" s="150">
        <f t="shared" si="41"/>
        <v>0.32143596738910429</v>
      </c>
    </row>
    <row r="390" spans="1:14" x14ac:dyDescent="0.25">
      <c r="A390" s="2" t="s">
        <v>21</v>
      </c>
      <c r="B390" s="2" t="s">
        <v>37</v>
      </c>
      <c r="C390" s="91" t="s">
        <v>1</v>
      </c>
      <c r="D390" s="2" t="s">
        <v>7</v>
      </c>
      <c r="E390" s="56" t="s">
        <v>59</v>
      </c>
      <c r="F390" s="146">
        <v>2696331</v>
      </c>
      <c r="G390" s="147">
        <v>1.3</v>
      </c>
      <c r="H390" s="148">
        <f t="shared" si="36"/>
        <v>70104.606</v>
      </c>
      <c r="I390" s="148">
        <f t="shared" si="37"/>
        <v>2626226.3939999999</v>
      </c>
      <c r="J390" s="148">
        <f t="shared" si="38"/>
        <v>2766435.6060000001</v>
      </c>
      <c r="K390" s="149">
        <v>1</v>
      </c>
      <c r="L390" s="150">
        <f t="shared" si="39"/>
        <v>2.6000000000000002E-2</v>
      </c>
      <c r="M390" s="150">
        <f t="shared" si="40"/>
        <v>0.97399999999999998</v>
      </c>
      <c r="N390" s="150">
        <f t="shared" si="41"/>
        <v>1.026</v>
      </c>
    </row>
    <row r="391" spans="1:14" x14ac:dyDescent="0.25">
      <c r="A391" s="2" t="s">
        <v>21</v>
      </c>
      <c r="B391" s="2" t="s">
        <v>37</v>
      </c>
      <c r="C391" s="123" t="s">
        <v>1</v>
      </c>
      <c r="D391" s="96" t="s">
        <v>7</v>
      </c>
      <c r="E391" s="60" t="s">
        <v>12</v>
      </c>
      <c r="F391" s="146">
        <v>837522</v>
      </c>
      <c r="G391" s="147">
        <v>2.4</v>
      </c>
      <c r="H391" s="148">
        <f t="shared" si="36"/>
        <v>40201.055999999997</v>
      </c>
      <c r="I391" s="148">
        <f t="shared" si="37"/>
        <v>797320.94400000002</v>
      </c>
      <c r="J391" s="148">
        <f t="shared" si="38"/>
        <v>877723.05599999998</v>
      </c>
      <c r="K391" s="149">
        <f>F391/F390</f>
        <v>0.31061542518333246</v>
      </c>
      <c r="L391" s="150">
        <f t="shared" si="39"/>
        <v>1.4909540408799958E-2</v>
      </c>
      <c r="M391" s="150">
        <f t="shared" si="40"/>
        <v>0.29570588477453252</v>
      </c>
      <c r="N391" s="150">
        <f t="shared" si="41"/>
        <v>0.3255249655921324</v>
      </c>
    </row>
    <row r="392" spans="1:14" x14ac:dyDescent="0.25">
      <c r="A392" s="2" t="s">
        <v>21</v>
      </c>
      <c r="B392" s="2" t="s">
        <v>37</v>
      </c>
      <c r="C392" s="91" t="s">
        <v>1</v>
      </c>
      <c r="D392" s="2" t="s">
        <v>7</v>
      </c>
      <c r="E392" s="60" t="s">
        <v>13</v>
      </c>
      <c r="F392" s="146">
        <v>1039858</v>
      </c>
      <c r="G392" s="147">
        <v>2</v>
      </c>
      <c r="H392" s="148">
        <f t="shared" si="36"/>
        <v>41594.32</v>
      </c>
      <c r="I392" s="148">
        <f t="shared" si="37"/>
        <v>998263.68</v>
      </c>
      <c r="J392" s="148">
        <f t="shared" si="38"/>
        <v>1081452.32</v>
      </c>
      <c r="K392" s="149">
        <f>F392/F390</f>
        <v>0.38565665713890468</v>
      </c>
      <c r="L392" s="150">
        <f t="shared" si="39"/>
        <v>1.5426266285556187E-2</v>
      </c>
      <c r="M392" s="150">
        <f t="shared" si="40"/>
        <v>0.37023039085334847</v>
      </c>
      <c r="N392" s="150">
        <f t="shared" si="41"/>
        <v>0.40108292342446089</v>
      </c>
    </row>
    <row r="393" spans="1:14" x14ac:dyDescent="0.25">
      <c r="A393" s="2" t="s">
        <v>21</v>
      </c>
      <c r="B393" s="2" t="s">
        <v>37</v>
      </c>
      <c r="C393" s="91" t="s">
        <v>1</v>
      </c>
      <c r="D393" s="2" t="s">
        <v>7</v>
      </c>
      <c r="E393" s="60" t="s">
        <v>14</v>
      </c>
      <c r="F393" s="146">
        <v>818951</v>
      </c>
      <c r="G393" s="147">
        <v>2.4</v>
      </c>
      <c r="H393" s="148">
        <f t="shared" si="36"/>
        <v>39309.648000000001</v>
      </c>
      <c r="I393" s="148">
        <f t="shared" si="37"/>
        <v>779641.35199999996</v>
      </c>
      <c r="J393" s="148">
        <f t="shared" si="38"/>
        <v>858260.64800000004</v>
      </c>
      <c r="K393" s="149">
        <f>F393/F390</f>
        <v>0.30372791767776286</v>
      </c>
      <c r="L393" s="150">
        <f t="shared" si="39"/>
        <v>1.4578940048532616E-2</v>
      </c>
      <c r="M393" s="150">
        <f t="shared" si="40"/>
        <v>0.28914897762923025</v>
      </c>
      <c r="N393" s="150">
        <f t="shared" si="41"/>
        <v>0.31830685772629547</v>
      </c>
    </row>
    <row r="394" spans="1:14" x14ac:dyDescent="0.25">
      <c r="A394" s="2" t="s">
        <v>21</v>
      </c>
      <c r="B394" s="2" t="s">
        <v>37</v>
      </c>
      <c r="C394" s="91" t="s">
        <v>60</v>
      </c>
      <c r="D394" s="2" t="s">
        <v>7</v>
      </c>
      <c r="E394" s="56" t="s">
        <v>59</v>
      </c>
      <c r="F394" s="146">
        <v>2649367</v>
      </c>
      <c r="G394" s="147">
        <v>1.3</v>
      </c>
      <c r="H394" s="148">
        <f t="shared" si="36"/>
        <v>68883.542000000001</v>
      </c>
      <c r="I394" s="148">
        <f t="shared" si="37"/>
        <v>2580483.4580000001</v>
      </c>
      <c r="J394" s="148">
        <f t="shared" si="38"/>
        <v>2718250.5419999999</v>
      </c>
      <c r="K394" s="149">
        <v>1</v>
      </c>
      <c r="L394" s="150">
        <f t="shared" si="39"/>
        <v>2.6000000000000002E-2</v>
      </c>
      <c r="M394" s="150">
        <f t="shared" si="40"/>
        <v>0.97399999999999998</v>
      </c>
      <c r="N394" s="150">
        <f t="shared" si="41"/>
        <v>1.026</v>
      </c>
    </row>
    <row r="395" spans="1:14" x14ac:dyDescent="0.25">
      <c r="A395" s="2" t="s">
        <v>21</v>
      </c>
      <c r="B395" s="2" t="s">
        <v>37</v>
      </c>
      <c r="C395" s="123" t="s">
        <v>60</v>
      </c>
      <c r="D395" s="96" t="s">
        <v>7</v>
      </c>
      <c r="E395" s="60" t="s">
        <v>12</v>
      </c>
      <c r="F395" s="146">
        <v>713820</v>
      </c>
      <c r="G395" s="147">
        <v>3</v>
      </c>
      <c r="H395" s="148">
        <f t="shared" si="36"/>
        <v>42829.2</v>
      </c>
      <c r="I395" s="148">
        <f t="shared" si="37"/>
        <v>670990.80000000005</v>
      </c>
      <c r="J395" s="148">
        <f t="shared" si="38"/>
        <v>756649.2</v>
      </c>
      <c r="K395" s="149">
        <f>F395/F394</f>
        <v>0.26943039601535007</v>
      </c>
      <c r="L395" s="150">
        <f t="shared" si="39"/>
        <v>1.6165823760921003E-2</v>
      </c>
      <c r="M395" s="150">
        <f t="shared" si="40"/>
        <v>0.25326457225442905</v>
      </c>
      <c r="N395" s="150">
        <f t="shared" si="41"/>
        <v>0.28559621977627109</v>
      </c>
    </row>
    <row r="396" spans="1:14" x14ac:dyDescent="0.25">
      <c r="A396" s="2" t="s">
        <v>21</v>
      </c>
      <c r="B396" s="2" t="s">
        <v>37</v>
      </c>
      <c r="C396" s="91" t="s">
        <v>60</v>
      </c>
      <c r="D396" s="2" t="s">
        <v>7</v>
      </c>
      <c r="E396" s="60" t="s">
        <v>13</v>
      </c>
      <c r="F396" s="146">
        <v>1089479</v>
      </c>
      <c r="G396" s="147">
        <v>2</v>
      </c>
      <c r="H396" s="148">
        <f t="shared" si="36"/>
        <v>43579.16</v>
      </c>
      <c r="I396" s="148">
        <f t="shared" si="37"/>
        <v>1045899.84</v>
      </c>
      <c r="J396" s="148">
        <f t="shared" si="38"/>
        <v>1133058.1599999999</v>
      </c>
      <c r="K396" s="149">
        <f>F396/F394</f>
        <v>0.41122237877953488</v>
      </c>
      <c r="L396" s="150">
        <f t="shared" si="39"/>
        <v>1.6448895151181395E-2</v>
      </c>
      <c r="M396" s="150">
        <f t="shared" si="40"/>
        <v>0.39477348362835346</v>
      </c>
      <c r="N396" s="150">
        <f t="shared" si="41"/>
        <v>0.4276712739307163</v>
      </c>
    </row>
    <row r="397" spans="1:14" x14ac:dyDescent="0.25">
      <c r="A397" s="2" t="s">
        <v>21</v>
      </c>
      <c r="B397" s="2" t="s">
        <v>37</v>
      </c>
      <c r="C397" s="91" t="s">
        <v>60</v>
      </c>
      <c r="D397" s="151" t="s">
        <v>7</v>
      </c>
      <c r="E397" s="60" t="s">
        <v>14</v>
      </c>
      <c r="F397" s="146">
        <v>846068</v>
      </c>
      <c r="G397" s="147">
        <v>2.4</v>
      </c>
      <c r="H397" s="148">
        <f t="shared" si="36"/>
        <v>40611.263999999996</v>
      </c>
      <c r="I397" s="148">
        <f t="shared" si="37"/>
        <v>805456.73600000003</v>
      </c>
      <c r="J397" s="148">
        <f t="shared" si="38"/>
        <v>886679.26399999997</v>
      </c>
      <c r="K397" s="149">
        <f>F397/F394</f>
        <v>0.31934722520511505</v>
      </c>
      <c r="L397" s="150">
        <f t="shared" si="39"/>
        <v>1.5328666809845522E-2</v>
      </c>
      <c r="M397" s="150">
        <f t="shared" si="40"/>
        <v>0.30401855839526953</v>
      </c>
      <c r="N397" s="150">
        <f t="shared" si="41"/>
        <v>0.33467589201496056</v>
      </c>
    </row>
    <row r="398" spans="1:14" x14ac:dyDescent="0.25">
      <c r="A398" s="2" t="s">
        <v>21</v>
      </c>
      <c r="B398" s="2" t="s">
        <v>37</v>
      </c>
      <c r="C398" s="91" t="s">
        <v>0</v>
      </c>
      <c r="D398" s="2" t="s">
        <v>8</v>
      </c>
      <c r="E398" s="56" t="s">
        <v>59</v>
      </c>
      <c r="F398" s="146">
        <v>6237685</v>
      </c>
      <c r="G398" s="147">
        <v>0.3</v>
      </c>
      <c r="H398" s="148">
        <f t="shared" si="36"/>
        <v>37426.11</v>
      </c>
      <c r="I398" s="148">
        <f t="shared" si="37"/>
        <v>6200258.8899999997</v>
      </c>
      <c r="J398" s="148">
        <f t="shared" si="38"/>
        <v>6275111.1100000003</v>
      </c>
      <c r="K398" s="149">
        <v>1</v>
      </c>
      <c r="L398" s="150">
        <f t="shared" si="39"/>
        <v>6.0000000000000001E-3</v>
      </c>
      <c r="M398" s="150">
        <f t="shared" si="40"/>
        <v>0.99399999999999999</v>
      </c>
      <c r="N398" s="150">
        <f t="shared" si="41"/>
        <v>1.006</v>
      </c>
    </row>
    <row r="399" spans="1:14" x14ac:dyDescent="0.25">
      <c r="A399" s="2" t="s">
        <v>21</v>
      </c>
      <c r="B399" s="2" t="s">
        <v>37</v>
      </c>
      <c r="C399" s="123" t="s">
        <v>0</v>
      </c>
      <c r="D399" s="96" t="s">
        <v>8</v>
      </c>
      <c r="E399" s="60" t="s">
        <v>12</v>
      </c>
      <c r="F399" s="146">
        <v>1531957</v>
      </c>
      <c r="G399" s="147">
        <v>1.8</v>
      </c>
      <c r="H399" s="148">
        <f t="shared" si="36"/>
        <v>55150.452000000005</v>
      </c>
      <c r="I399" s="148">
        <f t="shared" si="37"/>
        <v>1476806.548</v>
      </c>
      <c r="J399" s="148">
        <f t="shared" si="38"/>
        <v>1587107.452</v>
      </c>
      <c r="K399" s="149">
        <f>F399/F398</f>
        <v>0.24559704441631791</v>
      </c>
      <c r="L399" s="150">
        <f t="shared" si="39"/>
        <v>8.8414935989874453E-3</v>
      </c>
      <c r="M399" s="150">
        <f t="shared" si="40"/>
        <v>0.23675555081733046</v>
      </c>
      <c r="N399" s="150">
        <f t="shared" si="41"/>
        <v>0.25443853801530536</v>
      </c>
    </row>
    <row r="400" spans="1:14" x14ac:dyDescent="0.25">
      <c r="A400" s="2" t="s">
        <v>21</v>
      </c>
      <c r="B400" s="2" t="s">
        <v>37</v>
      </c>
      <c r="C400" s="91" t="s">
        <v>0</v>
      </c>
      <c r="D400" s="2" t="s">
        <v>8</v>
      </c>
      <c r="E400" s="60" t="s">
        <v>13</v>
      </c>
      <c r="F400" s="146">
        <v>3237745</v>
      </c>
      <c r="G400" s="147">
        <v>1.1000000000000001</v>
      </c>
      <c r="H400" s="148">
        <f t="shared" si="36"/>
        <v>71230.390000000014</v>
      </c>
      <c r="I400" s="148">
        <f t="shared" si="37"/>
        <v>3166514.61</v>
      </c>
      <c r="J400" s="148">
        <f t="shared" si="38"/>
        <v>3308975.39</v>
      </c>
      <c r="K400" s="149">
        <f>F400/F398</f>
        <v>0.51906195968536406</v>
      </c>
      <c r="L400" s="150">
        <f t="shared" si="39"/>
        <v>1.1419363113078009E-2</v>
      </c>
      <c r="M400" s="150">
        <f t="shared" si="40"/>
        <v>0.50764259657228605</v>
      </c>
      <c r="N400" s="150">
        <f t="shared" si="41"/>
        <v>0.53048132279844207</v>
      </c>
    </row>
    <row r="401" spans="1:14" x14ac:dyDescent="0.25">
      <c r="A401" s="2" t="s">
        <v>21</v>
      </c>
      <c r="B401" s="2" t="s">
        <v>37</v>
      </c>
      <c r="C401" s="91" t="s">
        <v>0</v>
      </c>
      <c r="D401" s="2" t="s">
        <v>8</v>
      </c>
      <c r="E401" s="60" t="s">
        <v>14</v>
      </c>
      <c r="F401" s="146">
        <v>1467983</v>
      </c>
      <c r="G401" s="147">
        <v>2.2000000000000002</v>
      </c>
      <c r="H401" s="148">
        <f t="shared" si="36"/>
        <v>64591.252</v>
      </c>
      <c r="I401" s="148">
        <f t="shared" si="37"/>
        <v>1403391.7479999999</v>
      </c>
      <c r="J401" s="148">
        <f t="shared" si="38"/>
        <v>1532574.2520000001</v>
      </c>
      <c r="K401" s="149">
        <f>F401/F398</f>
        <v>0.23534099589831806</v>
      </c>
      <c r="L401" s="150">
        <f t="shared" si="39"/>
        <v>1.0355003819525997E-2</v>
      </c>
      <c r="M401" s="150">
        <f t="shared" si="40"/>
        <v>0.22498599207879205</v>
      </c>
      <c r="N401" s="150">
        <f t="shared" si="41"/>
        <v>0.24569599971784406</v>
      </c>
    </row>
    <row r="402" spans="1:14" x14ac:dyDescent="0.25">
      <c r="A402" s="2" t="s">
        <v>21</v>
      </c>
      <c r="B402" s="2" t="s">
        <v>37</v>
      </c>
      <c r="C402" s="91" t="s">
        <v>1</v>
      </c>
      <c r="D402" s="2" t="s">
        <v>8</v>
      </c>
      <c r="E402" s="56" t="s">
        <v>59</v>
      </c>
      <c r="F402" s="146">
        <v>3062142</v>
      </c>
      <c r="G402" s="147">
        <v>1.1000000000000001</v>
      </c>
      <c r="H402" s="148">
        <f t="shared" si="36"/>
        <v>67367.124000000011</v>
      </c>
      <c r="I402" s="148">
        <f t="shared" si="37"/>
        <v>2994774.8760000002</v>
      </c>
      <c r="J402" s="148">
        <f t="shared" si="38"/>
        <v>3129509.1239999998</v>
      </c>
      <c r="K402" s="149">
        <v>1</v>
      </c>
      <c r="L402" s="150">
        <f t="shared" si="39"/>
        <v>2.2000000000000002E-2</v>
      </c>
      <c r="M402" s="150">
        <f t="shared" si="40"/>
        <v>0.97799999999999998</v>
      </c>
      <c r="N402" s="150">
        <f t="shared" si="41"/>
        <v>1.022</v>
      </c>
    </row>
    <row r="403" spans="1:14" x14ac:dyDescent="0.25">
      <c r="A403" s="2" t="s">
        <v>21</v>
      </c>
      <c r="B403" s="2" t="s">
        <v>37</v>
      </c>
      <c r="C403" s="123" t="s">
        <v>1</v>
      </c>
      <c r="D403" s="96" t="s">
        <v>8</v>
      </c>
      <c r="E403" s="60" t="s">
        <v>12</v>
      </c>
      <c r="F403" s="146">
        <v>760379</v>
      </c>
      <c r="G403" s="147">
        <v>2.6</v>
      </c>
      <c r="H403" s="148">
        <f t="shared" si="36"/>
        <v>39539.708000000006</v>
      </c>
      <c r="I403" s="148">
        <f t="shared" si="37"/>
        <v>720839.29200000002</v>
      </c>
      <c r="J403" s="148">
        <f t="shared" si="38"/>
        <v>799918.70799999998</v>
      </c>
      <c r="K403" s="149">
        <f>F403/F402</f>
        <v>0.24831604804741256</v>
      </c>
      <c r="L403" s="150">
        <f t="shared" si="39"/>
        <v>1.2912434498465453E-2</v>
      </c>
      <c r="M403" s="150">
        <f t="shared" si="40"/>
        <v>0.23540361354894709</v>
      </c>
      <c r="N403" s="150">
        <f t="shared" si="41"/>
        <v>0.26122848254587799</v>
      </c>
    </row>
    <row r="404" spans="1:14" x14ac:dyDescent="0.25">
      <c r="A404" s="2" t="s">
        <v>21</v>
      </c>
      <c r="B404" s="2" t="s">
        <v>37</v>
      </c>
      <c r="C404" s="91" t="s">
        <v>1</v>
      </c>
      <c r="D404" s="2" t="s">
        <v>8</v>
      </c>
      <c r="E404" s="60" t="s">
        <v>13</v>
      </c>
      <c r="F404" s="146">
        <v>1701717</v>
      </c>
      <c r="G404" s="147">
        <v>1.8</v>
      </c>
      <c r="H404" s="148">
        <f t="shared" si="36"/>
        <v>61261.812000000005</v>
      </c>
      <c r="I404" s="148">
        <f t="shared" si="37"/>
        <v>1640455.1880000001</v>
      </c>
      <c r="J404" s="148">
        <f t="shared" si="38"/>
        <v>1762978.8119999999</v>
      </c>
      <c r="K404" s="149">
        <f>F404/F402</f>
        <v>0.55572765730655205</v>
      </c>
      <c r="L404" s="150">
        <f t="shared" si="39"/>
        <v>2.0006195663035874E-2</v>
      </c>
      <c r="M404" s="150">
        <f t="shared" si="40"/>
        <v>0.53572146164351619</v>
      </c>
      <c r="N404" s="150">
        <f t="shared" si="41"/>
        <v>0.5757338529695879</v>
      </c>
    </row>
    <row r="405" spans="1:14" x14ac:dyDescent="0.25">
      <c r="A405" s="2" t="s">
        <v>21</v>
      </c>
      <c r="B405" s="2" t="s">
        <v>37</v>
      </c>
      <c r="C405" s="91" t="s">
        <v>1</v>
      </c>
      <c r="D405" s="2" t="s">
        <v>8</v>
      </c>
      <c r="E405" s="60" t="s">
        <v>14</v>
      </c>
      <c r="F405" s="146">
        <v>600046</v>
      </c>
      <c r="G405" s="147">
        <v>3.2</v>
      </c>
      <c r="H405" s="148">
        <f t="shared" si="36"/>
        <v>38402.944000000003</v>
      </c>
      <c r="I405" s="148">
        <f t="shared" si="37"/>
        <v>561643.05599999998</v>
      </c>
      <c r="J405" s="148">
        <f t="shared" si="38"/>
        <v>638448.94400000002</v>
      </c>
      <c r="K405" s="149">
        <f>F405/F402</f>
        <v>0.19595629464603537</v>
      </c>
      <c r="L405" s="150">
        <f t="shared" si="39"/>
        <v>1.2541202857346265E-2</v>
      </c>
      <c r="M405" s="150">
        <f t="shared" si="40"/>
        <v>0.18341509178868909</v>
      </c>
      <c r="N405" s="150">
        <f t="shared" si="41"/>
        <v>0.20849749750338165</v>
      </c>
    </row>
    <row r="406" spans="1:14" x14ac:dyDescent="0.25">
      <c r="A406" s="2" t="s">
        <v>21</v>
      </c>
      <c r="B406" s="2" t="s">
        <v>37</v>
      </c>
      <c r="C406" s="91" t="s">
        <v>60</v>
      </c>
      <c r="D406" s="2" t="s">
        <v>8</v>
      </c>
      <c r="E406" s="56" t="s">
        <v>59</v>
      </c>
      <c r="F406" s="146">
        <v>3175543</v>
      </c>
      <c r="G406" s="147">
        <v>1.1000000000000001</v>
      </c>
      <c r="H406" s="148">
        <f t="shared" si="36"/>
        <v>69861.946000000011</v>
      </c>
      <c r="I406" s="148">
        <f t="shared" si="37"/>
        <v>3105681.054</v>
      </c>
      <c r="J406" s="148">
        <f t="shared" si="38"/>
        <v>3245404.946</v>
      </c>
      <c r="K406" s="149">
        <v>1</v>
      </c>
      <c r="L406" s="150">
        <f t="shared" si="39"/>
        <v>2.2000000000000002E-2</v>
      </c>
      <c r="M406" s="150">
        <f t="shared" si="40"/>
        <v>0.97799999999999998</v>
      </c>
      <c r="N406" s="150">
        <f t="shared" si="41"/>
        <v>1.022</v>
      </c>
    </row>
    <row r="407" spans="1:14" x14ac:dyDescent="0.25">
      <c r="A407" s="2" t="s">
        <v>21</v>
      </c>
      <c r="B407" s="2" t="s">
        <v>37</v>
      </c>
      <c r="C407" s="123" t="s">
        <v>60</v>
      </c>
      <c r="D407" s="96" t="s">
        <v>8</v>
      </c>
      <c r="E407" s="60" t="s">
        <v>12</v>
      </c>
      <c r="F407" s="146">
        <v>771578</v>
      </c>
      <c r="G407" s="147">
        <v>2.6</v>
      </c>
      <c r="H407" s="148">
        <f t="shared" si="36"/>
        <v>40122.056000000004</v>
      </c>
      <c r="I407" s="148">
        <f t="shared" si="37"/>
        <v>731455.94400000002</v>
      </c>
      <c r="J407" s="148">
        <f t="shared" si="38"/>
        <v>811700.05599999998</v>
      </c>
      <c r="K407" s="149">
        <f>F407/F406</f>
        <v>0.24297513842514493</v>
      </c>
      <c r="L407" s="150">
        <f t="shared" si="39"/>
        <v>1.2634707198107538E-2</v>
      </c>
      <c r="M407" s="150">
        <f t="shared" si="40"/>
        <v>0.2303404312270374</v>
      </c>
      <c r="N407" s="150">
        <f t="shared" si="41"/>
        <v>0.25560984562325245</v>
      </c>
    </row>
    <row r="408" spans="1:14" x14ac:dyDescent="0.25">
      <c r="A408" s="2" t="s">
        <v>21</v>
      </c>
      <c r="B408" s="2" t="s">
        <v>37</v>
      </c>
      <c r="C408" s="91" t="s">
        <v>60</v>
      </c>
      <c r="D408" s="2" t="s">
        <v>8</v>
      </c>
      <c r="E408" s="60" t="s">
        <v>13</v>
      </c>
      <c r="F408" s="146">
        <v>1536028</v>
      </c>
      <c r="G408" s="147">
        <v>1.8</v>
      </c>
      <c r="H408" s="148">
        <f t="shared" si="36"/>
        <v>55297.008000000002</v>
      </c>
      <c r="I408" s="148">
        <f t="shared" si="37"/>
        <v>1480730.9920000001</v>
      </c>
      <c r="J408" s="148">
        <f t="shared" si="38"/>
        <v>1591325.0079999999</v>
      </c>
      <c r="K408" s="149">
        <f>F408/F406</f>
        <v>0.48370562136932171</v>
      </c>
      <c r="L408" s="150">
        <f t="shared" si="39"/>
        <v>1.7413402369295582E-2</v>
      </c>
      <c r="M408" s="150">
        <f t="shared" si="40"/>
        <v>0.46629221900002615</v>
      </c>
      <c r="N408" s="150">
        <f t="shared" si="41"/>
        <v>0.50111902373861728</v>
      </c>
    </row>
    <row r="409" spans="1:14" x14ac:dyDescent="0.25">
      <c r="A409" s="2" t="s">
        <v>21</v>
      </c>
      <c r="B409" s="2" t="s">
        <v>37</v>
      </c>
      <c r="C409" s="91" t="s">
        <v>60</v>
      </c>
      <c r="D409" s="151" t="s">
        <v>8</v>
      </c>
      <c r="E409" s="60" t="s">
        <v>14</v>
      </c>
      <c r="F409" s="146">
        <v>867937</v>
      </c>
      <c r="G409" s="147">
        <v>2.6</v>
      </c>
      <c r="H409" s="148">
        <f t="shared" si="36"/>
        <v>45132.724000000002</v>
      </c>
      <c r="I409" s="148">
        <f t="shared" si="37"/>
        <v>822804.27599999995</v>
      </c>
      <c r="J409" s="148">
        <f t="shared" si="38"/>
        <v>913069.72400000005</v>
      </c>
      <c r="K409" s="149">
        <f>F409/F406</f>
        <v>0.27331924020553333</v>
      </c>
      <c r="L409" s="150">
        <f t="shared" si="39"/>
        <v>1.4212600490687734E-2</v>
      </c>
      <c r="M409" s="150">
        <f t="shared" si="40"/>
        <v>0.2591066397148456</v>
      </c>
      <c r="N409" s="150">
        <f t="shared" si="41"/>
        <v>0.28753184069622106</v>
      </c>
    </row>
    <row r="410" spans="1:14" x14ac:dyDescent="0.25">
      <c r="A410" s="2" t="s">
        <v>21</v>
      </c>
      <c r="B410" s="2" t="s">
        <v>37</v>
      </c>
      <c r="C410" s="91" t="s">
        <v>0</v>
      </c>
      <c r="D410" s="2" t="s">
        <v>61</v>
      </c>
      <c r="E410" s="56" t="s">
        <v>59</v>
      </c>
      <c r="F410" s="146">
        <v>2760201</v>
      </c>
      <c r="G410" s="147">
        <v>1.1000000000000001</v>
      </c>
      <c r="H410" s="148">
        <f t="shared" si="36"/>
        <v>60724.421999999999</v>
      </c>
      <c r="I410" s="148">
        <f t="shared" si="37"/>
        <v>2699476.5780000002</v>
      </c>
      <c r="J410" s="148">
        <f t="shared" si="38"/>
        <v>2820925.4219999998</v>
      </c>
      <c r="K410" s="149">
        <v>1</v>
      </c>
      <c r="L410" s="150">
        <f t="shared" si="39"/>
        <v>2.2000000000000002E-2</v>
      </c>
      <c r="M410" s="150">
        <f t="shared" si="40"/>
        <v>0.97799999999999998</v>
      </c>
      <c r="N410" s="150">
        <f t="shared" si="41"/>
        <v>1.022</v>
      </c>
    </row>
    <row r="411" spans="1:14" x14ac:dyDescent="0.25">
      <c r="A411" s="2" t="s">
        <v>21</v>
      </c>
      <c r="B411" s="2" t="s">
        <v>37</v>
      </c>
      <c r="C411" s="123" t="s">
        <v>0</v>
      </c>
      <c r="D411" s="2" t="s">
        <v>61</v>
      </c>
      <c r="E411" s="60" t="s">
        <v>12</v>
      </c>
      <c r="F411" s="146">
        <v>320496</v>
      </c>
      <c r="G411" s="147">
        <v>4.3</v>
      </c>
      <c r="H411" s="148">
        <f t="shared" si="36"/>
        <v>27562.656000000003</v>
      </c>
      <c r="I411" s="148">
        <f t="shared" si="37"/>
        <v>292933.34399999998</v>
      </c>
      <c r="J411" s="148">
        <f t="shared" si="38"/>
        <v>348058.65600000002</v>
      </c>
      <c r="K411" s="149">
        <f>F411/F410</f>
        <v>0.11611328305438626</v>
      </c>
      <c r="L411" s="150">
        <f t="shared" si="39"/>
        <v>9.985742342677217E-3</v>
      </c>
      <c r="M411" s="150">
        <f t="shared" si="40"/>
        <v>0.10612754071170905</v>
      </c>
      <c r="N411" s="150">
        <f t="shared" si="41"/>
        <v>0.12609902539706347</v>
      </c>
    </row>
    <row r="412" spans="1:14" x14ac:dyDescent="0.25">
      <c r="A412" s="2" t="s">
        <v>21</v>
      </c>
      <c r="B412" s="2" t="s">
        <v>37</v>
      </c>
      <c r="C412" s="91" t="s">
        <v>0</v>
      </c>
      <c r="D412" s="2" t="s">
        <v>61</v>
      </c>
      <c r="E412" s="60" t="s">
        <v>13</v>
      </c>
      <c r="F412" s="146">
        <v>1574150</v>
      </c>
      <c r="G412" s="147">
        <v>1.8</v>
      </c>
      <c r="H412" s="148">
        <f t="shared" si="36"/>
        <v>56669.4</v>
      </c>
      <c r="I412" s="148">
        <f t="shared" si="37"/>
        <v>1517480.6</v>
      </c>
      <c r="J412" s="148">
        <f t="shared" si="38"/>
        <v>1630819.4</v>
      </c>
      <c r="K412" s="149">
        <f>F412/F410</f>
        <v>0.57030266998671475</v>
      </c>
      <c r="L412" s="150">
        <f t="shared" si="39"/>
        <v>2.0530896119521733E-2</v>
      </c>
      <c r="M412" s="150">
        <f t="shared" si="40"/>
        <v>0.549771773867193</v>
      </c>
      <c r="N412" s="150">
        <f t="shared" si="41"/>
        <v>0.5908335661062365</v>
      </c>
    </row>
    <row r="413" spans="1:14" x14ac:dyDescent="0.25">
      <c r="A413" s="2" t="s">
        <v>21</v>
      </c>
      <c r="B413" s="2" t="s">
        <v>37</v>
      </c>
      <c r="C413" s="91" t="s">
        <v>0</v>
      </c>
      <c r="D413" s="2" t="s">
        <v>61</v>
      </c>
      <c r="E413" s="60" t="s">
        <v>14</v>
      </c>
      <c r="F413" s="146">
        <v>865555</v>
      </c>
      <c r="G413" s="147">
        <v>2.2000000000000002</v>
      </c>
      <c r="H413" s="148">
        <f t="shared" si="36"/>
        <v>38084.420000000006</v>
      </c>
      <c r="I413" s="148">
        <f t="shared" si="37"/>
        <v>827470.58</v>
      </c>
      <c r="J413" s="148">
        <f t="shared" si="38"/>
        <v>903639.42</v>
      </c>
      <c r="K413" s="149">
        <f>F413/F410</f>
        <v>0.31358404695889902</v>
      </c>
      <c r="L413" s="150">
        <f t="shared" si="39"/>
        <v>1.3797698066191556E-2</v>
      </c>
      <c r="M413" s="150">
        <f t="shared" si="40"/>
        <v>0.29978634889270744</v>
      </c>
      <c r="N413" s="150">
        <f t="shared" si="41"/>
        <v>0.3273817450250906</v>
      </c>
    </row>
    <row r="414" spans="1:14" x14ac:dyDescent="0.25">
      <c r="A414" s="2" t="s">
        <v>21</v>
      </c>
      <c r="B414" s="2" t="s">
        <v>37</v>
      </c>
      <c r="C414" s="91" t="s">
        <v>1</v>
      </c>
      <c r="D414" s="2" t="s">
        <v>61</v>
      </c>
      <c r="E414" s="56" t="s">
        <v>59</v>
      </c>
      <c r="F414" s="146">
        <v>1194710</v>
      </c>
      <c r="G414" s="147">
        <v>2.2000000000000002</v>
      </c>
      <c r="H414" s="148">
        <f t="shared" si="36"/>
        <v>52567.24</v>
      </c>
      <c r="I414" s="148">
        <f t="shared" si="37"/>
        <v>1142142.76</v>
      </c>
      <c r="J414" s="148">
        <f t="shared" si="38"/>
        <v>1247277.24</v>
      </c>
      <c r="K414" s="149">
        <v>1</v>
      </c>
      <c r="L414" s="150">
        <f t="shared" si="39"/>
        <v>4.4000000000000004E-2</v>
      </c>
      <c r="M414" s="150">
        <f t="shared" si="40"/>
        <v>0.95599999999999996</v>
      </c>
      <c r="N414" s="150">
        <f t="shared" si="41"/>
        <v>1.044</v>
      </c>
    </row>
    <row r="415" spans="1:14" x14ac:dyDescent="0.25">
      <c r="A415" s="2" t="s">
        <v>21</v>
      </c>
      <c r="B415" s="2" t="s">
        <v>37</v>
      </c>
      <c r="C415" s="123" t="s">
        <v>1</v>
      </c>
      <c r="D415" s="96" t="s">
        <v>61</v>
      </c>
      <c r="E415" s="60" t="s">
        <v>12</v>
      </c>
      <c r="F415" s="146">
        <v>141885</v>
      </c>
      <c r="G415" s="147">
        <v>6.8</v>
      </c>
      <c r="H415" s="148">
        <f t="shared" si="36"/>
        <v>19296.36</v>
      </c>
      <c r="I415" s="148">
        <f t="shared" si="37"/>
        <v>122588.64</v>
      </c>
      <c r="J415" s="148">
        <f t="shared" si="38"/>
        <v>161181.35999999999</v>
      </c>
      <c r="K415" s="149">
        <f>F415/F414</f>
        <v>0.11876103824359049</v>
      </c>
      <c r="L415" s="150">
        <f t="shared" si="39"/>
        <v>1.6151501201128307E-2</v>
      </c>
      <c r="M415" s="150">
        <f t="shared" si="40"/>
        <v>0.10260953704246219</v>
      </c>
      <c r="N415" s="150">
        <f t="shared" si="41"/>
        <v>0.13491253944471882</v>
      </c>
    </row>
    <row r="416" spans="1:14" x14ac:dyDescent="0.25">
      <c r="A416" s="2" t="s">
        <v>21</v>
      </c>
      <c r="B416" s="2" t="s">
        <v>37</v>
      </c>
      <c r="C416" s="91" t="s">
        <v>1</v>
      </c>
      <c r="D416" s="2" t="s">
        <v>61</v>
      </c>
      <c r="E416" s="60" t="s">
        <v>13</v>
      </c>
      <c r="F416" s="146">
        <v>848908</v>
      </c>
      <c r="G416" s="147">
        <v>2.2000000000000002</v>
      </c>
      <c r="H416" s="148">
        <f t="shared" si="36"/>
        <v>37351.952000000005</v>
      </c>
      <c r="I416" s="148">
        <f t="shared" si="37"/>
        <v>811556.04799999995</v>
      </c>
      <c r="J416" s="148">
        <f t="shared" si="38"/>
        <v>886259.95200000005</v>
      </c>
      <c r="K416" s="149">
        <f>F416/F414</f>
        <v>0.7105556997095529</v>
      </c>
      <c r="L416" s="150">
        <f t="shared" si="39"/>
        <v>3.126445078722033E-2</v>
      </c>
      <c r="M416" s="150">
        <f t="shared" si="40"/>
        <v>0.67929124892233261</v>
      </c>
      <c r="N416" s="150">
        <f t="shared" si="41"/>
        <v>0.74182015049677319</v>
      </c>
    </row>
    <row r="417" spans="1:14" x14ac:dyDescent="0.25">
      <c r="A417" s="2" t="s">
        <v>21</v>
      </c>
      <c r="B417" s="2" t="s">
        <v>37</v>
      </c>
      <c r="C417" s="91" t="s">
        <v>1</v>
      </c>
      <c r="D417" s="2" t="s">
        <v>61</v>
      </c>
      <c r="E417" s="60" t="s">
        <v>14</v>
      </c>
      <c r="F417" s="146">
        <v>203917</v>
      </c>
      <c r="G417" s="147">
        <v>5.3</v>
      </c>
      <c r="H417" s="148">
        <f t="shared" si="36"/>
        <v>21615.201999999997</v>
      </c>
      <c r="I417" s="148">
        <f t="shared" si="37"/>
        <v>182301.79800000001</v>
      </c>
      <c r="J417" s="148">
        <f t="shared" si="38"/>
        <v>225532.20199999999</v>
      </c>
      <c r="K417" s="149">
        <f>F417/F414</f>
        <v>0.17068326204685655</v>
      </c>
      <c r="L417" s="150">
        <f t="shared" si="39"/>
        <v>1.8092425776966795E-2</v>
      </c>
      <c r="M417" s="150">
        <f t="shared" si="40"/>
        <v>0.15259083626988976</v>
      </c>
      <c r="N417" s="150">
        <f t="shared" si="41"/>
        <v>0.18877568782382334</v>
      </c>
    </row>
    <row r="418" spans="1:14" x14ac:dyDescent="0.25">
      <c r="A418" s="2" t="s">
        <v>21</v>
      </c>
      <c r="B418" s="2" t="s">
        <v>37</v>
      </c>
      <c r="C418" s="91" t="s">
        <v>60</v>
      </c>
      <c r="D418" s="96" t="s">
        <v>61</v>
      </c>
      <c r="E418" s="56" t="s">
        <v>59</v>
      </c>
      <c r="F418" s="146">
        <v>1565491</v>
      </c>
      <c r="G418" s="147">
        <v>1.8</v>
      </c>
      <c r="H418" s="148">
        <f t="shared" si="36"/>
        <v>56357.676000000007</v>
      </c>
      <c r="I418" s="148">
        <f t="shared" si="37"/>
        <v>1509133.324</v>
      </c>
      <c r="J418" s="148">
        <f t="shared" si="38"/>
        <v>1621848.676</v>
      </c>
      <c r="K418" s="149">
        <v>1</v>
      </c>
      <c r="L418" s="150">
        <f t="shared" si="39"/>
        <v>3.6000000000000004E-2</v>
      </c>
      <c r="M418" s="150">
        <f t="shared" si="40"/>
        <v>0.96399999999999997</v>
      </c>
      <c r="N418" s="150">
        <f t="shared" si="41"/>
        <v>1.036</v>
      </c>
    </row>
    <row r="419" spans="1:14" x14ac:dyDescent="0.25">
      <c r="A419" s="2" t="s">
        <v>21</v>
      </c>
      <c r="B419" s="2" t="s">
        <v>37</v>
      </c>
      <c r="C419" s="123" t="s">
        <v>60</v>
      </c>
      <c r="D419" s="96" t="s">
        <v>61</v>
      </c>
      <c r="E419" s="60" t="s">
        <v>12</v>
      </c>
      <c r="F419" s="146">
        <v>178611</v>
      </c>
      <c r="G419" s="147">
        <v>6.8</v>
      </c>
      <c r="H419" s="148">
        <f t="shared" si="36"/>
        <v>24291.096000000001</v>
      </c>
      <c r="I419" s="148">
        <f t="shared" si="37"/>
        <v>154319.90400000001</v>
      </c>
      <c r="J419" s="148">
        <f t="shared" si="38"/>
        <v>202902.09599999999</v>
      </c>
      <c r="K419" s="149">
        <f>F419/F418</f>
        <v>0.11409263930613463</v>
      </c>
      <c r="L419" s="150">
        <f t="shared" si="39"/>
        <v>1.5516598945634308E-2</v>
      </c>
      <c r="M419" s="150">
        <f t="shared" si="40"/>
        <v>9.8576040360500314E-2</v>
      </c>
      <c r="N419" s="150">
        <f t="shared" si="41"/>
        <v>0.12960923825176893</v>
      </c>
    </row>
    <row r="420" spans="1:14" x14ac:dyDescent="0.25">
      <c r="A420" s="2" t="s">
        <v>21</v>
      </c>
      <c r="B420" s="2" t="s">
        <v>37</v>
      </c>
      <c r="C420" s="91" t="s">
        <v>60</v>
      </c>
      <c r="D420" s="2" t="s">
        <v>61</v>
      </c>
      <c r="E420" s="60" t="s">
        <v>13</v>
      </c>
      <c r="F420" s="146">
        <v>725242</v>
      </c>
      <c r="G420" s="147">
        <v>3.2</v>
      </c>
      <c r="H420" s="148">
        <f t="shared" si="36"/>
        <v>46415.487999999998</v>
      </c>
      <c r="I420" s="148">
        <f t="shared" si="37"/>
        <v>678826.51199999999</v>
      </c>
      <c r="J420" s="148">
        <f t="shared" si="38"/>
        <v>771657.48800000001</v>
      </c>
      <c r="K420" s="149">
        <f>F420/F418</f>
        <v>0.46326807372255735</v>
      </c>
      <c r="L420" s="150">
        <f t="shared" si="39"/>
        <v>2.9649156718243672E-2</v>
      </c>
      <c r="M420" s="150">
        <f t="shared" si="40"/>
        <v>0.43361891700431365</v>
      </c>
      <c r="N420" s="150">
        <f t="shared" si="41"/>
        <v>0.49291723044080105</v>
      </c>
    </row>
    <row r="421" spans="1:14" x14ac:dyDescent="0.25">
      <c r="A421" s="2" t="s">
        <v>21</v>
      </c>
      <c r="B421" s="2" t="s">
        <v>37</v>
      </c>
      <c r="C421" s="91" t="s">
        <v>60</v>
      </c>
      <c r="D421" s="151" t="s">
        <v>61</v>
      </c>
      <c r="E421" s="60" t="s">
        <v>14</v>
      </c>
      <c r="F421" s="146">
        <v>661638</v>
      </c>
      <c r="G421" s="147">
        <v>3.2</v>
      </c>
      <c r="H421" s="148">
        <f t="shared" si="36"/>
        <v>42344.832000000002</v>
      </c>
      <c r="I421" s="148">
        <f t="shared" si="37"/>
        <v>619293.16799999995</v>
      </c>
      <c r="J421" s="148">
        <f t="shared" si="38"/>
        <v>703982.83200000005</v>
      </c>
      <c r="K421" s="149">
        <f>F421/F418</f>
        <v>0.42263928697130804</v>
      </c>
      <c r="L421" s="150">
        <f t="shared" si="39"/>
        <v>2.7048914366163714E-2</v>
      </c>
      <c r="M421" s="150">
        <f t="shared" si="40"/>
        <v>0.39559037260514435</v>
      </c>
      <c r="N421" s="150">
        <f t="shared" si="41"/>
        <v>0.44968820133747173</v>
      </c>
    </row>
    <row r="422" spans="1:14" x14ac:dyDescent="0.25">
      <c r="A422" s="152" t="s">
        <v>21</v>
      </c>
      <c r="B422" s="152" t="s">
        <v>37</v>
      </c>
      <c r="C422" s="153" t="s">
        <v>0</v>
      </c>
      <c r="D422" s="152" t="s">
        <v>10</v>
      </c>
      <c r="E422" s="56" t="s">
        <v>59</v>
      </c>
      <c r="F422" s="146">
        <v>20864764</v>
      </c>
      <c r="G422" s="147">
        <v>0.3</v>
      </c>
      <c r="H422" s="148">
        <f t="shared" si="36"/>
        <v>125188.584</v>
      </c>
      <c r="I422" s="148">
        <f t="shared" si="37"/>
        <v>20739575.416000001</v>
      </c>
      <c r="J422" s="148">
        <f t="shared" si="38"/>
        <v>20989952.583999999</v>
      </c>
      <c r="K422" s="149">
        <v>1</v>
      </c>
      <c r="L422" s="150">
        <f t="shared" si="39"/>
        <v>6.0000000000000001E-3</v>
      </c>
      <c r="M422" s="150">
        <f t="shared" si="40"/>
        <v>0.99399999999999999</v>
      </c>
      <c r="N422" s="150">
        <f t="shared" si="41"/>
        <v>1.006</v>
      </c>
    </row>
    <row r="423" spans="1:14" x14ac:dyDescent="0.25">
      <c r="A423" s="2" t="s">
        <v>21</v>
      </c>
      <c r="B423" s="2" t="s">
        <v>37</v>
      </c>
      <c r="C423" s="123" t="s">
        <v>0</v>
      </c>
      <c r="D423" s="96" t="s">
        <v>10</v>
      </c>
      <c r="E423" s="60" t="s">
        <v>12</v>
      </c>
      <c r="F423" s="146">
        <v>4939308</v>
      </c>
      <c r="G423" s="147">
        <v>1</v>
      </c>
      <c r="H423" s="148">
        <f t="shared" si="36"/>
        <v>98786.16</v>
      </c>
      <c r="I423" s="148">
        <f t="shared" si="37"/>
        <v>4840521.84</v>
      </c>
      <c r="J423" s="148">
        <f t="shared" si="38"/>
        <v>5038094.16</v>
      </c>
      <c r="K423" s="149">
        <f>F423/F422</f>
        <v>0.23672963662565269</v>
      </c>
      <c r="L423" s="150">
        <f t="shared" si="39"/>
        <v>4.7345927325130538E-3</v>
      </c>
      <c r="M423" s="150">
        <f t="shared" si="40"/>
        <v>0.23199504389313963</v>
      </c>
      <c r="N423" s="150">
        <f t="shared" si="41"/>
        <v>0.24146422935816575</v>
      </c>
    </row>
    <row r="424" spans="1:14" x14ac:dyDescent="0.25">
      <c r="A424" s="2" t="s">
        <v>21</v>
      </c>
      <c r="B424" s="2" t="s">
        <v>37</v>
      </c>
      <c r="C424" s="91" t="s">
        <v>0</v>
      </c>
      <c r="D424" s="2" t="s">
        <v>10</v>
      </c>
      <c r="E424" s="60" t="s">
        <v>13</v>
      </c>
      <c r="F424" s="146">
        <v>8384685</v>
      </c>
      <c r="G424" s="147">
        <v>0.7</v>
      </c>
      <c r="H424" s="148">
        <f t="shared" si="36"/>
        <v>117385.59</v>
      </c>
      <c r="I424" s="148">
        <f t="shared" si="37"/>
        <v>8267299.4100000001</v>
      </c>
      <c r="J424" s="148">
        <f t="shared" si="38"/>
        <v>8502070.5899999999</v>
      </c>
      <c r="K424" s="149">
        <f>F424/F422</f>
        <v>0.40185860717140148</v>
      </c>
      <c r="L424" s="150">
        <f t="shared" si="39"/>
        <v>5.62602050039962E-3</v>
      </c>
      <c r="M424" s="150">
        <f t="shared" si="40"/>
        <v>0.39623258667100186</v>
      </c>
      <c r="N424" s="150">
        <f t="shared" si="41"/>
        <v>0.4074846276718011</v>
      </c>
    </row>
    <row r="425" spans="1:14" x14ac:dyDescent="0.25">
      <c r="A425" s="2" t="s">
        <v>21</v>
      </c>
      <c r="B425" s="2" t="s">
        <v>37</v>
      </c>
      <c r="C425" s="91" t="s">
        <v>0</v>
      </c>
      <c r="D425" s="2" t="s">
        <v>10</v>
      </c>
      <c r="E425" s="60" t="s">
        <v>14</v>
      </c>
      <c r="F425" s="146">
        <v>7540771</v>
      </c>
      <c r="G425" s="147">
        <v>0.7</v>
      </c>
      <c r="H425" s="148">
        <f t="shared" si="36"/>
        <v>105570.79399999998</v>
      </c>
      <c r="I425" s="148">
        <f t="shared" si="37"/>
        <v>7435200.2060000002</v>
      </c>
      <c r="J425" s="148">
        <f t="shared" si="38"/>
        <v>7646341.7939999998</v>
      </c>
      <c r="K425" s="149">
        <f>F425/F422</f>
        <v>0.3614117562029458</v>
      </c>
      <c r="L425" s="150">
        <f t="shared" si="39"/>
        <v>5.059764586841241E-3</v>
      </c>
      <c r="M425" s="150">
        <f t="shared" si="40"/>
        <v>0.35635199161610454</v>
      </c>
      <c r="N425" s="150">
        <f t="shared" si="41"/>
        <v>0.36647152078978706</v>
      </c>
    </row>
    <row r="426" spans="1:14" x14ac:dyDescent="0.25">
      <c r="A426" s="2" t="s">
        <v>21</v>
      </c>
      <c r="B426" s="2" t="s">
        <v>37</v>
      </c>
      <c r="C426" s="91" t="s">
        <v>1</v>
      </c>
      <c r="D426" s="2" t="s">
        <v>10</v>
      </c>
      <c r="E426" s="56" t="s">
        <v>59</v>
      </c>
      <c r="F426" s="146">
        <v>10281612</v>
      </c>
      <c r="G426" s="147">
        <v>0.6</v>
      </c>
      <c r="H426" s="148">
        <f t="shared" si="36"/>
        <v>123379.344</v>
      </c>
      <c r="I426" s="148">
        <f t="shared" si="37"/>
        <v>10158232.655999999</v>
      </c>
      <c r="J426" s="148">
        <f t="shared" si="38"/>
        <v>10404991.344000001</v>
      </c>
      <c r="K426" s="149">
        <v>1</v>
      </c>
      <c r="L426" s="150">
        <f t="shared" si="39"/>
        <v>1.2E-2</v>
      </c>
      <c r="M426" s="150">
        <f t="shared" si="40"/>
        <v>0.98799999999999999</v>
      </c>
      <c r="N426" s="150">
        <f t="shared" si="41"/>
        <v>1.012</v>
      </c>
    </row>
    <row r="427" spans="1:14" x14ac:dyDescent="0.25">
      <c r="A427" s="2" t="s">
        <v>21</v>
      </c>
      <c r="B427" s="2" t="s">
        <v>37</v>
      </c>
      <c r="C427" s="123" t="s">
        <v>1</v>
      </c>
      <c r="D427" s="96" t="s">
        <v>10</v>
      </c>
      <c r="E427" s="60" t="s">
        <v>12</v>
      </c>
      <c r="F427" s="146">
        <v>2564764</v>
      </c>
      <c r="G427" s="147">
        <v>1.5</v>
      </c>
      <c r="H427" s="148">
        <f t="shared" si="36"/>
        <v>76942.92</v>
      </c>
      <c r="I427" s="148">
        <f t="shared" si="37"/>
        <v>2487821.08</v>
      </c>
      <c r="J427" s="148">
        <f t="shared" si="38"/>
        <v>2641706.92</v>
      </c>
      <c r="K427" s="149">
        <f>F427/F426</f>
        <v>0.24945154514681162</v>
      </c>
      <c r="L427" s="150">
        <f t="shared" si="39"/>
        <v>7.4835463544043494E-3</v>
      </c>
      <c r="M427" s="150">
        <f t="shared" si="40"/>
        <v>0.24196799879240727</v>
      </c>
      <c r="N427" s="150">
        <f t="shared" si="41"/>
        <v>0.25693509150121596</v>
      </c>
    </row>
    <row r="428" spans="1:14" x14ac:dyDescent="0.25">
      <c r="A428" s="2" t="s">
        <v>21</v>
      </c>
      <c r="B428" s="2" t="s">
        <v>37</v>
      </c>
      <c r="C428" s="91" t="s">
        <v>1</v>
      </c>
      <c r="D428" s="2" t="s">
        <v>10</v>
      </c>
      <c r="E428" s="60" t="s">
        <v>13</v>
      </c>
      <c r="F428" s="146">
        <v>4303308</v>
      </c>
      <c r="G428" s="147">
        <v>1</v>
      </c>
      <c r="H428" s="148">
        <f t="shared" si="36"/>
        <v>86066.16</v>
      </c>
      <c r="I428" s="148">
        <f t="shared" si="37"/>
        <v>4217241.84</v>
      </c>
      <c r="J428" s="148">
        <f t="shared" si="38"/>
        <v>4389374.16</v>
      </c>
      <c r="K428" s="149">
        <f>F428/F426</f>
        <v>0.4185440960036228</v>
      </c>
      <c r="L428" s="150">
        <f t="shared" si="39"/>
        <v>8.3708819200724559E-3</v>
      </c>
      <c r="M428" s="150">
        <f t="shared" si="40"/>
        <v>0.41017321408355034</v>
      </c>
      <c r="N428" s="150">
        <f t="shared" si="41"/>
        <v>0.42691497792369526</v>
      </c>
    </row>
    <row r="429" spans="1:14" x14ac:dyDescent="0.25">
      <c r="A429" s="2" t="s">
        <v>21</v>
      </c>
      <c r="B429" s="2" t="s">
        <v>37</v>
      </c>
      <c r="C429" s="91" t="s">
        <v>1</v>
      </c>
      <c r="D429" s="2" t="s">
        <v>10</v>
      </c>
      <c r="E429" s="60" t="s">
        <v>14</v>
      </c>
      <c r="F429" s="146">
        <v>3413540</v>
      </c>
      <c r="G429" s="147">
        <v>1.2</v>
      </c>
      <c r="H429" s="148">
        <f t="shared" si="36"/>
        <v>81924.960000000006</v>
      </c>
      <c r="I429" s="148">
        <f t="shared" si="37"/>
        <v>3331615.04</v>
      </c>
      <c r="J429" s="148">
        <f t="shared" si="38"/>
        <v>3495464.96</v>
      </c>
      <c r="K429" s="149">
        <f>F429/F426</f>
        <v>0.33200435884956564</v>
      </c>
      <c r="L429" s="150">
        <f t="shared" si="39"/>
        <v>7.968104612389575E-3</v>
      </c>
      <c r="M429" s="150">
        <f t="shared" si="40"/>
        <v>0.32403625423717608</v>
      </c>
      <c r="N429" s="150">
        <f t="shared" si="41"/>
        <v>0.3399724634619552</v>
      </c>
    </row>
    <row r="430" spans="1:14" x14ac:dyDescent="0.25">
      <c r="A430" s="2" t="s">
        <v>21</v>
      </c>
      <c r="B430" s="2" t="s">
        <v>37</v>
      </c>
      <c r="C430" s="91" t="s">
        <v>60</v>
      </c>
      <c r="D430" s="2" t="s">
        <v>10</v>
      </c>
      <c r="E430" s="56" t="s">
        <v>59</v>
      </c>
      <c r="F430" s="146">
        <v>10583152</v>
      </c>
      <c r="G430" s="147">
        <v>0.6</v>
      </c>
      <c r="H430" s="148">
        <f t="shared" si="36"/>
        <v>126997.82400000001</v>
      </c>
      <c r="I430" s="148">
        <f t="shared" si="37"/>
        <v>10456154.176000001</v>
      </c>
      <c r="J430" s="148">
        <f t="shared" si="38"/>
        <v>10710149.823999999</v>
      </c>
      <c r="K430" s="149">
        <v>1</v>
      </c>
      <c r="L430" s="150">
        <f t="shared" si="39"/>
        <v>1.2E-2</v>
      </c>
      <c r="M430" s="150">
        <f t="shared" si="40"/>
        <v>0.98799999999999999</v>
      </c>
      <c r="N430" s="150">
        <f t="shared" si="41"/>
        <v>1.012</v>
      </c>
    </row>
    <row r="431" spans="1:14" x14ac:dyDescent="0.25">
      <c r="A431" s="2" t="s">
        <v>21</v>
      </c>
      <c r="B431" s="2" t="s">
        <v>37</v>
      </c>
      <c r="C431" s="123" t="s">
        <v>60</v>
      </c>
      <c r="D431" s="96" t="s">
        <v>10</v>
      </c>
      <c r="E431" s="60" t="s">
        <v>12</v>
      </c>
      <c r="F431" s="146">
        <v>2374544</v>
      </c>
      <c r="G431" s="147">
        <v>1.5</v>
      </c>
      <c r="H431" s="148">
        <f t="shared" si="36"/>
        <v>71236.320000000007</v>
      </c>
      <c r="I431" s="148">
        <f t="shared" si="37"/>
        <v>2303307.6800000002</v>
      </c>
      <c r="J431" s="148">
        <f t="shared" si="38"/>
        <v>2445780.3199999998</v>
      </c>
      <c r="K431" s="149">
        <f>F431/F430</f>
        <v>0.22437020653204262</v>
      </c>
      <c r="L431" s="150">
        <f t="shared" si="39"/>
        <v>6.7311061959612782E-3</v>
      </c>
      <c r="M431" s="150">
        <f t="shared" si="40"/>
        <v>0.21763910033608133</v>
      </c>
      <c r="N431" s="150">
        <f t="shared" si="41"/>
        <v>0.23110131272800391</v>
      </c>
    </row>
    <row r="432" spans="1:14" x14ac:dyDescent="0.25">
      <c r="A432" s="2" t="s">
        <v>21</v>
      </c>
      <c r="B432" s="2" t="s">
        <v>37</v>
      </c>
      <c r="C432" s="91" t="s">
        <v>60</v>
      </c>
      <c r="D432" s="2" t="s">
        <v>10</v>
      </c>
      <c r="E432" s="60" t="s">
        <v>13</v>
      </c>
      <c r="F432" s="146">
        <v>4081377</v>
      </c>
      <c r="G432" s="147">
        <v>1</v>
      </c>
      <c r="H432" s="148">
        <f t="shared" si="36"/>
        <v>81627.539999999994</v>
      </c>
      <c r="I432" s="148">
        <f t="shared" si="37"/>
        <v>3999749.46</v>
      </c>
      <c r="J432" s="148">
        <f t="shared" si="38"/>
        <v>4163004.54</v>
      </c>
      <c r="K432" s="149">
        <f>F432/F430</f>
        <v>0.38564852890707796</v>
      </c>
      <c r="L432" s="150">
        <f t="shared" si="39"/>
        <v>7.7129705781415593E-3</v>
      </c>
      <c r="M432" s="150">
        <f t="shared" si="40"/>
        <v>0.37793555832893638</v>
      </c>
      <c r="N432" s="150">
        <f t="shared" si="41"/>
        <v>0.39336149948521953</v>
      </c>
    </row>
    <row r="433" spans="1:14" x14ac:dyDescent="0.25">
      <c r="A433" s="2" t="s">
        <v>21</v>
      </c>
      <c r="B433" s="2" t="s">
        <v>37</v>
      </c>
      <c r="C433" s="91" t="s">
        <v>60</v>
      </c>
      <c r="D433" s="151" t="s">
        <v>10</v>
      </c>
      <c r="E433" s="60" t="s">
        <v>14</v>
      </c>
      <c r="F433" s="146">
        <v>4127231</v>
      </c>
      <c r="G433" s="147">
        <v>1</v>
      </c>
      <c r="H433" s="148">
        <f t="shared" si="36"/>
        <v>82544.62</v>
      </c>
      <c r="I433" s="148">
        <f t="shared" si="37"/>
        <v>4044686.38</v>
      </c>
      <c r="J433" s="148">
        <f t="shared" si="38"/>
        <v>4209775.62</v>
      </c>
      <c r="K433" s="149">
        <f>F433/F430</f>
        <v>0.38998126456087939</v>
      </c>
      <c r="L433" s="150">
        <f t="shared" si="39"/>
        <v>7.7996252912175875E-3</v>
      </c>
      <c r="M433" s="150">
        <f t="shared" si="40"/>
        <v>0.38218163926966181</v>
      </c>
      <c r="N433" s="150">
        <f t="shared" si="41"/>
        <v>0.39778088985209697</v>
      </c>
    </row>
    <row r="434" spans="1:14" x14ac:dyDescent="0.25">
      <c r="A434" s="2" t="s">
        <v>22</v>
      </c>
      <c r="B434" s="2" t="s">
        <v>28</v>
      </c>
      <c r="C434" s="91" t="s">
        <v>0</v>
      </c>
      <c r="D434" s="2" t="s">
        <v>4</v>
      </c>
      <c r="E434" s="56" t="s">
        <v>59</v>
      </c>
      <c r="F434" s="146">
        <v>359840</v>
      </c>
      <c r="G434" s="147">
        <v>4</v>
      </c>
      <c r="H434" s="148">
        <f t="shared" si="36"/>
        <v>28787.200000000001</v>
      </c>
      <c r="I434" s="148">
        <f t="shared" si="37"/>
        <v>331052.79999999999</v>
      </c>
      <c r="J434" s="148">
        <f t="shared" si="38"/>
        <v>388627.20000000001</v>
      </c>
      <c r="K434" s="149">
        <v>1</v>
      </c>
      <c r="L434" s="150">
        <f t="shared" si="39"/>
        <v>0.08</v>
      </c>
      <c r="M434" s="150">
        <f t="shared" si="40"/>
        <v>0.92</v>
      </c>
      <c r="N434" s="150">
        <f t="shared" si="41"/>
        <v>1.08</v>
      </c>
    </row>
    <row r="435" spans="1:14" x14ac:dyDescent="0.25">
      <c r="A435" s="2" t="s">
        <v>22</v>
      </c>
      <c r="B435" s="2" t="s">
        <v>28</v>
      </c>
      <c r="C435" s="123" t="s">
        <v>0</v>
      </c>
      <c r="D435" s="96" t="s">
        <v>4</v>
      </c>
      <c r="E435" s="60" t="s">
        <v>12</v>
      </c>
      <c r="F435" s="146">
        <v>26443</v>
      </c>
      <c r="G435" s="147">
        <v>14.4</v>
      </c>
      <c r="H435" s="148">
        <f t="shared" si="36"/>
        <v>7615.5839999999998</v>
      </c>
      <c r="I435" s="148">
        <f t="shared" si="37"/>
        <v>18827.416000000001</v>
      </c>
      <c r="J435" s="148">
        <f t="shared" si="38"/>
        <v>34058.584000000003</v>
      </c>
      <c r="K435" s="149">
        <f>F435/F434</f>
        <v>7.3485437972432191E-2</v>
      </c>
      <c r="L435" s="150">
        <f t="shared" si="39"/>
        <v>2.1163806136060472E-2</v>
      </c>
      <c r="M435" s="150">
        <f t="shared" si="40"/>
        <v>5.2321631836371715E-2</v>
      </c>
      <c r="N435" s="150">
        <f t="shared" si="41"/>
        <v>9.4649244108492667E-2</v>
      </c>
    </row>
    <row r="436" spans="1:14" x14ac:dyDescent="0.25">
      <c r="A436" s="2" t="s">
        <v>22</v>
      </c>
      <c r="B436" s="2" t="s">
        <v>28</v>
      </c>
      <c r="C436" s="91" t="s">
        <v>0</v>
      </c>
      <c r="D436" s="2" t="s">
        <v>4</v>
      </c>
      <c r="E436" s="60" t="s">
        <v>13</v>
      </c>
      <c r="F436" s="146">
        <v>25855</v>
      </c>
      <c r="G436" s="147">
        <v>14.4</v>
      </c>
      <c r="H436" s="148">
        <f t="shared" si="36"/>
        <v>7446.24</v>
      </c>
      <c r="I436" s="148">
        <f t="shared" si="37"/>
        <v>18408.760000000002</v>
      </c>
      <c r="J436" s="148">
        <f t="shared" si="38"/>
        <v>33301.24</v>
      </c>
      <c r="K436" s="149">
        <f>F436/F434</f>
        <v>7.1851378390395737E-2</v>
      </c>
      <c r="L436" s="150">
        <f t="shared" si="39"/>
        <v>2.0693196976433972E-2</v>
      </c>
      <c r="M436" s="150">
        <f t="shared" si="40"/>
        <v>5.1158181413961765E-2</v>
      </c>
      <c r="N436" s="150">
        <f t="shared" si="41"/>
        <v>9.2544575366829709E-2</v>
      </c>
    </row>
    <row r="437" spans="1:14" x14ac:dyDescent="0.25">
      <c r="A437" s="2" t="s">
        <v>22</v>
      </c>
      <c r="B437" s="2" t="s">
        <v>28</v>
      </c>
      <c r="C437" s="91" t="s">
        <v>0</v>
      </c>
      <c r="D437" s="2" t="s">
        <v>4</v>
      </c>
      <c r="E437" s="60" t="s">
        <v>14</v>
      </c>
      <c r="F437" s="146">
        <v>307542</v>
      </c>
      <c r="G437" s="147">
        <v>4</v>
      </c>
      <c r="H437" s="148">
        <f t="shared" si="36"/>
        <v>24603.360000000001</v>
      </c>
      <c r="I437" s="148">
        <f t="shared" si="37"/>
        <v>282938.64</v>
      </c>
      <c r="J437" s="148">
        <f t="shared" si="38"/>
        <v>332145.36</v>
      </c>
      <c r="K437" s="149">
        <f>F437/F434</f>
        <v>0.85466318363717209</v>
      </c>
      <c r="L437" s="150">
        <f t="shared" si="39"/>
        <v>6.8373054690973767E-2</v>
      </c>
      <c r="M437" s="150">
        <f t="shared" si="40"/>
        <v>0.78629012894619832</v>
      </c>
      <c r="N437" s="150">
        <f t="shared" si="41"/>
        <v>0.92303623832814585</v>
      </c>
    </row>
    <row r="438" spans="1:14" x14ac:dyDescent="0.25">
      <c r="A438" s="2" t="s">
        <v>22</v>
      </c>
      <c r="B438" s="2" t="s">
        <v>28</v>
      </c>
      <c r="C438" s="91" t="s">
        <v>1</v>
      </c>
      <c r="D438" s="2" t="s">
        <v>4</v>
      </c>
      <c r="E438" s="56" t="s">
        <v>59</v>
      </c>
      <c r="F438" s="146">
        <v>189211</v>
      </c>
      <c r="G438" s="147">
        <v>5.8</v>
      </c>
      <c r="H438" s="148">
        <f t="shared" si="36"/>
        <v>21948.476000000002</v>
      </c>
      <c r="I438" s="148">
        <f t="shared" si="37"/>
        <v>167262.524</v>
      </c>
      <c r="J438" s="148">
        <f t="shared" si="38"/>
        <v>211159.476</v>
      </c>
      <c r="K438" s="149">
        <v>1</v>
      </c>
      <c r="L438" s="150">
        <f t="shared" si="39"/>
        <v>0.11599999999999999</v>
      </c>
      <c r="M438" s="150">
        <f t="shared" si="40"/>
        <v>0.88400000000000001</v>
      </c>
      <c r="N438" s="150">
        <f t="shared" si="41"/>
        <v>1.1160000000000001</v>
      </c>
    </row>
    <row r="439" spans="1:14" x14ac:dyDescent="0.25">
      <c r="A439" s="2" t="s">
        <v>22</v>
      </c>
      <c r="B439" s="2" t="s">
        <v>28</v>
      </c>
      <c r="C439" s="123" t="s">
        <v>1</v>
      </c>
      <c r="D439" s="96" t="s">
        <v>4</v>
      </c>
      <c r="E439" s="60" t="s">
        <v>12</v>
      </c>
      <c r="F439" s="146">
        <v>15038</v>
      </c>
      <c r="G439" s="147">
        <v>18.600000000000001</v>
      </c>
      <c r="H439" s="148">
        <f t="shared" si="36"/>
        <v>5594.1360000000013</v>
      </c>
      <c r="I439" s="148">
        <f t="shared" si="37"/>
        <v>9443.8639999999978</v>
      </c>
      <c r="J439" s="148">
        <f t="shared" si="38"/>
        <v>20632.136000000002</v>
      </c>
      <c r="K439" s="149">
        <f>F439/F438</f>
        <v>7.9477408818726183E-2</v>
      </c>
      <c r="L439" s="150">
        <f t="shared" si="39"/>
        <v>2.9565596080566144E-2</v>
      </c>
      <c r="M439" s="150">
        <f t="shared" si="40"/>
        <v>4.991181273816004E-2</v>
      </c>
      <c r="N439" s="150">
        <f t="shared" si="41"/>
        <v>0.10904300489929233</v>
      </c>
    </row>
    <row r="440" spans="1:14" x14ac:dyDescent="0.25">
      <c r="A440" s="2" t="s">
        <v>22</v>
      </c>
      <c r="B440" s="2" t="s">
        <v>28</v>
      </c>
      <c r="C440" s="91" t="s">
        <v>1</v>
      </c>
      <c r="D440" s="2" t="s">
        <v>4</v>
      </c>
      <c r="E440" s="60" t="s">
        <v>13</v>
      </c>
      <c r="F440" s="146">
        <v>16573</v>
      </c>
      <c r="G440" s="147">
        <v>18</v>
      </c>
      <c r="H440" s="148">
        <f t="shared" si="36"/>
        <v>5966.28</v>
      </c>
      <c r="I440" s="148">
        <f t="shared" si="37"/>
        <v>10606.720000000001</v>
      </c>
      <c r="J440" s="148">
        <f t="shared" si="38"/>
        <v>22539.279999999999</v>
      </c>
      <c r="K440" s="149">
        <f>F440/F438</f>
        <v>8.7590044976243453E-2</v>
      </c>
      <c r="L440" s="150">
        <f t="shared" si="39"/>
        <v>3.1532416191447643E-2</v>
      </c>
      <c r="M440" s="150">
        <f t="shared" si="40"/>
        <v>5.605762878479581E-2</v>
      </c>
      <c r="N440" s="150">
        <f t="shared" si="41"/>
        <v>0.1191224611676911</v>
      </c>
    </row>
    <row r="441" spans="1:14" x14ac:dyDescent="0.25">
      <c r="A441" s="2" t="s">
        <v>22</v>
      </c>
      <c r="B441" s="2" t="s">
        <v>28</v>
      </c>
      <c r="C441" s="91" t="s">
        <v>1</v>
      </c>
      <c r="D441" s="2" t="s">
        <v>4</v>
      </c>
      <c r="E441" s="60" t="s">
        <v>14</v>
      </c>
      <c r="F441" s="146">
        <v>157600</v>
      </c>
      <c r="G441" s="147">
        <v>5.8</v>
      </c>
      <c r="H441" s="148">
        <f t="shared" si="36"/>
        <v>18281.599999999999</v>
      </c>
      <c r="I441" s="148">
        <f t="shared" si="37"/>
        <v>139318.39999999999</v>
      </c>
      <c r="J441" s="148">
        <f t="shared" si="38"/>
        <v>175881.60000000001</v>
      </c>
      <c r="K441" s="149">
        <f>F441/F438</f>
        <v>0.83293254620503032</v>
      </c>
      <c r="L441" s="150">
        <f t="shared" si="39"/>
        <v>9.6620175359783525E-2</v>
      </c>
      <c r="M441" s="150">
        <f t="shared" si="40"/>
        <v>0.73631237084524681</v>
      </c>
      <c r="N441" s="150">
        <f t="shared" si="41"/>
        <v>0.92955272156481383</v>
      </c>
    </row>
    <row r="442" spans="1:14" x14ac:dyDescent="0.25">
      <c r="A442" s="2" t="s">
        <v>22</v>
      </c>
      <c r="B442" s="2" t="s">
        <v>28</v>
      </c>
      <c r="C442" s="91" t="s">
        <v>60</v>
      </c>
      <c r="D442" s="2" t="s">
        <v>4</v>
      </c>
      <c r="E442" s="56" t="s">
        <v>59</v>
      </c>
      <c r="F442" s="146">
        <v>170629</v>
      </c>
      <c r="G442" s="147">
        <v>5.8</v>
      </c>
      <c r="H442" s="148">
        <f t="shared" si="36"/>
        <v>19792.964</v>
      </c>
      <c r="I442" s="148">
        <f t="shared" si="37"/>
        <v>150836.03599999999</v>
      </c>
      <c r="J442" s="148">
        <f t="shared" si="38"/>
        <v>190421.96400000001</v>
      </c>
      <c r="K442" s="149">
        <v>1</v>
      </c>
      <c r="L442" s="150">
        <f t="shared" si="39"/>
        <v>0.11599999999999999</v>
      </c>
      <c r="M442" s="150">
        <f t="shared" si="40"/>
        <v>0.88400000000000001</v>
      </c>
      <c r="N442" s="150">
        <f t="shared" si="41"/>
        <v>1.1160000000000001</v>
      </c>
    </row>
    <row r="443" spans="1:14" x14ac:dyDescent="0.25">
      <c r="A443" s="2" t="s">
        <v>22</v>
      </c>
      <c r="B443" s="2" t="s">
        <v>28</v>
      </c>
      <c r="C443" s="123" t="s">
        <v>60</v>
      </c>
      <c r="D443" s="96" t="s">
        <v>4</v>
      </c>
      <c r="E443" s="60" t="s">
        <v>12</v>
      </c>
      <c r="F443" s="146" t="s">
        <v>100</v>
      </c>
      <c r="H443" s="148" t="e">
        <f t="shared" si="36"/>
        <v>#VALUE!</v>
      </c>
      <c r="I443" s="148" t="e">
        <f t="shared" si="37"/>
        <v>#VALUE!</v>
      </c>
      <c r="J443" s="148" t="e">
        <f t="shared" si="38"/>
        <v>#VALUE!</v>
      </c>
      <c r="K443" s="149" t="e">
        <f>F443/F442</f>
        <v>#VALUE!</v>
      </c>
      <c r="L443" s="150" t="e">
        <f t="shared" si="39"/>
        <v>#VALUE!</v>
      </c>
      <c r="M443" s="150" t="e">
        <f t="shared" si="40"/>
        <v>#VALUE!</v>
      </c>
      <c r="N443" s="150" t="e">
        <f t="shared" si="41"/>
        <v>#VALUE!</v>
      </c>
    </row>
    <row r="444" spans="1:14" x14ac:dyDescent="0.25">
      <c r="A444" s="2" t="s">
        <v>22</v>
      </c>
      <c r="B444" s="2" t="s">
        <v>28</v>
      </c>
      <c r="C444" s="91" t="s">
        <v>60</v>
      </c>
      <c r="D444" s="2" t="s">
        <v>4</v>
      </c>
      <c r="E444" s="60" t="s">
        <v>13</v>
      </c>
      <c r="F444" s="146" t="s">
        <v>100</v>
      </c>
      <c r="H444" s="148" t="e">
        <f t="shared" si="36"/>
        <v>#VALUE!</v>
      </c>
      <c r="I444" s="148" t="e">
        <f t="shared" si="37"/>
        <v>#VALUE!</v>
      </c>
      <c r="J444" s="148" t="e">
        <f t="shared" si="38"/>
        <v>#VALUE!</v>
      </c>
      <c r="K444" s="149" t="e">
        <f>F444/F442</f>
        <v>#VALUE!</v>
      </c>
      <c r="L444" s="150" t="e">
        <f t="shared" si="39"/>
        <v>#VALUE!</v>
      </c>
      <c r="M444" s="150" t="e">
        <f t="shared" si="40"/>
        <v>#VALUE!</v>
      </c>
      <c r="N444" s="150" t="e">
        <f t="shared" si="41"/>
        <v>#VALUE!</v>
      </c>
    </row>
    <row r="445" spans="1:14" x14ac:dyDescent="0.25">
      <c r="A445" s="2" t="s">
        <v>22</v>
      </c>
      <c r="B445" s="2" t="s">
        <v>28</v>
      </c>
      <c r="C445" s="91" t="s">
        <v>60</v>
      </c>
      <c r="D445" s="151" t="s">
        <v>4</v>
      </c>
      <c r="E445" s="60" t="s">
        <v>14</v>
      </c>
      <c r="F445" s="146">
        <v>149942</v>
      </c>
      <c r="G445" s="147">
        <v>6.3</v>
      </c>
      <c r="H445" s="148">
        <f t="shared" si="36"/>
        <v>18892.691999999999</v>
      </c>
      <c r="I445" s="148">
        <f t="shared" si="37"/>
        <v>131049.308</v>
      </c>
      <c r="J445" s="148">
        <f t="shared" si="38"/>
        <v>168834.69200000001</v>
      </c>
      <c r="K445" s="149">
        <f>F445/F442</f>
        <v>0.87876035140568132</v>
      </c>
      <c r="L445" s="150">
        <f t="shared" si="39"/>
        <v>0.11072380427711584</v>
      </c>
      <c r="M445" s="150">
        <f t="shared" si="40"/>
        <v>0.76803654712856551</v>
      </c>
      <c r="N445" s="150">
        <f t="shared" si="41"/>
        <v>0.98948415568279713</v>
      </c>
    </row>
    <row r="446" spans="1:14" x14ac:dyDescent="0.25">
      <c r="A446" s="2" t="s">
        <v>22</v>
      </c>
      <c r="B446" s="2" t="s">
        <v>28</v>
      </c>
      <c r="C446" s="91" t="s">
        <v>0</v>
      </c>
      <c r="D446" s="2" t="s">
        <v>6</v>
      </c>
      <c r="E446" s="56" t="s">
        <v>59</v>
      </c>
      <c r="F446" s="146">
        <v>770301</v>
      </c>
      <c r="G446" s="147">
        <v>2.2999999999999998</v>
      </c>
      <c r="H446" s="148">
        <f t="shared" si="36"/>
        <v>35433.845999999998</v>
      </c>
      <c r="I446" s="148">
        <f t="shared" si="37"/>
        <v>734867.15399999998</v>
      </c>
      <c r="J446" s="148">
        <f t="shared" si="38"/>
        <v>805734.84600000002</v>
      </c>
      <c r="K446" s="149">
        <v>1</v>
      </c>
      <c r="L446" s="150">
        <f t="shared" si="39"/>
        <v>4.5999999999999999E-2</v>
      </c>
      <c r="M446" s="150">
        <f t="shared" si="40"/>
        <v>0.95399999999999996</v>
      </c>
      <c r="N446" s="150">
        <f t="shared" si="41"/>
        <v>1.046</v>
      </c>
    </row>
    <row r="447" spans="1:14" x14ac:dyDescent="0.25">
      <c r="A447" s="2" t="s">
        <v>22</v>
      </c>
      <c r="B447" s="2" t="s">
        <v>28</v>
      </c>
      <c r="C447" s="123" t="s">
        <v>0</v>
      </c>
      <c r="D447" s="96" t="s">
        <v>6</v>
      </c>
      <c r="E447" s="60" t="s">
        <v>12</v>
      </c>
      <c r="F447" s="146">
        <v>162013</v>
      </c>
      <c r="G447" s="147">
        <v>6.6</v>
      </c>
      <c r="H447" s="148">
        <f t="shared" si="36"/>
        <v>21385.716</v>
      </c>
      <c r="I447" s="148">
        <f t="shared" si="37"/>
        <v>140627.28399999999</v>
      </c>
      <c r="J447" s="148">
        <f t="shared" si="38"/>
        <v>183398.71600000001</v>
      </c>
      <c r="K447" s="149">
        <f>F447/F446</f>
        <v>0.21032427583503072</v>
      </c>
      <c r="L447" s="150">
        <f t="shared" si="39"/>
        <v>2.7762804410224051E-2</v>
      </c>
      <c r="M447" s="150">
        <f t="shared" si="40"/>
        <v>0.18256147142480667</v>
      </c>
      <c r="N447" s="150">
        <f t="shared" si="41"/>
        <v>0.23808708024525477</v>
      </c>
    </row>
    <row r="448" spans="1:14" x14ac:dyDescent="0.25">
      <c r="A448" s="2" t="s">
        <v>22</v>
      </c>
      <c r="B448" s="2" t="s">
        <v>28</v>
      </c>
      <c r="C448" s="91" t="s">
        <v>0</v>
      </c>
      <c r="D448" s="2" t="s">
        <v>6</v>
      </c>
      <c r="E448" s="60" t="s">
        <v>13</v>
      </c>
      <c r="F448" s="146">
        <v>144832</v>
      </c>
      <c r="G448" s="147">
        <v>7.2</v>
      </c>
      <c r="H448" s="148">
        <f t="shared" si="36"/>
        <v>20855.808000000001</v>
      </c>
      <c r="I448" s="148">
        <f t="shared" si="37"/>
        <v>123976.192</v>
      </c>
      <c r="J448" s="148">
        <f t="shared" si="38"/>
        <v>165687.80799999999</v>
      </c>
      <c r="K448" s="149">
        <f>F448/F446</f>
        <v>0.18802000776319905</v>
      </c>
      <c r="L448" s="150">
        <f t="shared" si="39"/>
        <v>2.7074881117900663E-2</v>
      </c>
      <c r="M448" s="150">
        <f t="shared" si="40"/>
        <v>0.16094512664529839</v>
      </c>
      <c r="N448" s="150">
        <f t="shared" si="41"/>
        <v>0.21509488888109971</v>
      </c>
    </row>
    <row r="449" spans="1:14" x14ac:dyDescent="0.25">
      <c r="A449" s="2" t="s">
        <v>22</v>
      </c>
      <c r="B449" s="2" t="s">
        <v>28</v>
      </c>
      <c r="C449" s="91" t="s">
        <v>0</v>
      </c>
      <c r="D449" s="2" t="s">
        <v>6</v>
      </c>
      <c r="E449" s="60" t="s">
        <v>14</v>
      </c>
      <c r="F449" s="146">
        <v>463456</v>
      </c>
      <c r="G449" s="147">
        <v>3.6</v>
      </c>
      <c r="H449" s="148">
        <f t="shared" si="36"/>
        <v>33368.832000000002</v>
      </c>
      <c r="I449" s="148">
        <f t="shared" si="37"/>
        <v>430087.16800000001</v>
      </c>
      <c r="J449" s="148">
        <f t="shared" si="38"/>
        <v>496824.83199999999</v>
      </c>
      <c r="K449" s="149">
        <f>F449/F446</f>
        <v>0.60165571640177018</v>
      </c>
      <c r="L449" s="150">
        <f t="shared" si="39"/>
        <v>4.3319211580927455E-2</v>
      </c>
      <c r="M449" s="150">
        <f t="shared" si="40"/>
        <v>0.55833650482084274</v>
      </c>
      <c r="N449" s="150">
        <f t="shared" si="41"/>
        <v>0.64497492798269762</v>
      </c>
    </row>
    <row r="450" spans="1:14" x14ac:dyDescent="0.25">
      <c r="A450" s="2" t="s">
        <v>22</v>
      </c>
      <c r="B450" s="2" t="s">
        <v>28</v>
      </c>
      <c r="C450" s="91" t="s">
        <v>1</v>
      </c>
      <c r="D450" s="2" t="s">
        <v>6</v>
      </c>
      <c r="E450" s="56" t="s">
        <v>59</v>
      </c>
      <c r="F450" s="146">
        <v>376731</v>
      </c>
      <c r="G450" s="147">
        <v>4.2</v>
      </c>
      <c r="H450" s="148">
        <f t="shared" ref="H450:H513" si="42">2*(F450*G450/100)</f>
        <v>31645.403999999999</v>
      </c>
      <c r="I450" s="148">
        <f t="shared" ref="I450:I513" si="43">F450-H450</f>
        <v>345085.59600000002</v>
      </c>
      <c r="J450" s="148">
        <f t="shared" ref="J450:J513" si="44">F450+H450</f>
        <v>408376.40399999998</v>
      </c>
      <c r="K450" s="149">
        <v>1</v>
      </c>
      <c r="L450" s="150">
        <f t="shared" ref="L450:L513" si="45">2*(K450*G450/100)</f>
        <v>8.4000000000000005E-2</v>
      </c>
      <c r="M450" s="150">
        <f t="shared" ref="M450:M513" si="46">K450-L450</f>
        <v>0.91600000000000004</v>
      </c>
      <c r="N450" s="150">
        <f t="shared" ref="N450:N513" si="47">K450+L450</f>
        <v>1.0840000000000001</v>
      </c>
    </row>
    <row r="451" spans="1:14" x14ac:dyDescent="0.25">
      <c r="A451" s="2" t="s">
        <v>22</v>
      </c>
      <c r="B451" s="2" t="s">
        <v>28</v>
      </c>
      <c r="C451" s="123" t="s">
        <v>1</v>
      </c>
      <c r="D451" s="96" t="s">
        <v>6</v>
      </c>
      <c r="E451" s="60" t="s">
        <v>12</v>
      </c>
      <c r="F451" s="146">
        <v>114408</v>
      </c>
      <c r="G451" s="147">
        <v>8.1</v>
      </c>
      <c r="H451" s="148">
        <f t="shared" si="42"/>
        <v>18534.095999999998</v>
      </c>
      <c r="I451" s="148">
        <f t="shared" si="43"/>
        <v>95873.90400000001</v>
      </c>
      <c r="J451" s="148">
        <f t="shared" si="44"/>
        <v>132942.09599999999</v>
      </c>
      <c r="K451" s="149">
        <f>F451/F450</f>
        <v>0.30368618457201557</v>
      </c>
      <c r="L451" s="150">
        <f t="shared" si="45"/>
        <v>4.9197161900666524E-2</v>
      </c>
      <c r="M451" s="150">
        <f t="shared" si="46"/>
        <v>0.25448902267134904</v>
      </c>
      <c r="N451" s="150">
        <f t="shared" si="47"/>
        <v>0.3528833464726821</v>
      </c>
    </row>
    <row r="452" spans="1:14" x14ac:dyDescent="0.25">
      <c r="A452" s="2" t="s">
        <v>22</v>
      </c>
      <c r="B452" s="2" t="s">
        <v>28</v>
      </c>
      <c r="C452" s="91" t="s">
        <v>1</v>
      </c>
      <c r="D452" s="2" t="s">
        <v>6</v>
      </c>
      <c r="E452" s="60" t="s">
        <v>13</v>
      </c>
      <c r="F452" s="146">
        <v>76302</v>
      </c>
      <c r="G452" s="147">
        <v>9.5</v>
      </c>
      <c r="H452" s="148">
        <f t="shared" si="42"/>
        <v>14497.38</v>
      </c>
      <c r="I452" s="148">
        <f t="shared" si="43"/>
        <v>61804.62</v>
      </c>
      <c r="J452" s="148">
        <f t="shared" si="44"/>
        <v>90799.38</v>
      </c>
      <c r="K452" s="149">
        <f>F452/F450</f>
        <v>0.20253708879810794</v>
      </c>
      <c r="L452" s="150">
        <f t="shared" si="45"/>
        <v>3.8482046871640509E-2</v>
      </c>
      <c r="M452" s="150">
        <f t="shared" si="46"/>
        <v>0.16405504192646744</v>
      </c>
      <c r="N452" s="150">
        <f t="shared" si="47"/>
        <v>0.24101913566974845</v>
      </c>
    </row>
    <row r="453" spans="1:14" x14ac:dyDescent="0.25">
      <c r="A453" s="2" t="s">
        <v>22</v>
      </c>
      <c r="B453" s="2" t="s">
        <v>28</v>
      </c>
      <c r="C453" s="91" t="s">
        <v>1</v>
      </c>
      <c r="D453" s="2" t="s">
        <v>6</v>
      </c>
      <c r="E453" s="60" t="s">
        <v>14</v>
      </c>
      <c r="F453" s="146">
        <v>186021</v>
      </c>
      <c r="G453" s="147">
        <v>6.6</v>
      </c>
      <c r="H453" s="148">
        <f t="shared" si="42"/>
        <v>24554.771999999997</v>
      </c>
      <c r="I453" s="148">
        <f t="shared" si="43"/>
        <v>161466.228</v>
      </c>
      <c r="J453" s="148">
        <f t="shared" si="44"/>
        <v>210575.772</v>
      </c>
      <c r="K453" s="149">
        <f>F453/F450</f>
        <v>0.49377672662987648</v>
      </c>
      <c r="L453" s="150">
        <f t="shared" si="45"/>
        <v>6.5178527915143697E-2</v>
      </c>
      <c r="M453" s="150">
        <f t="shared" si="46"/>
        <v>0.42859819871473281</v>
      </c>
      <c r="N453" s="150">
        <f t="shared" si="47"/>
        <v>0.55895525454502015</v>
      </c>
    </row>
    <row r="454" spans="1:14" x14ac:dyDescent="0.25">
      <c r="A454" s="2" t="s">
        <v>22</v>
      </c>
      <c r="B454" s="2" t="s">
        <v>28</v>
      </c>
      <c r="C454" s="91" t="s">
        <v>60</v>
      </c>
      <c r="D454" s="2" t="s">
        <v>6</v>
      </c>
      <c r="E454" s="56" t="s">
        <v>59</v>
      </c>
      <c r="F454" s="146">
        <v>393570</v>
      </c>
      <c r="G454" s="147">
        <v>4.2</v>
      </c>
      <c r="H454" s="148">
        <f t="shared" si="42"/>
        <v>33059.879999999997</v>
      </c>
      <c r="I454" s="148">
        <f t="shared" si="43"/>
        <v>360510.12</v>
      </c>
      <c r="J454" s="148">
        <f t="shared" si="44"/>
        <v>426629.88</v>
      </c>
      <c r="K454" s="149">
        <v>1</v>
      </c>
      <c r="L454" s="150">
        <f t="shared" si="45"/>
        <v>8.4000000000000005E-2</v>
      </c>
      <c r="M454" s="150">
        <f t="shared" si="46"/>
        <v>0.91600000000000004</v>
      </c>
      <c r="N454" s="150">
        <f t="shared" si="47"/>
        <v>1.0840000000000001</v>
      </c>
    </row>
    <row r="455" spans="1:14" x14ac:dyDescent="0.25">
      <c r="A455" s="2" t="s">
        <v>22</v>
      </c>
      <c r="B455" s="2" t="s">
        <v>28</v>
      </c>
      <c r="C455" s="123" t="s">
        <v>60</v>
      </c>
      <c r="D455" s="96" t="s">
        <v>6</v>
      </c>
      <c r="E455" s="60" t="s">
        <v>12</v>
      </c>
      <c r="F455" s="146">
        <v>47605</v>
      </c>
      <c r="G455" s="147">
        <v>12.3</v>
      </c>
      <c r="H455" s="148">
        <f t="shared" si="42"/>
        <v>11710.83</v>
      </c>
      <c r="I455" s="148">
        <f t="shared" si="43"/>
        <v>35894.17</v>
      </c>
      <c r="J455" s="148">
        <f t="shared" si="44"/>
        <v>59315.83</v>
      </c>
      <c r="K455" s="149">
        <f>F455/F454</f>
        <v>0.12095688187615926</v>
      </c>
      <c r="L455" s="150">
        <f t="shared" si="45"/>
        <v>2.9755392941535178E-2</v>
      </c>
      <c r="M455" s="150">
        <f t="shared" si="46"/>
        <v>9.1201488934624084E-2</v>
      </c>
      <c r="N455" s="150">
        <f t="shared" si="47"/>
        <v>0.15071227481769445</v>
      </c>
    </row>
    <row r="456" spans="1:14" x14ac:dyDescent="0.25">
      <c r="A456" s="2" t="s">
        <v>22</v>
      </c>
      <c r="B456" s="2" t="s">
        <v>28</v>
      </c>
      <c r="C456" s="91" t="s">
        <v>60</v>
      </c>
      <c r="D456" s="2" t="s">
        <v>6</v>
      </c>
      <c r="E456" s="60" t="s">
        <v>13</v>
      </c>
      <c r="F456" s="146">
        <v>68530</v>
      </c>
      <c r="G456" s="147">
        <v>10.199999999999999</v>
      </c>
      <c r="H456" s="148">
        <f t="shared" si="42"/>
        <v>13980.12</v>
      </c>
      <c r="I456" s="148">
        <f t="shared" si="43"/>
        <v>54549.88</v>
      </c>
      <c r="J456" s="148">
        <f t="shared" si="44"/>
        <v>82510.12</v>
      </c>
      <c r="K456" s="149">
        <f>F456/F454</f>
        <v>0.17412404400741927</v>
      </c>
      <c r="L456" s="150">
        <f t="shared" si="45"/>
        <v>3.5521304977513525E-2</v>
      </c>
      <c r="M456" s="150">
        <f t="shared" si="46"/>
        <v>0.13860273902990575</v>
      </c>
      <c r="N456" s="150">
        <f t="shared" si="47"/>
        <v>0.20964534898493278</v>
      </c>
    </row>
    <row r="457" spans="1:14" x14ac:dyDescent="0.25">
      <c r="A457" s="2" t="s">
        <v>22</v>
      </c>
      <c r="B457" s="2" t="s">
        <v>28</v>
      </c>
      <c r="C457" s="91" t="s">
        <v>60</v>
      </c>
      <c r="D457" s="151" t="s">
        <v>6</v>
      </c>
      <c r="E457" s="60" t="s">
        <v>14</v>
      </c>
      <c r="F457" s="146">
        <v>277435</v>
      </c>
      <c r="G457" s="147">
        <v>5</v>
      </c>
      <c r="H457" s="148">
        <f t="shared" si="42"/>
        <v>27743.5</v>
      </c>
      <c r="I457" s="148">
        <f t="shared" si="43"/>
        <v>249691.5</v>
      </c>
      <c r="J457" s="148">
        <f t="shared" si="44"/>
        <v>305178.5</v>
      </c>
      <c r="K457" s="149">
        <f>F457/F454</f>
        <v>0.70491907411642152</v>
      </c>
      <c r="L457" s="150">
        <f t="shared" si="45"/>
        <v>7.0491907411642157E-2</v>
      </c>
      <c r="M457" s="150">
        <f t="shared" si="46"/>
        <v>0.63442716670477939</v>
      </c>
      <c r="N457" s="150">
        <f t="shared" si="47"/>
        <v>0.77541098152806365</v>
      </c>
    </row>
    <row r="458" spans="1:14" x14ac:dyDescent="0.25">
      <c r="A458" s="2" t="s">
        <v>22</v>
      </c>
      <c r="B458" s="2" t="s">
        <v>28</v>
      </c>
      <c r="C458" s="91" t="s">
        <v>0</v>
      </c>
      <c r="D458" s="2" t="s">
        <v>7</v>
      </c>
      <c r="E458" s="56" t="s">
        <v>59</v>
      </c>
      <c r="F458" s="146">
        <v>1747931</v>
      </c>
      <c r="G458" s="147">
        <v>1.8</v>
      </c>
      <c r="H458" s="148">
        <f t="shared" si="42"/>
        <v>62925.516000000003</v>
      </c>
      <c r="I458" s="148">
        <f t="shared" si="43"/>
        <v>1685005.4839999999</v>
      </c>
      <c r="J458" s="148">
        <f t="shared" si="44"/>
        <v>1810856.5160000001</v>
      </c>
      <c r="K458" s="149">
        <v>1</v>
      </c>
      <c r="L458" s="150">
        <f t="shared" si="45"/>
        <v>3.6000000000000004E-2</v>
      </c>
      <c r="M458" s="150">
        <f t="shared" si="46"/>
        <v>0.96399999999999997</v>
      </c>
      <c r="N458" s="150">
        <f t="shared" si="47"/>
        <v>1.036</v>
      </c>
    </row>
    <row r="459" spans="1:14" x14ac:dyDescent="0.25">
      <c r="A459" s="2" t="s">
        <v>22</v>
      </c>
      <c r="B459" s="2" t="s">
        <v>28</v>
      </c>
      <c r="C459" s="123" t="s">
        <v>0</v>
      </c>
      <c r="D459" s="96" t="s">
        <v>7</v>
      </c>
      <c r="E459" s="60" t="s">
        <v>12</v>
      </c>
      <c r="F459" s="146">
        <v>307104</v>
      </c>
      <c r="G459" s="147">
        <v>4.4000000000000004</v>
      </c>
      <c r="H459" s="148">
        <f t="shared" si="42"/>
        <v>27025.152000000002</v>
      </c>
      <c r="I459" s="148">
        <f t="shared" si="43"/>
        <v>280078.848</v>
      </c>
      <c r="J459" s="148">
        <f t="shared" si="44"/>
        <v>334129.152</v>
      </c>
      <c r="K459" s="149">
        <f>F459/F458</f>
        <v>0.17569572254282348</v>
      </c>
      <c r="L459" s="150">
        <f t="shared" si="45"/>
        <v>1.5461223583768467E-2</v>
      </c>
      <c r="M459" s="150">
        <f t="shared" si="46"/>
        <v>0.16023449895905501</v>
      </c>
      <c r="N459" s="150">
        <f t="shared" si="47"/>
        <v>0.19115694612659195</v>
      </c>
    </row>
    <row r="460" spans="1:14" x14ac:dyDescent="0.25">
      <c r="A460" s="2" t="s">
        <v>22</v>
      </c>
      <c r="B460" s="2" t="s">
        <v>28</v>
      </c>
      <c r="C460" s="91" t="s">
        <v>0</v>
      </c>
      <c r="D460" s="2" t="s">
        <v>7</v>
      </c>
      <c r="E460" s="60" t="s">
        <v>13</v>
      </c>
      <c r="F460" s="146">
        <v>428241</v>
      </c>
      <c r="G460" s="147">
        <v>3.7</v>
      </c>
      <c r="H460" s="148">
        <f t="shared" si="42"/>
        <v>31689.834000000003</v>
      </c>
      <c r="I460" s="148">
        <f t="shared" si="43"/>
        <v>396551.16599999997</v>
      </c>
      <c r="J460" s="148">
        <f t="shared" si="44"/>
        <v>459930.83400000003</v>
      </c>
      <c r="K460" s="149">
        <f>F460/F458</f>
        <v>0.24499880144010261</v>
      </c>
      <c r="L460" s="150">
        <f t="shared" si="45"/>
        <v>1.8129911306567593E-2</v>
      </c>
      <c r="M460" s="150">
        <f t="shared" si="46"/>
        <v>0.22686889013353501</v>
      </c>
      <c r="N460" s="150">
        <f t="shared" si="47"/>
        <v>0.26312871274667021</v>
      </c>
    </row>
    <row r="461" spans="1:14" x14ac:dyDescent="0.25">
      <c r="A461" s="2" t="s">
        <v>22</v>
      </c>
      <c r="B461" s="2" t="s">
        <v>28</v>
      </c>
      <c r="C461" s="91" t="s">
        <v>0</v>
      </c>
      <c r="D461" s="2" t="s">
        <v>7</v>
      </c>
      <c r="E461" s="60" t="s">
        <v>14</v>
      </c>
      <c r="F461" s="146">
        <v>1012586</v>
      </c>
      <c r="G461" s="147">
        <v>2.2999999999999998</v>
      </c>
      <c r="H461" s="148">
        <f t="shared" si="42"/>
        <v>46578.955999999998</v>
      </c>
      <c r="I461" s="148">
        <f t="shared" si="43"/>
        <v>966007.04399999999</v>
      </c>
      <c r="J461" s="148">
        <f t="shared" si="44"/>
        <v>1059164.956</v>
      </c>
      <c r="K461" s="149">
        <f>F461/F458</f>
        <v>0.57930547601707394</v>
      </c>
      <c r="L461" s="150">
        <f t="shared" si="45"/>
        <v>2.6648051896785398E-2</v>
      </c>
      <c r="M461" s="150">
        <f t="shared" si="46"/>
        <v>0.55265742412028851</v>
      </c>
      <c r="N461" s="150">
        <f t="shared" si="47"/>
        <v>0.60595352791385937</v>
      </c>
    </row>
    <row r="462" spans="1:14" x14ac:dyDescent="0.25">
      <c r="A462" s="2" t="s">
        <v>22</v>
      </c>
      <c r="B462" s="2" t="s">
        <v>28</v>
      </c>
      <c r="C462" s="91" t="s">
        <v>1</v>
      </c>
      <c r="D462" s="2" t="s">
        <v>7</v>
      </c>
      <c r="E462" s="56" t="s">
        <v>59</v>
      </c>
      <c r="F462" s="146">
        <v>881954</v>
      </c>
      <c r="G462" s="147">
        <v>2.7</v>
      </c>
      <c r="H462" s="148">
        <f t="shared" si="42"/>
        <v>47625.516000000003</v>
      </c>
      <c r="I462" s="148">
        <f t="shared" si="43"/>
        <v>834328.48399999994</v>
      </c>
      <c r="J462" s="148">
        <f t="shared" si="44"/>
        <v>929579.51600000006</v>
      </c>
      <c r="K462" s="149">
        <v>1</v>
      </c>
      <c r="L462" s="150">
        <f t="shared" si="45"/>
        <v>5.4000000000000006E-2</v>
      </c>
      <c r="M462" s="150">
        <f t="shared" si="46"/>
        <v>0.94599999999999995</v>
      </c>
      <c r="N462" s="150">
        <f t="shared" si="47"/>
        <v>1.054</v>
      </c>
    </row>
    <row r="463" spans="1:14" x14ac:dyDescent="0.25">
      <c r="A463" s="2" t="s">
        <v>22</v>
      </c>
      <c r="B463" s="2" t="s">
        <v>28</v>
      </c>
      <c r="C463" s="123" t="s">
        <v>1</v>
      </c>
      <c r="D463" s="96" t="s">
        <v>7</v>
      </c>
      <c r="E463" s="60" t="s">
        <v>12</v>
      </c>
      <c r="F463" s="146">
        <v>225380</v>
      </c>
      <c r="G463" s="147">
        <v>5.4</v>
      </c>
      <c r="H463" s="148">
        <f t="shared" si="42"/>
        <v>24341.040000000001</v>
      </c>
      <c r="I463" s="148">
        <f t="shared" si="43"/>
        <v>201038.96</v>
      </c>
      <c r="J463" s="148">
        <f t="shared" si="44"/>
        <v>249721.04</v>
      </c>
      <c r="K463" s="149">
        <f>F463/F462</f>
        <v>0.25554620762534103</v>
      </c>
      <c r="L463" s="150">
        <f t="shared" si="45"/>
        <v>2.7598990423536831E-2</v>
      </c>
      <c r="M463" s="150">
        <f t="shared" si="46"/>
        <v>0.22794721720180419</v>
      </c>
      <c r="N463" s="150">
        <f t="shared" si="47"/>
        <v>0.28314519804887783</v>
      </c>
    </row>
    <row r="464" spans="1:14" x14ac:dyDescent="0.25">
      <c r="A464" s="2" t="s">
        <v>22</v>
      </c>
      <c r="B464" s="2" t="s">
        <v>28</v>
      </c>
      <c r="C464" s="91" t="s">
        <v>1</v>
      </c>
      <c r="D464" s="2" t="s">
        <v>7</v>
      </c>
      <c r="E464" s="60" t="s">
        <v>13</v>
      </c>
      <c r="F464" s="146">
        <v>265945</v>
      </c>
      <c r="G464" s="147">
        <v>4.9000000000000004</v>
      </c>
      <c r="H464" s="148">
        <f t="shared" si="42"/>
        <v>26062.61</v>
      </c>
      <c r="I464" s="148">
        <f t="shared" si="43"/>
        <v>239882.39</v>
      </c>
      <c r="J464" s="148">
        <f t="shared" si="44"/>
        <v>292007.61</v>
      </c>
      <c r="K464" s="149">
        <f>F464/F462</f>
        <v>0.30154066992156053</v>
      </c>
      <c r="L464" s="150">
        <f t="shared" si="45"/>
        <v>2.9550985652312935E-2</v>
      </c>
      <c r="M464" s="150">
        <f t="shared" si="46"/>
        <v>0.27198968426924758</v>
      </c>
      <c r="N464" s="150">
        <f t="shared" si="47"/>
        <v>0.33109165557387349</v>
      </c>
    </row>
    <row r="465" spans="1:14" x14ac:dyDescent="0.25">
      <c r="A465" s="2" t="s">
        <v>22</v>
      </c>
      <c r="B465" s="2" t="s">
        <v>28</v>
      </c>
      <c r="C465" s="91" t="s">
        <v>1</v>
      </c>
      <c r="D465" s="2" t="s">
        <v>7</v>
      </c>
      <c r="E465" s="60" t="s">
        <v>14</v>
      </c>
      <c r="F465" s="146">
        <v>390629</v>
      </c>
      <c r="G465" s="147">
        <v>4.0999999999999996</v>
      </c>
      <c r="H465" s="148">
        <f t="shared" si="42"/>
        <v>32031.577999999998</v>
      </c>
      <c r="I465" s="148">
        <f t="shared" si="43"/>
        <v>358597.42200000002</v>
      </c>
      <c r="J465" s="148">
        <f t="shared" si="44"/>
        <v>422660.57799999998</v>
      </c>
      <c r="K465" s="149">
        <f>F465/F462</f>
        <v>0.44291312245309844</v>
      </c>
      <c r="L465" s="150">
        <f t="shared" si="45"/>
        <v>3.6318876041154066E-2</v>
      </c>
      <c r="M465" s="150">
        <f t="shared" si="46"/>
        <v>0.40659424641194436</v>
      </c>
      <c r="N465" s="150">
        <f t="shared" si="47"/>
        <v>0.47923199849425252</v>
      </c>
    </row>
    <row r="466" spans="1:14" x14ac:dyDescent="0.25">
      <c r="A466" s="2" t="s">
        <v>22</v>
      </c>
      <c r="B466" s="2" t="s">
        <v>28</v>
      </c>
      <c r="C466" s="91" t="s">
        <v>60</v>
      </c>
      <c r="D466" s="2" t="s">
        <v>7</v>
      </c>
      <c r="E466" s="56" t="s">
        <v>59</v>
      </c>
      <c r="F466" s="146">
        <v>865977</v>
      </c>
      <c r="G466" s="147">
        <v>2</v>
      </c>
      <c r="H466" s="148">
        <f t="shared" si="42"/>
        <v>34639.08</v>
      </c>
      <c r="I466" s="148">
        <f t="shared" si="43"/>
        <v>831337.92</v>
      </c>
      <c r="J466" s="148">
        <f t="shared" si="44"/>
        <v>900616.08</v>
      </c>
      <c r="K466" s="149">
        <v>1</v>
      </c>
      <c r="L466" s="150">
        <f t="shared" si="45"/>
        <v>0.04</v>
      </c>
      <c r="M466" s="150">
        <f t="shared" si="46"/>
        <v>0.96</v>
      </c>
      <c r="N466" s="150">
        <f t="shared" si="47"/>
        <v>1.04</v>
      </c>
    </row>
    <row r="467" spans="1:14" x14ac:dyDescent="0.25">
      <c r="A467" s="2" t="s">
        <v>22</v>
      </c>
      <c r="B467" s="2" t="s">
        <v>28</v>
      </c>
      <c r="C467" s="123" t="s">
        <v>60</v>
      </c>
      <c r="D467" s="96" t="s">
        <v>7</v>
      </c>
      <c r="E467" s="60" t="s">
        <v>12</v>
      </c>
      <c r="F467" s="146">
        <v>81724</v>
      </c>
      <c r="G467" s="147">
        <v>8.8000000000000007</v>
      </c>
      <c r="H467" s="148">
        <f t="shared" si="42"/>
        <v>14383.424000000001</v>
      </c>
      <c r="I467" s="148">
        <f t="shared" si="43"/>
        <v>67340.576000000001</v>
      </c>
      <c r="J467" s="148">
        <f t="shared" si="44"/>
        <v>96107.423999999999</v>
      </c>
      <c r="K467" s="149">
        <f>F467/F466</f>
        <v>9.4372021427820835E-2</v>
      </c>
      <c r="L467" s="150">
        <f t="shared" si="45"/>
        <v>1.660947577129647E-2</v>
      </c>
      <c r="M467" s="150">
        <f t="shared" si="46"/>
        <v>7.7762545656524365E-2</v>
      </c>
      <c r="N467" s="150">
        <f t="shared" si="47"/>
        <v>0.1109814971991173</v>
      </c>
    </row>
    <row r="468" spans="1:14" x14ac:dyDescent="0.25">
      <c r="A468" s="2" t="s">
        <v>22</v>
      </c>
      <c r="B468" s="2" t="s">
        <v>28</v>
      </c>
      <c r="C468" s="91" t="s">
        <v>60</v>
      </c>
      <c r="D468" s="2" t="s">
        <v>7</v>
      </c>
      <c r="E468" s="60" t="s">
        <v>13</v>
      </c>
      <c r="F468" s="146">
        <v>162296</v>
      </c>
      <c r="G468" s="147">
        <v>8.6999999999999993</v>
      </c>
      <c r="H468" s="148">
        <f t="shared" si="42"/>
        <v>28239.504000000001</v>
      </c>
      <c r="I468" s="148">
        <f t="shared" si="43"/>
        <v>134056.49599999998</v>
      </c>
      <c r="J468" s="148">
        <f t="shared" si="44"/>
        <v>190535.50400000002</v>
      </c>
      <c r="K468" s="149">
        <f>F468/F466</f>
        <v>0.18741375348306016</v>
      </c>
      <c r="L468" s="150">
        <f t="shared" si="45"/>
        <v>3.2609993106052462E-2</v>
      </c>
      <c r="M468" s="150">
        <f t="shared" si="46"/>
        <v>0.15480376037700772</v>
      </c>
      <c r="N468" s="150">
        <f t="shared" si="47"/>
        <v>0.22002374658911261</v>
      </c>
    </row>
    <row r="469" spans="1:14" x14ac:dyDescent="0.25">
      <c r="A469" s="2" t="s">
        <v>22</v>
      </c>
      <c r="B469" s="2" t="s">
        <v>28</v>
      </c>
      <c r="C469" s="91" t="s">
        <v>60</v>
      </c>
      <c r="D469" s="151" t="s">
        <v>7</v>
      </c>
      <c r="E469" s="60" t="s">
        <v>14</v>
      </c>
      <c r="F469" s="146">
        <v>621957</v>
      </c>
      <c r="G469" s="147">
        <v>3.3</v>
      </c>
      <c r="H469" s="148">
        <f t="shared" si="42"/>
        <v>41049.161999999997</v>
      </c>
      <c r="I469" s="148">
        <f t="shared" si="43"/>
        <v>580907.83799999999</v>
      </c>
      <c r="J469" s="148">
        <f t="shared" si="44"/>
        <v>663006.16200000001</v>
      </c>
      <c r="K469" s="149">
        <f>F469/F466</f>
        <v>0.71821422508911903</v>
      </c>
      <c r="L469" s="150">
        <f t="shared" si="45"/>
        <v>4.7402138855881855E-2</v>
      </c>
      <c r="M469" s="150">
        <f t="shared" si="46"/>
        <v>0.67081208623323718</v>
      </c>
      <c r="N469" s="150">
        <f t="shared" si="47"/>
        <v>0.76561636394500088</v>
      </c>
    </row>
    <row r="470" spans="1:14" x14ac:dyDescent="0.25">
      <c r="A470" s="2" t="s">
        <v>22</v>
      </c>
      <c r="B470" s="2" t="s">
        <v>28</v>
      </c>
      <c r="C470" s="91" t="s">
        <v>0</v>
      </c>
      <c r="D470" s="2" t="s">
        <v>8</v>
      </c>
      <c r="E470" s="56" t="s">
        <v>59</v>
      </c>
      <c r="F470" s="146">
        <v>2064927</v>
      </c>
      <c r="G470" s="147">
        <v>1.6</v>
      </c>
      <c r="H470" s="148">
        <f t="shared" si="42"/>
        <v>66077.664000000004</v>
      </c>
      <c r="I470" s="148">
        <f t="shared" si="43"/>
        <v>1998849.3359999999</v>
      </c>
      <c r="J470" s="148">
        <f t="shared" si="44"/>
        <v>2131004.6639999999</v>
      </c>
      <c r="K470" s="149">
        <v>1</v>
      </c>
      <c r="L470" s="150">
        <f t="shared" si="45"/>
        <v>3.2000000000000001E-2</v>
      </c>
      <c r="M470" s="150">
        <f t="shared" si="46"/>
        <v>0.96799999999999997</v>
      </c>
      <c r="N470" s="150">
        <f t="shared" si="47"/>
        <v>1.032</v>
      </c>
    </row>
    <row r="471" spans="1:14" x14ac:dyDescent="0.25">
      <c r="A471" s="2" t="s">
        <v>22</v>
      </c>
      <c r="B471" s="2" t="s">
        <v>28</v>
      </c>
      <c r="C471" s="123" t="s">
        <v>0</v>
      </c>
      <c r="D471" s="96" t="s">
        <v>8</v>
      </c>
      <c r="E471" s="60" t="s">
        <v>12</v>
      </c>
      <c r="F471" s="146">
        <v>312920</v>
      </c>
      <c r="G471" s="147">
        <v>4.5</v>
      </c>
      <c r="H471" s="148">
        <f t="shared" si="42"/>
        <v>28162.799999999999</v>
      </c>
      <c r="I471" s="148">
        <f t="shared" si="43"/>
        <v>284757.2</v>
      </c>
      <c r="J471" s="148">
        <f t="shared" si="44"/>
        <v>341082.8</v>
      </c>
      <c r="K471" s="149">
        <f>F471/F470</f>
        <v>0.15154046607943042</v>
      </c>
      <c r="L471" s="150">
        <f t="shared" si="45"/>
        <v>1.3638641947148738E-2</v>
      </c>
      <c r="M471" s="150">
        <f t="shared" si="46"/>
        <v>0.13790182413228169</v>
      </c>
      <c r="N471" s="150">
        <f t="shared" si="47"/>
        <v>0.16517910802657915</v>
      </c>
    </row>
    <row r="472" spans="1:14" x14ac:dyDescent="0.25">
      <c r="A472" s="2" t="s">
        <v>22</v>
      </c>
      <c r="B472" s="2" t="s">
        <v>28</v>
      </c>
      <c r="C472" s="91" t="s">
        <v>0</v>
      </c>
      <c r="D472" s="2" t="s">
        <v>8</v>
      </c>
      <c r="E472" s="60" t="s">
        <v>13</v>
      </c>
      <c r="F472" s="146">
        <v>700823</v>
      </c>
      <c r="G472" s="147">
        <v>3.4</v>
      </c>
      <c r="H472" s="148">
        <f t="shared" si="42"/>
        <v>47655.963999999993</v>
      </c>
      <c r="I472" s="148">
        <f t="shared" si="43"/>
        <v>653167.03599999996</v>
      </c>
      <c r="J472" s="148">
        <f t="shared" si="44"/>
        <v>748478.96400000004</v>
      </c>
      <c r="K472" s="149">
        <f>F472/F470</f>
        <v>0.33939359599637181</v>
      </c>
      <c r="L472" s="150">
        <f t="shared" si="45"/>
        <v>2.307876452775328E-2</v>
      </c>
      <c r="M472" s="150">
        <f t="shared" si="46"/>
        <v>0.31631483146861855</v>
      </c>
      <c r="N472" s="150">
        <f t="shared" si="47"/>
        <v>0.36247236052412507</v>
      </c>
    </row>
    <row r="473" spans="1:14" x14ac:dyDescent="0.25">
      <c r="A473" s="2" t="s">
        <v>22</v>
      </c>
      <c r="B473" s="2" t="s">
        <v>28</v>
      </c>
      <c r="C473" s="91" t="s">
        <v>0</v>
      </c>
      <c r="D473" s="2" t="s">
        <v>8</v>
      </c>
      <c r="E473" s="60" t="s">
        <v>14</v>
      </c>
      <c r="F473" s="146">
        <v>1051184</v>
      </c>
      <c r="G473" s="147">
        <v>2.2999999999999998</v>
      </c>
      <c r="H473" s="148">
        <f t="shared" si="42"/>
        <v>48354.463999999993</v>
      </c>
      <c r="I473" s="148">
        <f t="shared" si="43"/>
        <v>1002829.536</v>
      </c>
      <c r="J473" s="148">
        <f t="shared" si="44"/>
        <v>1099538.4639999999</v>
      </c>
      <c r="K473" s="149">
        <f>F473/F470</f>
        <v>0.50906593792419785</v>
      </c>
      <c r="L473" s="150">
        <f t="shared" si="45"/>
        <v>2.3417033144513096E-2</v>
      </c>
      <c r="M473" s="150">
        <f t="shared" si="46"/>
        <v>0.48564890477968475</v>
      </c>
      <c r="N473" s="150">
        <f t="shared" si="47"/>
        <v>0.5324829710687109</v>
      </c>
    </row>
    <row r="474" spans="1:14" x14ac:dyDescent="0.25">
      <c r="A474" s="2" t="s">
        <v>22</v>
      </c>
      <c r="B474" s="2" t="s">
        <v>28</v>
      </c>
      <c r="C474" s="91" t="s">
        <v>1</v>
      </c>
      <c r="D474" s="2" t="s">
        <v>8</v>
      </c>
      <c r="E474" s="56" t="s">
        <v>59</v>
      </c>
      <c r="F474" s="146">
        <v>981609</v>
      </c>
      <c r="G474" s="147">
        <v>2.8</v>
      </c>
      <c r="H474" s="148">
        <f t="shared" si="42"/>
        <v>54970.103999999992</v>
      </c>
      <c r="I474" s="148">
        <f t="shared" si="43"/>
        <v>926638.89599999995</v>
      </c>
      <c r="J474" s="148">
        <f t="shared" si="44"/>
        <v>1036579.1040000001</v>
      </c>
      <c r="K474" s="149">
        <v>1</v>
      </c>
      <c r="L474" s="150">
        <f t="shared" si="45"/>
        <v>5.5999999999999994E-2</v>
      </c>
      <c r="M474" s="150">
        <f t="shared" si="46"/>
        <v>0.94399999999999995</v>
      </c>
      <c r="N474" s="150">
        <f t="shared" si="47"/>
        <v>1.056</v>
      </c>
    </row>
    <row r="475" spans="1:14" x14ac:dyDescent="0.25">
      <c r="A475" s="2" t="s">
        <v>22</v>
      </c>
      <c r="B475" s="2" t="s">
        <v>28</v>
      </c>
      <c r="C475" s="123" t="s">
        <v>1</v>
      </c>
      <c r="D475" s="96" t="s">
        <v>8</v>
      </c>
      <c r="E475" s="60" t="s">
        <v>12</v>
      </c>
      <c r="F475" s="146">
        <v>194868</v>
      </c>
      <c r="G475" s="147">
        <v>6.5</v>
      </c>
      <c r="H475" s="148">
        <f t="shared" si="42"/>
        <v>25332.84</v>
      </c>
      <c r="I475" s="148">
        <f t="shared" si="43"/>
        <v>169535.16</v>
      </c>
      <c r="J475" s="148">
        <f t="shared" si="44"/>
        <v>220200.84</v>
      </c>
      <c r="K475" s="149">
        <f>F475/F474</f>
        <v>0.19851896223445384</v>
      </c>
      <c r="L475" s="150">
        <f t="shared" si="45"/>
        <v>2.5807465090478997E-2</v>
      </c>
      <c r="M475" s="150">
        <f t="shared" si="46"/>
        <v>0.17271149714397485</v>
      </c>
      <c r="N475" s="150">
        <f t="shared" si="47"/>
        <v>0.22432642732493283</v>
      </c>
    </row>
    <row r="476" spans="1:14" x14ac:dyDescent="0.25">
      <c r="A476" s="2" t="s">
        <v>22</v>
      </c>
      <c r="B476" s="2" t="s">
        <v>28</v>
      </c>
      <c r="C476" s="91" t="s">
        <v>1</v>
      </c>
      <c r="D476" s="2" t="s">
        <v>8</v>
      </c>
      <c r="E476" s="60" t="s">
        <v>13</v>
      </c>
      <c r="F476" s="146">
        <v>439540</v>
      </c>
      <c r="G476" s="147">
        <v>3.9</v>
      </c>
      <c r="H476" s="148">
        <f t="shared" si="42"/>
        <v>34284.120000000003</v>
      </c>
      <c r="I476" s="148">
        <f t="shared" si="43"/>
        <v>405255.88</v>
      </c>
      <c r="J476" s="148">
        <f t="shared" si="44"/>
        <v>473824.12</v>
      </c>
      <c r="K476" s="149">
        <f>F476/F474</f>
        <v>0.44777503058753537</v>
      </c>
      <c r="L476" s="150">
        <f t="shared" si="45"/>
        <v>3.4926452385827755E-2</v>
      </c>
      <c r="M476" s="150">
        <f t="shared" si="46"/>
        <v>0.41284857820170762</v>
      </c>
      <c r="N476" s="150">
        <f t="shared" si="47"/>
        <v>0.48270148297336313</v>
      </c>
    </row>
    <row r="477" spans="1:14" x14ac:dyDescent="0.25">
      <c r="A477" s="2" t="s">
        <v>22</v>
      </c>
      <c r="B477" s="2" t="s">
        <v>28</v>
      </c>
      <c r="C477" s="91" t="s">
        <v>1</v>
      </c>
      <c r="D477" s="2" t="s">
        <v>8</v>
      </c>
      <c r="E477" s="60" t="s">
        <v>14</v>
      </c>
      <c r="F477" s="146">
        <v>347201</v>
      </c>
      <c r="G477" s="147">
        <v>4.5</v>
      </c>
      <c r="H477" s="148">
        <f t="shared" si="42"/>
        <v>31248.09</v>
      </c>
      <c r="I477" s="148">
        <f t="shared" si="43"/>
        <v>315952.90999999997</v>
      </c>
      <c r="J477" s="148">
        <f t="shared" si="44"/>
        <v>378449.09</v>
      </c>
      <c r="K477" s="149">
        <f>F477/F474</f>
        <v>0.35370600717801082</v>
      </c>
      <c r="L477" s="150">
        <f t="shared" si="45"/>
        <v>3.1833540646020973E-2</v>
      </c>
      <c r="M477" s="150">
        <f t="shared" si="46"/>
        <v>0.32187246653198986</v>
      </c>
      <c r="N477" s="150">
        <f t="shared" si="47"/>
        <v>0.38553954782403177</v>
      </c>
    </row>
    <row r="478" spans="1:14" x14ac:dyDescent="0.25">
      <c r="A478" s="2" t="s">
        <v>22</v>
      </c>
      <c r="B478" s="2" t="s">
        <v>28</v>
      </c>
      <c r="C478" s="91" t="s">
        <v>60</v>
      </c>
      <c r="D478" s="2" t="s">
        <v>8</v>
      </c>
      <c r="E478" s="56" t="s">
        <v>59</v>
      </c>
      <c r="F478" s="146">
        <v>1083318</v>
      </c>
      <c r="G478" s="147">
        <v>2.2999999999999998</v>
      </c>
      <c r="H478" s="148">
        <f t="shared" si="42"/>
        <v>49832.627999999997</v>
      </c>
      <c r="I478" s="148">
        <f t="shared" si="43"/>
        <v>1033485.372</v>
      </c>
      <c r="J478" s="148">
        <f t="shared" si="44"/>
        <v>1133150.628</v>
      </c>
      <c r="K478" s="149">
        <v>1</v>
      </c>
      <c r="L478" s="150">
        <f t="shared" si="45"/>
        <v>4.5999999999999999E-2</v>
      </c>
      <c r="M478" s="150">
        <f t="shared" si="46"/>
        <v>0.95399999999999996</v>
      </c>
      <c r="N478" s="150">
        <f t="shared" si="47"/>
        <v>1.046</v>
      </c>
    </row>
    <row r="479" spans="1:14" x14ac:dyDescent="0.25">
      <c r="A479" s="2" t="s">
        <v>22</v>
      </c>
      <c r="B479" s="2" t="s">
        <v>28</v>
      </c>
      <c r="C479" s="123" t="s">
        <v>60</v>
      </c>
      <c r="D479" s="96" t="s">
        <v>8</v>
      </c>
      <c r="E479" s="60" t="s">
        <v>12</v>
      </c>
      <c r="F479" s="146">
        <v>118052</v>
      </c>
      <c r="G479" s="147">
        <v>8</v>
      </c>
      <c r="H479" s="148">
        <f t="shared" si="42"/>
        <v>18888.32</v>
      </c>
      <c r="I479" s="148">
        <f t="shared" si="43"/>
        <v>99163.68</v>
      </c>
      <c r="J479" s="148">
        <f t="shared" si="44"/>
        <v>136940.32</v>
      </c>
      <c r="K479" s="149">
        <f>F479/F478</f>
        <v>0.10897261930476554</v>
      </c>
      <c r="L479" s="150">
        <f t="shared" si="45"/>
        <v>1.7435619088762486E-2</v>
      </c>
      <c r="M479" s="150">
        <f t="shared" si="46"/>
        <v>9.1537000216003056E-2</v>
      </c>
      <c r="N479" s="150">
        <f t="shared" si="47"/>
        <v>0.12640823839352802</v>
      </c>
    </row>
    <row r="480" spans="1:14" x14ac:dyDescent="0.25">
      <c r="A480" s="2" t="s">
        <v>22</v>
      </c>
      <c r="B480" s="2" t="s">
        <v>28</v>
      </c>
      <c r="C480" s="91" t="s">
        <v>60</v>
      </c>
      <c r="D480" s="2" t="s">
        <v>8</v>
      </c>
      <c r="E480" s="60" t="s">
        <v>13</v>
      </c>
      <c r="F480" s="146">
        <v>261283</v>
      </c>
      <c r="G480" s="147">
        <v>5</v>
      </c>
      <c r="H480" s="148">
        <f t="shared" si="42"/>
        <v>26128.3</v>
      </c>
      <c r="I480" s="148">
        <f t="shared" si="43"/>
        <v>235154.7</v>
      </c>
      <c r="J480" s="148">
        <f t="shared" si="44"/>
        <v>287411.3</v>
      </c>
      <c r="K480" s="149">
        <f>F480/F478</f>
        <v>0.24118772142621095</v>
      </c>
      <c r="L480" s="150">
        <f t="shared" si="45"/>
        <v>2.4118772142621096E-2</v>
      </c>
      <c r="M480" s="150">
        <f t="shared" si="46"/>
        <v>0.21706894928358986</v>
      </c>
      <c r="N480" s="150">
        <f t="shared" si="47"/>
        <v>0.26530649356883207</v>
      </c>
    </row>
    <row r="481" spans="1:14" x14ac:dyDescent="0.25">
      <c r="A481" s="2" t="s">
        <v>22</v>
      </c>
      <c r="B481" s="2" t="s">
        <v>28</v>
      </c>
      <c r="C481" s="91" t="s">
        <v>60</v>
      </c>
      <c r="D481" s="151" t="s">
        <v>8</v>
      </c>
      <c r="E481" s="60" t="s">
        <v>14</v>
      </c>
      <c r="F481" s="146">
        <v>703983</v>
      </c>
      <c r="G481" s="147">
        <v>3.4</v>
      </c>
      <c r="H481" s="148">
        <f t="shared" si="42"/>
        <v>47870.843999999997</v>
      </c>
      <c r="I481" s="148">
        <f t="shared" si="43"/>
        <v>656112.15599999996</v>
      </c>
      <c r="J481" s="148">
        <f t="shared" si="44"/>
        <v>751853.84400000004</v>
      </c>
      <c r="K481" s="149">
        <f>F481/F478</f>
        <v>0.64983965926902354</v>
      </c>
      <c r="L481" s="150">
        <f t="shared" si="45"/>
        <v>4.4189096830293602E-2</v>
      </c>
      <c r="M481" s="150">
        <f t="shared" si="46"/>
        <v>0.60565056243872994</v>
      </c>
      <c r="N481" s="150">
        <f t="shared" si="47"/>
        <v>0.69402875609931713</v>
      </c>
    </row>
    <row r="482" spans="1:14" x14ac:dyDescent="0.25">
      <c r="A482" s="2" t="s">
        <v>22</v>
      </c>
      <c r="B482" s="2" t="s">
        <v>28</v>
      </c>
      <c r="C482" s="91" t="s">
        <v>0</v>
      </c>
      <c r="D482" s="2" t="s">
        <v>61</v>
      </c>
      <c r="E482" s="56" t="s">
        <v>59</v>
      </c>
      <c r="F482" s="146">
        <v>1116587</v>
      </c>
      <c r="G482" s="147">
        <v>1.6</v>
      </c>
      <c r="H482" s="148">
        <f t="shared" si="42"/>
        <v>35730.784000000007</v>
      </c>
      <c r="I482" s="148">
        <f t="shared" si="43"/>
        <v>1080856.216</v>
      </c>
      <c r="J482" s="148">
        <f t="shared" si="44"/>
        <v>1152317.784</v>
      </c>
      <c r="K482" s="149">
        <v>1</v>
      </c>
      <c r="L482" s="150">
        <f t="shared" si="45"/>
        <v>3.2000000000000001E-2</v>
      </c>
      <c r="M482" s="150">
        <f t="shared" si="46"/>
        <v>0.96799999999999997</v>
      </c>
      <c r="N482" s="150">
        <f t="shared" si="47"/>
        <v>1.032</v>
      </c>
    </row>
    <row r="483" spans="1:14" x14ac:dyDescent="0.25">
      <c r="A483" s="2" t="s">
        <v>22</v>
      </c>
      <c r="B483" s="2" t="s">
        <v>28</v>
      </c>
      <c r="C483" s="123" t="s">
        <v>0</v>
      </c>
      <c r="D483" s="2" t="s">
        <v>61</v>
      </c>
      <c r="E483" s="60" t="s">
        <v>12</v>
      </c>
      <c r="F483" s="146">
        <v>85019</v>
      </c>
      <c r="G483" s="147">
        <v>6.4</v>
      </c>
      <c r="H483" s="148">
        <f t="shared" si="42"/>
        <v>10882.431999999999</v>
      </c>
      <c r="I483" s="148">
        <f t="shared" si="43"/>
        <v>74136.567999999999</v>
      </c>
      <c r="J483" s="148">
        <f t="shared" si="44"/>
        <v>95901.432000000001</v>
      </c>
      <c r="K483" s="149">
        <f>F483/F482</f>
        <v>7.6141850120053339E-2</v>
      </c>
      <c r="L483" s="150">
        <f t="shared" si="45"/>
        <v>9.7461568153668285E-3</v>
      </c>
      <c r="M483" s="150">
        <f t="shared" si="46"/>
        <v>6.6395693304686504E-2</v>
      </c>
      <c r="N483" s="150">
        <f t="shared" si="47"/>
        <v>8.5888006935420175E-2</v>
      </c>
    </row>
    <row r="484" spans="1:14" x14ac:dyDescent="0.25">
      <c r="A484" s="2" t="s">
        <v>22</v>
      </c>
      <c r="B484" s="2" t="s">
        <v>28</v>
      </c>
      <c r="C484" s="91" t="s">
        <v>0</v>
      </c>
      <c r="D484" s="2" t="s">
        <v>61</v>
      </c>
      <c r="E484" s="60" t="s">
        <v>13</v>
      </c>
      <c r="F484" s="146">
        <v>503970</v>
      </c>
      <c r="G484" s="147">
        <v>2.5</v>
      </c>
      <c r="H484" s="148">
        <f t="shared" si="42"/>
        <v>25198.5</v>
      </c>
      <c r="I484" s="148">
        <f t="shared" si="43"/>
        <v>478771.5</v>
      </c>
      <c r="J484" s="148">
        <f t="shared" si="44"/>
        <v>529168.5</v>
      </c>
      <c r="K484" s="149">
        <f>F484/F482</f>
        <v>0.45134861860293912</v>
      </c>
      <c r="L484" s="150">
        <f t="shared" si="45"/>
        <v>2.2567430930146955E-2</v>
      </c>
      <c r="M484" s="150">
        <f t="shared" si="46"/>
        <v>0.42878118767279216</v>
      </c>
      <c r="N484" s="150">
        <f t="shared" si="47"/>
        <v>0.47391604953308608</v>
      </c>
    </row>
    <row r="485" spans="1:14" x14ac:dyDescent="0.25">
      <c r="A485" s="2" t="s">
        <v>22</v>
      </c>
      <c r="B485" s="2" t="s">
        <v>28</v>
      </c>
      <c r="C485" s="91" t="s">
        <v>0</v>
      </c>
      <c r="D485" s="2" t="s">
        <v>61</v>
      </c>
      <c r="E485" s="60" t="s">
        <v>14</v>
      </c>
      <c r="F485" s="146">
        <v>527598</v>
      </c>
      <c r="G485" s="147">
        <v>2.5</v>
      </c>
      <c r="H485" s="148">
        <f t="shared" si="42"/>
        <v>26379.9</v>
      </c>
      <c r="I485" s="148">
        <f t="shared" si="43"/>
        <v>501218.1</v>
      </c>
      <c r="J485" s="148">
        <f t="shared" si="44"/>
        <v>553977.9</v>
      </c>
      <c r="K485" s="149">
        <f>F485/F482</f>
        <v>0.47250953127700751</v>
      </c>
      <c r="L485" s="150">
        <f t="shared" si="45"/>
        <v>2.3625476563850376E-2</v>
      </c>
      <c r="M485" s="150">
        <f t="shared" si="46"/>
        <v>0.44888405471315712</v>
      </c>
      <c r="N485" s="150">
        <f t="shared" si="47"/>
        <v>0.4961350078408579</v>
      </c>
    </row>
    <row r="486" spans="1:14" x14ac:dyDescent="0.25">
      <c r="A486" s="2" t="s">
        <v>22</v>
      </c>
      <c r="B486" s="2" t="s">
        <v>28</v>
      </c>
      <c r="C486" s="91" t="s">
        <v>1</v>
      </c>
      <c r="D486" s="2" t="s">
        <v>61</v>
      </c>
      <c r="E486" s="56" t="s">
        <v>59</v>
      </c>
      <c r="F486" s="146">
        <v>532020</v>
      </c>
      <c r="G486" s="147">
        <v>2.5</v>
      </c>
      <c r="H486" s="148">
        <f t="shared" si="42"/>
        <v>26601</v>
      </c>
      <c r="I486" s="148">
        <f t="shared" si="43"/>
        <v>505419</v>
      </c>
      <c r="J486" s="148">
        <f t="shared" si="44"/>
        <v>558621</v>
      </c>
      <c r="K486" s="149">
        <v>1</v>
      </c>
      <c r="L486" s="150">
        <f t="shared" si="45"/>
        <v>0.05</v>
      </c>
      <c r="M486" s="150">
        <f t="shared" si="46"/>
        <v>0.95</v>
      </c>
      <c r="N486" s="150">
        <f t="shared" si="47"/>
        <v>1.05</v>
      </c>
    </row>
    <row r="487" spans="1:14" x14ac:dyDescent="0.25">
      <c r="A487" s="2" t="s">
        <v>22</v>
      </c>
      <c r="B487" s="2" t="s">
        <v>28</v>
      </c>
      <c r="C487" s="123" t="s">
        <v>1</v>
      </c>
      <c r="D487" s="96" t="s">
        <v>61</v>
      </c>
      <c r="E487" s="60" t="s">
        <v>12</v>
      </c>
      <c r="F487" s="146">
        <v>53749</v>
      </c>
      <c r="G487" s="147">
        <v>8.4</v>
      </c>
      <c r="H487" s="148">
        <f t="shared" si="42"/>
        <v>9029.8320000000003</v>
      </c>
      <c r="I487" s="148">
        <f t="shared" si="43"/>
        <v>44719.167999999998</v>
      </c>
      <c r="J487" s="148">
        <f t="shared" si="44"/>
        <v>62778.832000000002</v>
      </c>
      <c r="K487" s="149">
        <f>F487/F486</f>
        <v>0.10102815683620917</v>
      </c>
      <c r="L487" s="150">
        <f t="shared" si="45"/>
        <v>1.697273034848314E-2</v>
      </c>
      <c r="M487" s="150">
        <f t="shared" si="46"/>
        <v>8.4055426487726029E-2</v>
      </c>
      <c r="N487" s="150">
        <f t="shared" si="47"/>
        <v>0.1180008871846923</v>
      </c>
    </row>
    <row r="488" spans="1:14" x14ac:dyDescent="0.25">
      <c r="A488" s="2" t="s">
        <v>22</v>
      </c>
      <c r="B488" s="2" t="s">
        <v>28</v>
      </c>
      <c r="C488" s="91" t="s">
        <v>1</v>
      </c>
      <c r="D488" s="2" t="s">
        <v>61</v>
      </c>
      <c r="E488" s="60" t="s">
        <v>13</v>
      </c>
      <c r="F488" s="146">
        <v>337509</v>
      </c>
      <c r="G488" s="147">
        <v>3.3</v>
      </c>
      <c r="H488" s="148">
        <f t="shared" si="42"/>
        <v>22275.593999999997</v>
      </c>
      <c r="I488" s="148">
        <f t="shared" si="43"/>
        <v>315233.40600000002</v>
      </c>
      <c r="J488" s="148">
        <f t="shared" si="44"/>
        <v>359784.59399999998</v>
      </c>
      <c r="K488" s="149">
        <f>F488/F486</f>
        <v>0.63439156422690879</v>
      </c>
      <c r="L488" s="150">
        <f t="shared" si="45"/>
        <v>4.1869843238975975E-2</v>
      </c>
      <c r="M488" s="150">
        <f t="shared" si="46"/>
        <v>0.59252172098793277</v>
      </c>
      <c r="N488" s="150">
        <f t="shared" si="47"/>
        <v>0.67626140746588481</v>
      </c>
    </row>
    <row r="489" spans="1:14" x14ac:dyDescent="0.25">
      <c r="A489" s="2" t="s">
        <v>22</v>
      </c>
      <c r="B489" s="2" t="s">
        <v>28</v>
      </c>
      <c r="C489" s="91" t="s">
        <v>1</v>
      </c>
      <c r="D489" s="2" t="s">
        <v>61</v>
      </c>
      <c r="E489" s="60" t="s">
        <v>14</v>
      </c>
      <c r="F489" s="146">
        <v>140762</v>
      </c>
      <c r="G489" s="147">
        <v>5.2</v>
      </c>
      <c r="H489" s="148">
        <f t="shared" si="42"/>
        <v>14639.248</v>
      </c>
      <c r="I489" s="148">
        <f t="shared" si="43"/>
        <v>126122.75200000001</v>
      </c>
      <c r="J489" s="148">
        <f t="shared" si="44"/>
        <v>155401.24799999999</v>
      </c>
      <c r="K489" s="149">
        <f>F489/F486</f>
        <v>0.26458027893688207</v>
      </c>
      <c r="L489" s="150">
        <f t="shared" si="45"/>
        <v>2.7516349009435736E-2</v>
      </c>
      <c r="M489" s="150">
        <f t="shared" si="46"/>
        <v>0.23706392992744635</v>
      </c>
      <c r="N489" s="150">
        <f t="shared" si="47"/>
        <v>0.2920966279463178</v>
      </c>
    </row>
    <row r="490" spans="1:14" x14ac:dyDescent="0.25">
      <c r="A490" s="2" t="s">
        <v>22</v>
      </c>
      <c r="B490" s="2" t="s">
        <v>28</v>
      </c>
      <c r="C490" s="91" t="s">
        <v>60</v>
      </c>
      <c r="D490" s="96" t="s">
        <v>61</v>
      </c>
      <c r="E490" s="56" t="s">
        <v>59</v>
      </c>
      <c r="F490" s="146">
        <v>584567</v>
      </c>
      <c r="G490" s="147">
        <v>2.5</v>
      </c>
      <c r="H490" s="148">
        <f t="shared" si="42"/>
        <v>29228.35</v>
      </c>
      <c r="I490" s="148">
        <f t="shared" si="43"/>
        <v>555338.65</v>
      </c>
      <c r="J490" s="148">
        <f t="shared" si="44"/>
        <v>613795.35</v>
      </c>
      <c r="K490" s="149">
        <v>1</v>
      </c>
      <c r="L490" s="150">
        <f t="shared" si="45"/>
        <v>0.05</v>
      </c>
      <c r="M490" s="150">
        <f t="shared" si="46"/>
        <v>0.95</v>
      </c>
      <c r="N490" s="150">
        <f t="shared" si="47"/>
        <v>1.05</v>
      </c>
    </row>
    <row r="491" spans="1:14" x14ac:dyDescent="0.25">
      <c r="A491" s="2" t="s">
        <v>22</v>
      </c>
      <c r="B491" s="2" t="s">
        <v>28</v>
      </c>
      <c r="C491" s="123" t="s">
        <v>60</v>
      </c>
      <c r="D491" s="96" t="s">
        <v>61</v>
      </c>
      <c r="E491" s="60" t="s">
        <v>12</v>
      </c>
      <c r="F491" s="146">
        <v>31270</v>
      </c>
      <c r="G491" s="147">
        <v>10.9</v>
      </c>
      <c r="H491" s="148">
        <f t="shared" si="42"/>
        <v>6816.86</v>
      </c>
      <c r="I491" s="148">
        <f t="shared" si="43"/>
        <v>24453.14</v>
      </c>
      <c r="J491" s="148">
        <f t="shared" si="44"/>
        <v>38086.86</v>
      </c>
      <c r="K491" s="149">
        <f>F491/F490</f>
        <v>5.3492585110004501E-2</v>
      </c>
      <c r="L491" s="150">
        <f t="shared" si="45"/>
        <v>1.1661383553980982E-2</v>
      </c>
      <c r="M491" s="150">
        <f t="shared" si="46"/>
        <v>4.1831201556023517E-2</v>
      </c>
      <c r="N491" s="150">
        <f t="shared" si="47"/>
        <v>6.5153968663985484E-2</v>
      </c>
    </row>
    <row r="492" spans="1:14" x14ac:dyDescent="0.25">
      <c r="A492" s="2" t="s">
        <v>22</v>
      </c>
      <c r="B492" s="2" t="s">
        <v>28</v>
      </c>
      <c r="C492" s="91" t="s">
        <v>60</v>
      </c>
      <c r="D492" s="2" t="s">
        <v>61</v>
      </c>
      <c r="E492" s="60" t="s">
        <v>13</v>
      </c>
      <c r="F492" s="146">
        <v>166461</v>
      </c>
      <c r="G492" s="147">
        <v>4.8</v>
      </c>
      <c r="H492" s="148">
        <f t="shared" si="42"/>
        <v>15980.255999999999</v>
      </c>
      <c r="I492" s="148">
        <f t="shared" si="43"/>
        <v>150480.74400000001</v>
      </c>
      <c r="J492" s="148">
        <f t="shared" si="44"/>
        <v>182441.25599999999</v>
      </c>
      <c r="K492" s="149">
        <f>F492/F490</f>
        <v>0.2847594886471525</v>
      </c>
      <c r="L492" s="150">
        <f t="shared" si="45"/>
        <v>2.733691091012664E-2</v>
      </c>
      <c r="M492" s="150">
        <f t="shared" si="46"/>
        <v>0.25742257773702587</v>
      </c>
      <c r="N492" s="150">
        <f t="shared" si="47"/>
        <v>0.31209639955727914</v>
      </c>
    </row>
    <row r="493" spans="1:14" x14ac:dyDescent="0.25">
      <c r="A493" s="2" t="s">
        <v>22</v>
      </c>
      <c r="B493" s="2" t="s">
        <v>28</v>
      </c>
      <c r="C493" s="91" t="s">
        <v>60</v>
      </c>
      <c r="D493" s="151" t="s">
        <v>61</v>
      </c>
      <c r="E493" s="60" t="s">
        <v>14</v>
      </c>
      <c r="F493" s="146">
        <v>386836</v>
      </c>
      <c r="G493" s="147">
        <v>3.1</v>
      </c>
      <c r="H493" s="148">
        <f t="shared" si="42"/>
        <v>23983.832000000002</v>
      </c>
      <c r="I493" s="148">
        <f t="shared" si="43"/>
        <v>362852.16800000001</v>
      </c>
      <c r="J493" s="148">
        <f t="shared" si="44"/>
        <v>410819.83199999999</v>
      </c>
      <c r="K493" s="149">
        <f>F493/F490</f>
        <v>0.66174792624284295</v>
      </c>
      <c r="L493" s="150">
        <f t="shared" si="45"/>
        <v>4.1028371427056259E-2</v>
      </c>
      <c r="M493" s="150">
        <f t="shared" si="46"/>
        <v>0.62071955481578667</v>
      </c>
      <c r="N493" s="150">
        <f t="shared" si="47"/>
        <v>0.70277629766989924</v>
      </c>
    </row>
    <row r="494" spans="1:14" x14ac:dyDescent="0.25">
      <c r="A494" s="2" t="s">
        <v>22</v>
      </c>
      <c r="B494" s="2" t="s">
        <v>28</v>
      </c>
      <c r="C494" s="91" t="s">
        <v>0</v>
      </c>
      <c r="D494" s="2" t="s">
        <v>10</v>
      </c>
      <c r="E494" s="56" t="s">
        <v>59</v>
      </c>
      <c r="F494" s="146">
        <v>6059586</v>
      </c>
      <c r="G494" s="147">
        <v>0.9</v>
      </c>
      <c r="H494" s="148">
        <f t="shared" si="42"/>
        <v>109072.54800000001</v>
      </c>
      <c r="I494" s="148">
        <f t="shared" si="43"/>
        <v>5950513.4519999996</v>
      </c>
      <c r="J494" s="148">
        <f t="shared" si="44"/>
        <v>6168658.5480000004</v>
      </c>
      <c r="K494" s="149">
        <v>1</v>
      </c>
      <c r="L494" s="150">
        <f t="shared" si="45"/>
        <v>1.8000000000000002E-2</v>
      </c>
      <c r="M494" s="150">
        <f t="shared" si="46"/>
        <v>0.98199999999999998</v>
      </c>
      <c r="N494" s="150">
        <f t="shared" si="47"/>
        <v>1.018</v>
      </c>
    </row>
    <row r="495" spans="1:14" x14ac:dyDescent="0.25">
      <c r="A495" s="2" t="s">
        <v>22</v>
      </c>
      <c r="B495" s="2" t="s">
        <v>28</v>
      </c>
      <c r="C495" s="123" t="s">
        <v>0</v>
      </c>
      <c r="D495" s="96" t="s">
        <v>10</v>
      </c>
      <c r="E495" s="60" t="s">
        <v>12</v>
      </c>
      <c r="F495" s="146">
        <v>893499</v>
      </c>
      <c r="G495" s="147">
        <v>3.4</v>
      </c>
      <c r="H495" s="148">
        <f t="shared" si="42"/>
        <v>60757.932000000001</v>
      </c>
      <c r="I495" s="148">
        <f t="shared" si="43"/>
        <v>832741.06799999997</v>
      </c>
      <c r="J495" s="148">
        <f t="shared" si="44"/>
        <v>954256.93200000003</v>
      </c>
      <c r="K495" s="149">
        <f>F495/F494</f>
        <v>0.14745215267181619</v>
      </c>
      <c r="L495" s="150">
        <f t="shared" si="45"/>
        <v>1.00267463816835E-2</v>
      </c>
      <c r="M495" s="150">
        <f t="shared" si="46"/>
        <v>0.1374254062901327</v>
      </c>
      <c r="N495" s="150">
        <f t="shared" si="47"/>
        <v>0.15747889905349968</v>
      </c>
    </row>
    <row r="496" spans="1:14" x14ac:dyDescent="0.25">
      <c r="A496" s="2" t="s">
        <v>22</v>
      </c>
      <c r="B496" s="2" t="s">
        <v>28</v>
      </c>
      <c r="C496" s="91" t="s">
        <v>0</v>
      </c>
      <c r="D496" s="2" t="s">
        <v>10</v>
      </c>
      <c r="E496" s="60" t="s">
        <v>13</v>
      </c>
      <c r="F496" s="146">
        <v>1803721</v>
      </c>
      <c r="G496" s="147">
        <v>1.9</v>
      </c>
      <c r="H496" s="148">
        <f t="shared" si="42"/>
        <v>68541.398000000001</v>
      </c>
      <c r="I496" s="148">
        <f t="shared" si="43"/>
        <v>1735179.602</v>
      </c>
      <c r="J496" s="148">
        <f t="shared" si="44"/>
        <v>1872262.398</v>
      </c>
      <c r="K496" s="149">
        <f>F496/F494</f>
        <v>0.29766406483875302</v>
      </c>
      <c r="L496" s="150">
        <f t="shared" si="45"/>
        <v>1.1311234463872616E-2</v>
      </c>
      <c r="M496" s="150">
        <f t="shared" si="46"/>
        <v>0.28635283037488041</v>
      </c>
      <c r="N496" s="150">
        <f t="shared" si="47"/>
        <v>0.30897529930262563</v>
      </c>
    </row>
    <row r="497" spans="1:14" x14ac:dyDescent="0.25">
      <c r="A497" s="2" t="s">
        <v>22</v>
      </c>
      <c r="B497" s="2" t="s">
        <v>28</v>
      </c>
      <c r="C497" s="91" t="s">
        <v>0</v>
      </c>
      <c r="D497" s="2" t="s">
        <v>10</v>
      </c>
      <c r="E497" s="60" t="s">
        <v>14</v>
      </c>
      <c r="F497" s="146">
        <v>3362366</v>
      </c>
      <c r="G497" s="147">
        <v>1.3</v>
      </c>
      <c r="H497" s="148">
        <f t="shared" si="42"/>
        <v>87421.516000000003</v>
      </c>
      <c r="I497" s="148">
        <f t="shared" si="43"/>
        <v>3274944.4840000002</v>
      </c>
      <c r="J497" s="148">
        <f t="shared" si="44"/>
        <v>3449787.5159999998</v>
      </c>
      <c r="K497" s="149">
        <f>F497/F494</f>
        <v>0.55488378248943082</v>
      </c>
      <c r="L497" s="150">
        <f t="shared" si="45"/>
        <v>1.4426978344725202E-2</v>
      </c>
      <c r="M497" s="150">
        <f t="shared" si="46"/>
        <v>0.54045680414470565</v>
      </c>
      <c r="N497" s="150">
        <f t="shared" si="47"/>
        <v>0.56931076083415599</v>
      </c>
    </row>
    <row r="498" spans="1:14" x14ac:dyDescent="0.25">
      <c r="A498" s="2" t="s">
        <v>22</v>
      </c>
      <c r="B498" s="2" t="s">
        <v>28</v>
      </c>
      <c r="C498" s="91" t="s">
        <v>1</v>
      </c>
      <c r="D498" s="2" t="s">
        <v>10</v>
      </c>
      <c r="E498" s="56" t="s">
        <v>59</v>
      </c>
      <c r="F498" s="146">
        <v>2961525</v>
      </c>
      <c r="G498" s="147">
        <v>1.6</v>
      </c>
      <c r="H498" s="148">
        <f t="shared" si="42"/>
        <v>94768.8</v>
      </c>
      <c r="I498" s="148">
        <f t="shared" si="43"/>
        <v>2866756.2</v>
      </c>
      <c r="J498" s="148">
        <f t="shared" si="44"/>
        <v>3056293.8</v>
      </c>
      <c r="K498" s="149">
        <v>1</v>
      </c>
      <c r="L498" s="150">
        <f t="shared" si="45"/>
        <v>3.2000000000000001E-2</v>
      </c>
      <c r="M498" s="150">
        <f t="shared" si="46"/>
        <v>0.96799999999999997</v>
      </c>
      <c r="N498" s="150">
        <f t="shared" si="47"/>
        <v>1.032</v>
      </c>
    </row>
    <row r="499" spans="1:14" x14ac:dyDescent="0.25">
      <c r="A499" s="2" t="s">
        <v>22</v>
      </c>
      <c r="B499" s="2" t="s">
        <v>28</v>
      </c>
      <c r="C499" s="123" t="s">
        <v>1</v>
      </c>
      <c r="D499" s="96" t="s">
        <v>10</v>
      </c>
      <c r="E499" s="60" t="s">
        <v>12</v>
      </c>
      <c r="F499" s="146">
        <v>603443</v>
      </c>
      <c r="G499" s="147">
        <v>3.4</v>
      </c>
      <c r="H499" s="148">
        <f t="shared" si="42"/>
        <v>41034.123999999996</v>
      </c>
      <c r="I499" s="148">
        <f t="shared" si="43"/>
        <v>562408.87600000005</v>
      </c>
      <c r="J499" s="148">
        <f t="shared" si="44"/>
        <v>644477.12399999995</v>
      </c>
      <c r="K499" s="149">
        <f>F499/F498</f>
        <v>0.20376090021188409</v>
      </c>
      <c r="L499" s="150">
        <f t="shared" si="45"/>
        <v>1.3855741214408118E-2</v>
      </c>
      <c r="M499" s="150">
        <f t="shared" si="46"/>
        <v>0.18990515899747598</v>
      </c>
      <c r="N499" s="150">
        <f t="shared" si="47"/>
        <v>0.2176166414262922</v>
      </c>
    </row>
    <row r="500" spans="1:14" x14ac:dyDescent="0.25">
      <c r="A500" s="2" t="s">
        <v>22</v>
      </c>
      <c r="B500" s="2" t="s">
        <v>28</v>
      </c>
      <c r="C500" s="91" t="s">
        <v>1</v>
      </c>
      <c r="D500" s="2" t="s">
        <v>10</v>
      </c>
      <c r="E500" s="60" t="s">
        <v>13</v>
      </c>
      <c r="F500" s="146">
        <v>1135869</v>
      </c>
      <c r="G500" s="147">
        <v>2.4</v>
      </c>
      <c r="H500" s="148">
        <f t="shared" si="42"/>
        <v>54521.712</v>
      </c>
      <c r="I500" s="148">
        <f t="shared" si="43"/>
        <v>1081347.2879999999</v>
      </c>
      <c r="J500" s="148">
        <f t="shared" si="44"/>
        <v>1190390.7120000001</v>
      </c>
      <c r="K500" s="149">
        <f>F500/F498</f>
        <v>0.38354192519056907</v>
      </c>
      <c r="L500" s="150">
        <f t="shared" si="45"/>
        <v>1.8410012409147313E-2</v>
      </c>
      <c r="M500" s="150">
        <f t="shared" si="46"/>
        <v>0.36513191278142176</v>
      </c>
      <c r="N500" s="150">
        <f t="shared" si="47"/>
        <v>0.40195193759971637</v>
      </c>
    </row>
    <row r="501" spans="1:14" x14ac:dyDescent="0.25">
      <c r="A501" s="2" t="s">
        <v>22</v>
      </c>
      <c r="B501" s="2" t="s">
        <v>28</v>
      </c>
      <c r="C501" s="91" t="s">
        <v>1</v>
      </c>
      <c r="D501" s="2" t="s">
        <v>10</v>
      </c>
      <c r="E501" s="60" t="s">
        <v>14</v>
      </c>
      <c r="F501" s="146">
        <v>1222213</v>
      </c>
      <c r="G501" s="147">
        <v>2.4</v>
      </c>
      <c r="H501" s="148">
        <f t="shared" si="42"/>
        <v>58666.223999999995</v>
      </c>
      <c r="I501" s="148">
        <f t="shared" si="43"/>
        <v>1163546.7760000001</v>
      </c>
      <c r="J501" s="148">
        <f t="shared" si="44"/>
        <v>1280879.2239999999</v>
      </c>
      <c r="K501" s="149">
        <f>F501/F498</f>
        <v>0.41269717459754685</v>
      </c>
      <c r="L501" s="150">
        <f t="shared" si="45"/>
        <v>1.9809464380682248E-2</v>
      </c>
      <c r="M501" s="150">
        <f t="shared" si="46"/>
        <v>0.39288771021686458</v>
      </c>
      <c r="N501" s="150">
        <f t="shared" si="47"/>
        <v>0.43250663897822911</v>
      </c>
    </row>
    <row r="502" spans="1:14" x14ac:dyDescent="0.25">
      <c r="A502" s="2" t="s">
        <v>22</v>
      </c>
      <c r="B502" s="2" t="s">
        <v>28</v>
      </c>
      <c r="C502" s="91" t="s">
        <v>60</v>
      </c>
      <c r="D502" s="2" t="s">
        <v>10</v>
      </c>
      <c r="E502" s="56" t="s">
        <v>59</v>
      </c>
      <c r="F502" s="146">
        <v>3098061</v>
      </c>
      <c r="G502" s="147">
        <v>1.3</v>
      </c>
      <c r="H502" s="148">
        <f t="shared" si="42"/>
        <v>80549.58600000001</v>
      </c>
      <c r="I502" s="148">
        <f t="shared" si="43"/>
        <v>3017511.4139999999</v>
      </c>
      <c r="J502" s="148">
        <f t="shared" si="44"/>
        <v>3178610.5860000001</v>
      </c>
      <c r="K502" s="149">
        <v>1</v>
      </c>
      <c r="L502" s="150">
        <f t="shared" si="45"/>
        <v>2.6000000000000002E-2</v>
      </c>
      <c r="M502" s="150">
        <f t="shared" si="46"/>
        <v>0.97399999999999998</v>
      </c>
      <c r="N502" s="150">
        <f t="shared" si="47"/>
        <v>1.026</v>
      </c>
    </row>
    <row r="503" spans="1:14" x14ac:dyDescent="0.25">
      <c r="A503" s="2" t="s">
        <v>22</v>
      </c>
      <c r="B503" s="2" t="s">
        <v>28</v>
      </c>
      <c r="C503" s="123" t="s">
        <v>60</v>
      </c>
      <c r="D503" s="96" t="s">
        <v>10</v>
      </c>
      <c r="E503" s="60" t="s">
        <v>12</v>
      </c>
      <c r="F503" s="146">
        <v>290056</v>
      </c>
      <c r="G503" s="147">
        <v>4.8</v>
      </c>
      <c r="H503" s="148">
        <f t="shared" si="42"/>
        <v>27845.376</v>
      </c>
      <c r="I503" s="148">
        <f t="shared" si="43"/>
        <v>262210.62400000001</v>
      </c>
      <c r="J503" s="148">
        <f t="shared" si="44"/>
        <v>317901.37599999999</v>
      </c>
      <c r="K503" s="149">
        <f>F503/F502</f>
        <v>9.3625012548171266E-2</v>
      </c>
      <c r="L503" s="150">
        <f t="shared" si="45"/>
        <v>8.9880012046244413E-3</v>
      </c>
      <c r="M503" s="150">
        <f t="shared" si="46"/>
        <v>8.4637011343546828E-2</v>
      </c>
      <c r="N503" s="150">
        <f t="shared" si="47"/>
        <v>0.1026130137527957</v>
      </c>
    </row>
    <row r="504" spans="1:14" x14ac:dyDescent="0.25">
      <c r="A504" s="2" t="s">
        <v>22</v>
      </c>
      <c r="B504" s="2" t="s">
        <v>28</v>
      </c>
      <c r="C504" s="91" t="s">
        <v>60</v>
      </c>
      <c r="D504" s="2" t="s">
        <v>10</v>
      </c>
      <c r="E504" s="60" t="s">
        <v>13</v>
      </c>
      <c r="F504" s="146">
        <v>667852</v>
      </c>
      <c r="G504" s="147">
        <v>3.4</v>
      </c>
      <c r="H504" s="148">
        <f t="shared" si="42"/>
        <v>45413.935999999994</v>
      </c>
      <c r="I504" s="148">
        <f t="shared" si="43"/>
        <v>622438.06400000001</v>
      </c>
      <c r="J504" s="148">
        <f t="shared" si="44"/>
        <v>713265.93599999999</v>
      </c>
      <c r="K504" s="149">
        <f>F504/F502</f>
        <v>0.21557096519403587</v>
      </c>
      <c r="L504" s="150">
        <f t="shared" si="45"/>
        <v>1.4658825633194438E-2</v>
      </c>
      <c r="M504" s="150">
        <f t="shared" si="46"/>
        <v>0.20091213956084145</v>
      </c>
      <c r="N504" s="150">
        <f t="shared" si="47"/>
        <v>0.2302297908272303</v>
      </c>
    </row>
    <row r="505" spans="1:14" x14ac:dyDescent="0.25">
      <c r="A505" s="2" t="s">
        <v>22</v>
      </c>
      <c r="B505" s="2" t="s">
        <v>28</v>
      </c>
      <c r="C505" s="91" t="s">
        <v>60</v>
      </c>
      <c r="D505" s="151" t="s">
        <v>10</v>
      </c>
      <c r="E505" s="60" t="s">
        <v>14</v>
      </c>
      <c r="F505" s="146">
        <v>2140153</v>
      </c>
      <c r="G505" s="147">
        <v>1.6</v>
      </c>
      <c r="H505" s="148">
        <f t="shared" si="42"/>
        <v>68484.896000000008</v>
      </c>
      <c r="I505" s="148">
        <f t="shared" si="43"/>
        <v>2071668.1040000001</v>
      </c>
      <c r="J505" s="148">
        <f t="shared" si="44"/>
        <v>2208637.8960000002</v>
      </c>
      <c r="K505" s="149">
        <f>F505/F502</f>
        <v>0.6908040222577928</v>
      </c>
      <c r="L505" s="150">
        <f t="shared" si="45"/>
        <v>2.2105728712249372E-2</v>
      </c>
      <c r="M505" s="150">
        <f t="shared" si="46"/>
        <v>0.66869829354554344</v>
      </c>
      <c r="N505" s="150">
        <f t="shared" si="47"/>
        <v>0.71290975097004217</v>
      </c>
    </row>
    <row r="506" spans="1:14" x14ac:dyDescent="0.25">
      <c r="A506" s="2" t="s">
        <v>22</v>
      </c>
      <c r="B506" s="2" t="s">
        <v>37</v>
      </c>
      <c r="C506" s="91" t="s">
        <v>0</v>
      </c>
      <c r="D506" s="2" t="s">
        <v>4</v>
      </c>
      <c r="E506" s="56" t="s">
        <v>59</v>
      </c>
      <c r="F506" s="146">
        <v>2945891</v>
      </c>
      <c r="G506" s="147">
        <v>0.4</v>
      </c>
      <c r="H506" s="148">
        <f t="shared" si="42"/>
        <v>23567.128000000004</v>
      </c>
      <c r="I506" s="148">
        <f t="shared" si="43"/>
        <v>2922323.872</v>
      </c>
      <c r="J506" s="148">
        <f t="shared" si="44"/>
        <v>2969458.128</v>
      </c>
      <c r="K506" s="149">
        <v>1</v>
      </c>
      <c r="L506" s="150">
        <f t="shared" si="45"/>
        <v>8.0000000000000002E-3</v>
      </c>
      <c r="M506" s="150">
        <f t="shared" si="46"/>
        <v>0.99199999999999999</v>
      </c>
      <c r="N506" s="150">
        <f t="shared" si="47"/>
        <v>1.008</v>
      </c>
    </row>
    <row r="507" spans="1:14" x14ac:dyDescent="0.25">
      <c r="A507" s="2" t="s">
        <v>22</v>
      </c>
      <c r="B507" s="2" t="s">
        <v>37</v>
      </c>
      <c r="C507" s="123" t="s">
        <v>0</v>
      </c>
      <c r="D507" s="96" t="s">
        <v>4</v>
      </c>
      <c r="E507" s="60" t="s">
        <v>12</v>
      </c>
      <c r="F507" s="146">
        <v>354202</v>
      </c>
      <c r="G507" s="147">
        <v>4</v>
      </c>
      <c r="H507" s="148">
        <f t="shared" si="42"/>
        <v>28336.16</v>
      </c>
      <c r="I507" s="148">
        <f t="shared" si="43"/>
        <v>325865.84000000003</v>
      </c>
      <c r="J507" s="148">
        <f t="shared" si="44"/>
        <v>382538.16</v>
      </c>
      <c r="K507" s="149">
        <f>F507/F506</f>
        <v>0.12023594898792929</v>
      </c>
      <c r="L507" s="150">
        <f t="shared" si="45"/>
        <v>9.6188759190343424E-3</v>
      </c>
      <c r="M507" s="150">
        <f t="shared" si="46"/>
        <v>0.11061707306889494</v>
      </c>
      <c r="N507" s="150">
        <f t="shared" si="47"/>
        <v>0.12985482490696362</v>
      </c>
    </row>
    <row r="508" spans="1:14" x14ac:dyDescent="0.25">
      <c r="A508" s="2" t="s">
        <v>22</v>
      </c>
      <c r="B508" s="2" t="s">
        <v>37</v>
      </c>
      <c r="C508" s="91" t="s">
        <v>0</v>
      </c>
      <c r="D508" s="2" t="s">
        <v>4</v>
      </c>
      <c r="E508" s="60" t="s">
        <v>13</v>
      </c>
      <c r="F508" s="146">
        <v>313694</v>
      </c>
      <c r="G508" s="147">
        <v>4</v>
      </c>
      <c r="H508" s="148">
        <f t="shared" si="42"/>
        <v>25095.52</v>
      </c>
      <c r="I508" s="148">
        <f t="shared" si="43"/>
        <v>288598.48</v>
      </c>
      <c r="J508" s="148">
        <f t="shared" si="44"/>
        <v>338789.52</v>
      </c>
      <c r="K508" s="149">
        <f>F508/F506</f>
        <v>0.10648527050050392</v>
      </c>
      <c r="L508" s="150">
        <f t="shared" si="45"/>
        <v>8.5188216400403135E-3</v>
      </c>
      <c r="M508" s="150">
        <f t="shared" si="46"/>
        <v>9.7966448860463615E-2</v>
      </c>
      <c r="N508" s="150">
        <f t="shared" si="47"/>
        <v>0.11500409214054423</v>
      </c>
    </row>
    <row r="509" spans="1:14" x14ac:dyDescent="0.25">
      <c r="A509" s="2" t="s">
        <v>22</v>
      </c>
      <c r="B509" s="2" t="s">
        <v>37</v>
      </c>
      <c r="C509" s="91" t="s">
        <v>0</v>
      </c>
      <c r="D509" s="2" t="s">
        <v>4</v>
      </c>
      <c r="E509" s="60" t="s">
        <v>14</v>
      </c>
      <c r="F509" s="146">
        <v>2277995</v>
      </c>
      <c r="G509" s="147">
        <v>0.4</v>
      </c>
      <c r="H509" s="148">
        <f t="shared" si="42"/>
        <v>18223.96</v>
      </c>
      <c r="I509" s="148">
        <f t="shared" si="43"/>
        <v>2259771.04</v>
      </c>
      <c r="J509" s="148">
        <f t="shared" si="44"/>
        <v>2296218.96</v>
      </c>
      <c r="K509" s="149">
        <f>F509/F506</f>
        <v>0.77327878051156684</v>
      </c>
      <c r="L509" s="150">
        <f t="shared" si="45"/>
        <v>6.1862302440925353E-3</v>
      </c>
      <c r="M509" s="150">
        <f t="shared" si="46"/>
        <v>0.76709255026747436</v>
      </c>
      <c r="N509" s="150">
        <f t="shared" si="47"/>
        <v>0.77946501075565933</v>
      </c>
    </row>
    <row r="510" spans="1:14" x14ac:dyDescent="0.25">
      <c r="A510" s="2" t="s">
        <v>22</v>
      </c>
      <c r="B510" s="2" t="s">
        <v>37</v>
      </c>
      <c r="C510" s="91" t="s">
        <v>1</v>
      </c>
      <c r="D510" s="2" t="s">
        <v>4</v>
      </c>
      <c r="E510" s="56" t="s">
        <v>59</v>
      </c>
      <c r="F510" s="146">
        <v>1502605</v>
      </c>
      <c r="G510" s="147">
        <v>1.3</v>
      </c>
      <c r="H510" s="148">
        <f t="shared" si="42"/>
        <v>39067.730000000003</v>
      </c>
      <c r="I510" s="148">
        <f t="shared" si="43"/>
        <v>1463537.27</v>
      </c>
      <c r="J510" s="148">
        <f t="shared" si="44"/>
        <v>1541672.73</v>
      </c>
      <c r="K510" s="149">
        <v>1</v>
      </c>
      <c r="L510" s="150">
        <f t="shared" si="45"/>
        <v>2.6000000000000002E-2</v>
      </c>
      <c r="M510" s="150">
        <f t="shared" si="46"/>
        <v>0.97399999999999998</v>
      </c>
      <c r="N510" s="150">
        <f t="shared" si="47"/>
        <v>1.026</v>
      </c>
    </row>
    <row r="511" spans="1:14" x14ac:dyDescent="0.25">
      <c r="A511" s="2" t="s">
        <v>22</v>
      </c>
      <c r="B511" s="2" t="s">
        <v>37</v>
      </c>
      <c r="C511" s="123" t="s">
        <v>1</v>
      </c>
      <c r="D511" s="96" t="s">
        <v>4</v>
      </c>
      <c r="E511" s="60" t="s">
        <v>12</v>
      </c>
      <c r="F511" s="146">
        <v>193508</v>
      </c>
      <c r="G511" s="147">
        <v>5.8</v>
      </c>
      <c r="H511" s="148">
        <f t="shared" si="42"/>
        <v>22446.928</v>
      </c>
      <c r="I511" s="148">
        <f t="shared" si="43"/>
        <v>171061.07199999999</v>
      </c>
      <c r="J511" s="148">
        <f t="shared" si="44"/>
        <v>215954.92800000001</v>
      </c>
      <c r="K511" s="149">
        <f>F511/F510</f>
        <v>0.12878168247809638</v>
      </c>
      <c r="L511" s="150">
        <f t="shared" si="45"/>
        <v>1.4938675167459179E-2</v>
      </c>
      <c r="M511" s="150">
        <f t="shared" si="46"/>
        <v>0.11384300731063719</v>
      </c>
      <c r="N511" s="150">
        <f t="shared" si="47"/>
        <v>0.14372035764555555</v>
      </c>
    </row>
    <row r="512" spans="1:14" x14ac:dyDescent="0.25">
      <c r="A512" s="2" t="s">
        <v>22</v>
      </c>
      <c r="B512" s="2" t="s">
        <v>37</v>
      </c>
      <c r="C512" s="91" t="s">
        <v>1</v>
      </c>
      <c r="D512" s="2" t="s">
        <v>4</v>
      </c>
      <c r="E512" s="60" t="s">
        <v>13</v>
      </c>
      <c r="F512" s="146">
        <v>162890</v>
      </c>
      <c r="G512" s="147">
        <v>5.8</v>
      </c>
      <c r="H512" s="148">
        <f t="shared" si="42"/>
        <v>18895.240000000002</v>
      </c>
      <c r="I512" s="148">
        <f t="shared" si="43"/>
        <v>143994.76</v>
      </c>
      <c r="J512" s="148">
        <f t="shared" si="44"/>
        <v>181785.24</v>
      </c>
      <c r="K512" s="149">
        <f>F512/F510</f>
        <v>0.10840506986200632</v>
      </c>
      <c r="L512" s="150">
        <f t="shared" si="45"/>
        <v>1.2574988103992733E-2</v>
      </c>
      <c r="M512" s="150">
        <f t="shared" si="46"/>
        <v>9.583008175801358E-2</v>
      </c>
      <c r="N512" s="150">
        <f t="shared" si="47"/>
        <v>0.12098005796599906</v>
      </c>
    </row>
    <row r="513" spans="1:14" x14ac:dyDescent="0.25">
      <c r="A513" s="2" t="s">
        <v>22</v>
      </c>
      <c r="B513" s="2" t="s">
        <v>37</v>
      </c>
      <c r="C513" s="91" t="s">
        <v>1</v>
      </c>
      <c r="D513" s="2" t="s">
        <v>4</v>
      </c>
      <c r="E513" s="60" t="s">
        <v>14</v>
      </c>
      <c r="F513" s="146">
        <v>1146207</v>
      </c>
      <c r="G513" s="147">
        <v>1.3</v>
      </c>
      <c r="H513" s="148">
        <f t="shared" si="42"/>
        <v>29801.382000000001</v>
      </c>
      <c r="I513" s="148">
        <f t="shared" si="43"/>
        <v>1116405.618</v>
      </c>
      <c r="J513" s="148">
        <f t="shared" si="44"/>
        <v>1176008.382</v>
      </c>
      <c r="K513" s="149">
        <f>F513/F510</f>
        <v>0.76281324765989733</v>
      </c>
      <c r="L513" s="150">
        <f t="shared" si="45"/>
        <v>1.9833144439157332E-2</v>
      </c>
      <c r="M513" s="150">
        <f t="shared" si="46"/>
        <v>0.74298010322074004</v>
      </c>
      <c r="N513" s="150">
        <f t="shared" si="47"/>
        <v>0.78264639209905462</v>
      </c>
    </row>
    <row r="514" spans="1:14" x14ac:dyDescent="0.25">
      <c r="A514" s="2" t="s">
        <v>22</v>
      </c>
      <c r="B514" s="2" t="s">
        <v>37</v>
      </c>
      <c r="C514" s="91" t="s">
        <v>60</v>
      </c>
      <c r="D514" s="2" t="s">
        <v>4</v>
      </c>
      <c r="E514" s="56" t="s">
        <v>59</v>
      </c>
      <c r="F514" s="146">
        <v>1443286</v>
      </c>
      <c r="G514" s="147">
        <v>1.3</v>
      </c>
      <c r="H514" s="148">
        <f t="shared" ref="H514:H577" si="48">2*(F514*G514/100)</f>
        <v>37525.436000000002</v>
      </c>
      <c r="I514" s="148">
        <f t="shared" ref="I514:I577" si="49">F514-H514</f>
        <v>1405760.564</v>
      </c>
      <c r="J514" s="148">
        <f t="shared" ref="J514:J577" si="50">F514+H514</f>
        <v>1480811.436</v>
      </c>
      <c r="K514" s="149">
        <v>1</v>
      </c>
      <c r="L514" s="150">
        <f t="shared" ref="L514:L577" si="51">2*(K514*G514/100)</f>
        <v>2.6000000000000002E-2</v>
      </c>
      <c r="M514" s="150">
        <f t="shared" ref="M514:M577" si="52">K514-L514</f>
        <v>0.97399999999999998</v>
      </c>
      <c r="N514" s="150">
        <f t="shared" ref="N514:N577" si="53">K514+L514</f>
        <v>1.026</v>
      </c>
    </row>
    <row r="515" spans="1:14" x14ac:dyDescent="0.25">
      <c r="A515" s="2" t="s">
        <v>22</v>
      </c>
      <c r="B515" s="2" t="s">
        <v>37</v>
      </c>
      <c r="C515" s="123" t="s">
        <v>60</v>
      </c>
      <c r="D515" s="96" t="s">
        <v>4</v>
      </c>
      <c r="E515" s="60" t="s">
        <v>12</v>
      </c>
      <c r="F515" s="146">
        <v>160694</v>
      </c>
      <c r="G515" s="147">
        <v>5.8</v>
      </c>
      <c r="H515" s="148">
        <f t="shared" si="48"/>
        <v>18640.504000000001</v>
      </c>
      <c r="I515" s="148">
        <f t="shared" si="49"/>
        <v>142053.49599999998</v>
      </c>
      <c r="J515" s="148">
        <f t="shared" si="50"/>
        <v>179334.50400000002</v>
      </c>
      <c r="K515" s="149">
        <f>F515/F514</f>
        <v>0.11133898617460435</v>
      </c>
      <c r="L515" s="150">
        <f t="shared" si="51"/>
        <v>1.2915322396254102E-2</v>
      </c>
      <c r="M515" s="150">
        <f t="shared" si="52"/>
        <v>9.842366377835024E-2</v>
      </c>
      <c r="N515" s="150">
        <f t="shared" si="53"/>
        <v>0.12425430857085845</v>
      </c>
    </row>
    <row r="516" spans="1:14" x14ac:dyDescent="0.25">
      <c r="A516" s="2" t="s">
        <v>22</v>
      </c>
      <c r="B516" s="2" t="s">
        <v>37</v>
      </c>
      <c r="C516" s="91" t="s">
        <v>60</v>
      </c>
      <c r="D516" s="2" t="s">
        <v>4</v>
      </c>
      <c r="E516" s="60" t="s">
        <v>13</v>
      </c>
      <c r="F516" s="146">
        <v>150804</v>
      </c>
      <c r="G516" s="147">
        <v>5.8</v>
      </c>
      <c r="H516" s="148">
        <f t="shared" si="48"/>
        <v>17493.263999999999</v>
      </c>
      <c r="I516" s="148">
        <f t="shared" si="49"/>
        <v>133310.736</v>
      </c>
      <c r="J516" s="148">
        <f t="shared" si="50"/>
        <v>168297.264</v>
      </c>
      <c r="K516" s="149">
        <f>F516/F514</f>
        <v>0.10448656745787044</v>
      </c>
      <c r="L516" s="150">
        <f t="shared" si="51"/>
        <v>1.212044182511297E-2</v>
      </c>
      <c r="M516" s="150">
        <f t="shared" si="52"/>
        <v>9.2366125632757465E-2</v>
      </c>
      <c r="N516" s="150">
        <f t="shared" si="53"/>
        <v>0.11660700928298341</v>
      </c>
    </row>
    <row r="517" spans="1:14" x14ac:dyDescent="0.25">
      <c r="A517" s="2" t="s">
        <v>22</v>
      </c>
      <c r="B517" s="2" t="s">
        <v>37</v>
      </c>
      <c r="C517" s="91" t="s">
        <v>60</v>
      </c>
      <c r="D517" s="151" t="s">
        <v>4</v>
      </c>
      <c r="E517" s="60" t="s">
        <v>14</v>
      </c>
      <c r="F517" s="146">
        <v>1131788</v>
      </c>
      <c r="G517" s="147">
        <v>1.3</v>
      </c>
      <c r="H517" s="148">
        <f t="shared" si="48"/>
        <v>29426.488000000001</v>
      </c>
      <c r="I517" s="148">
        <f t="shared" si="49"/>
        <v>1102361.5120000001</v>
      </c>
      <c r="J517" s="148">
        <f t="shared" si="50"/>
        <v>1161214.4879999999</v>
      </c>
      <c r="K517" s="149">
        <f>F517/F514</f>
        <v>0.7841744463675252</v>
      </c>
      <c r="L517" s="150">
        <f t="shared" si="51"/>
        <v>2.0388535605555657E-2</v>
      </c>
      <c r="M517" s="150">
        <f t="shared" si="52"/>
        <v>0.76378591076196956</v>
      </c>
      <c r="N517" s="150">
        <f t="shared" si="53"/>
        <v>0.80456298197308085</v>
      </c>
    </row>
    <row r="518" spans="1:14" x14ac:dyDescent="0.25">
      <c r="A518" s="2" t="s">
        <v>22</v>
      </c>
      <c r="B518" s="2" t="s">
        <v>37</v>
      </c>
      <c r="C518" s="91" t="s">
        <v>0</v>
      </c>
      <c r="D518" s="2" t="s">
        <v>6</v>
      </c>
      <c r="E518" s="56" t="s">
        <v>59</v>
      </c>
      <c r="F518" s="146">
        <v>3586588</v>
      </c>
      <c r="G518" s="147">
        <v>0.8</v>
      </c>
      <c r="H518" s="148">
        <f t="shared" si="48"/>
        <v>57385.40800000001</v>
      </c>
      <c r="I518" s="148">
        <f t="shared" si="49"/>
        <v>3529202.5920000002</v>
      </c>
      <c r="J518" s="148">
        <f t="shared" si="50"/>
        <v>3643973.4079999998</v>
      </c>
      <c r="K518" s="149">
        <v>1</v>
      </c>
      <c r="L518" s="150">
        <f t="shared" si="51"/>
        <v>1.6E-2</v>
      </c>
      <c r="M518" s="150">
        <f t="shared" si="52"/>
        <v>0.98399999999999999</v>
      </c>
      <c r="N518" s="150">
        <f t="shared" si="53"/>
        <v>1.016</v>
      </c>
    </row>
    <row r="519" spans="1:14" x14ac:dyDescent="0.25">
      <c r="A519" s="2" t="s">
        <v>22</v>
      </c>
      <c r="B519" s="2" t="s">
        <v>37</v>
      </c>
      <c r="C519" s="123" t="s">
        <v>0</v>
      </c>
      <c r="D519" s="96" t="s">
        <v>6</v>
      </c>
      <c r="E519" s="60" t="s">
        <v>12</v>
      </c>
      <c r="F519" s="146">
        <v>1157754</v>
      </c>
      <c r="G519" s="147">
        <v>2.2999999999999998</v>
      </c>
      <c r="H519" s="148">
        <f t="shared" si="48"/>
        <v>53256.683999999994</v>
      </c>
      <c r="I519" s="148">
        <f t="shared" si="49"/>
        <v>1104497.3160000001</v>
      </c>
      <c r="J519" s="148">
        <f t="shared" si="50"/>
        <v>1211010.6839999999</v>
      </c>
      <c r="K519" s="149">
        <f>F519/F518</f>
        <v>0.32280094619175664</v>
      </c>
      <c r="L519" s="150">
        <f t="shared" si="51"/>
        <v>1.4848843524820805E-2</v>
      </c>
      <c r="M519" s="150">
        <f t="shared" si="52"/>
        <v>0.30795210266693585</v>
      </c>
      <c r="N519" s="150">
        <f t="shared" si="53"/>
        <v>0.33764978971657744</v>
      </c>
    </row>
    <row r="520" spans="1:14" x14ac:dyDescent="0.25">
      <c r="A520" s="2" t="s">
        <v>22</v>
      </c>
      <c r="B520" s="2" t="s">
        <v>37</v>
      </c>
      <c r="C520" s="91" t="s">
        <v>0</v>
      </c>
      <c r="D520" s="2" t="s">
        <v>6</v>
      </c>
      <c r="E520" s="60" t="s">
        <v>13</v>
      </c>
      <c r="F520" s="146">
        <v>1076223</v>
      </c>
      <c r="G520" s="147">
        <v>2.2999999999999998</v>
      </c>
      <c r="H520" s="148">
        <f t="shared" si="48"/>
        <v>49506.258000000002</v>
      </c>
      <c r="I520" s="148">
        <f t="shared" si="49"/>
        <v>1026716.742</v>
      </c>
      <c r="J520" s="148">
        <f t="shared" si="50"/>
        <v>1125729.2579999999</v>
      </c>
      <c r="K520" s="149">
        <f>F520/F518</f>
        <v>0.30006875615487477</v>
      </c>
      <c r="L520" s="150">
        <f t="shared" si="51"/>
        <v>1.3803162783124238E-2</v>
      </c>
      <c r="M520" s="150">
        <f t="shared" si="52"/>
        <v>0.28626559337175056</v>
      </c>
      <c r="N520" s="150">
        <f t="shared" si="53"/>
        <v>0.31387191893799898</v>
      </c>
    </row>
    <row r="521" spans="1:14" x14ac:dyDescent="0.25">
      <c r="A521" s="2" t="s">
        <v>22</v>
      </c>
      <c r="B521" s="2" t="s">
        <v>37</v>
      </c>
      <c r="C521" s="91" t="s">
        <v>0</v>
      </c>
      <c r="D521" s="2" t="s">
        <v>6</v>
      </c>
      <c r="E521" s="60" t="s">
        <v>14</v>
      </c>
      <c r="F521" s="146">
        <v>1352611</v>
      </c>
      <c r="G521" s="147">
        <v>2.2999999999999998</v>
      </c>
      <c r="H521" s="148">
        <f t="shared" si="48"/>
        <v>62220.106</v>
      </c>
      <c r="I521" s="148">
        <f t="shared" si="49"/>
        <v>1290390.8940000001</v>
      </c>
      <c r="J521" s="148">
        <f t="shared" si="50"/>
        <v>1414831.1059999999</v>
      </c>
      <c r="K521" s="149">
        <f>F521/F518</f>
        <v>0.37713029765336858</v>
      </c>
      <c r="L521" s="150">
        <f t="shared" si="51"/>
        <v>1.7347993692054954E-2</v>
      </c>
      <c r="M521" s="150">
        <f t="shared" si="52"/>
        <v>0.35978230396131361</v>
      </c>
      <c r="N521" s="150">
        <f t="shared" si="53"/>
        <v>0.39447829134542356</v>
      </c>
    </row>
    <row r="522" spans="1:14" x14ac:dyDescent="0.25">
      <c r="A522" s="2" t="s">
        <v>22</v>
      </c>
      <c r="B522" s="2" t="s">
        <v>37</v>
      </c>
      <c r="C522" s="91" t="s">
        <v>1</v>
      </c>
      <c r="D522" s="2" t="s">
        <v>6</v>
      </c>
      <c r="E522" s="56" t="s">
        <v>59</v>
      </c>
      <c r="F522" s="146">
        <v>1821451</v>
      </c>
      <c r="G522" s="147">
        <v>1.7</v>
      </c>
      <c r="H522" s="148">
        <f t="shared" si="48"/>
        <v>61929.333999999995</v>
      </c>
      <c r="I522" s="148">
        <f t="shared" si="49"/>
        <v>1759521.666</v>
      </c>
      <c r="J522" s="148">
        <f t="shared" si="50"/>
        <v>1883380.334</v>
      </c>
      <c r="K522" s="149">
        <v>1</v>
      </c>
      <c r="L522" s="150">
        <f t="shared" si="51"/>
        <v>3.4000000000000002E-2</v>
      </c>
      <c r="M522" s="150">
        <f t="shared" si="52"/>
        <v>0.96599999999999997</v>
      </c>
      <c r="N522" s="150">
        <f t="shared" si="53"/>
        <v>1.034</v>
      </c>
    </row>
    <row r="523" spans="1:14" x14ac:dyDescent="0.25">
      <c r="A523" s="2" t="s">
        <v>22</v>
      </c>
      <c r="B523" s="2" t="s">
        <v>37</v>
      </c>
      <c r="C523" s="123" t="s">
        <v>1</v>
      </c>
      <c r="D523" s="96" t="s">
        <v>6</v>
      </c>
      <c r="E523" s="60" t="s">
        <v>12</v>
      </c>
      <c r="F523" s="146">
        <v>643252</v>
      </c>
      <c r="G523" s="147">
        <v>3.4</v>
      </c>
      <c r="H523" s="148">
        <f t="shared" si="48"/>
        <v>43741.135999999999</v>
      </c>
      <c r="I523" s="148">
        <f t="shared" si="49"/>
        <v>599510.86400000006</v>
      </c>
      <c r="J523" s="148">
        <f t="shared" si="50"/>
        <v>686993.13599999994</v>
      </c>
      <c r="K523" s="149">
        <f>F523/F522</f>
        <v>0.35315361214767788</v>
      </c>
      <c r="L523" s="150">
        <f t="shared" si="51"/>
        <v>2.4014445626042095E-2</v>
      </c>
      <c r="M523" s="150">
        <f t="shared" si="52"/>
        <v>0.32913916652163577</v>
      </c>
      <c r="N523" s="150">
        <f t="shared" si="53"/>
        <v>0.37716805777371998</v>
      </c>
    </row>
    <row r="524" spans="1:14" x14ac:dyDescent="0.25">
      <c r="A524" s="2" t="s">
        <v>22</v>
      </c>
      <c r="B524" s="2" t="s">
        <v>37</v>
      </c>
      <c r="C524" s="91" t="s">
        <v>1</v>
      </c>
      <c r="D524" s="2" t="s">
        <v>6</v>
      </c>
      <c r="E524" s="60" t="s">
        <v>13</v>
      </c>
      <c r="F524" s="146">
        <v>534067</v>
      </c>
      <c r="G524" s="147">
        <v>3.4</v>
      </c>
      <c r="H524" s="148">
        <f t="shared" si="48"/>
        <v>36316.556000000004</v>
      </c>
      <c r="I524" s="148">
        <f t="shared" si="49"/>
        <v>497750.44400000002</v>
      </c>
      <c r="J524" s="148">
        <f t="shared" si="50"/>
        <v>570383.55599999998</v>
      </c>
      <c r="K524" s="149">
        <f>F524/F522</f>
        <v>0.29320964439888858</v>
      </c>
      <c r="L524" s="150">
        <f t="shared" si="51"/>
        <v>1.9938255819124423E-2</v>
      </c>
      <c r="M524" s="150">
        <f t="shared" si="52"/>
        <v>0.27327138857976419</v>
      </c>
      <c r="N524" s="150">
        <f t="shared" si="53"/>
        <v>0.31314790021801298</v>
      </c>
    </row>
    <row r="525" spans="1:14" x14ac:dyDescent="0.25">
      <c r="A525" s="2" t="s">
        <v>22</v>
      </c>
      <c r="B525" s="2" t="s">
        <v>37</v>
      </c>
      <c r="C525" s="91" t="s">
        <v>1</v>
      </c>
      <c r="D525" s="2" t="s">
        <v>6</v>
      </c>
      <c r="E525" s="60" t="s">
        <v>14</v>
      </c>
      <c r="F525" s="146">
        <v>644132</v>
      </c>
      <c r="G525" s="147">
        <v>3.4</v>
      </c>
      <c r="H525" s="148">
        <f t="shared" si="48"/>
        <v>43800.975999999995</v>
      </c>
      <c r="I525" s="148">
        <f t="shared" si="49"/>
        <v>600331.02399999998</v>
      </c>
      <c r="J525" s="148">
        <f t="shared" si="50"/>
        <v>687932.97600000002</v>
      </c>
      <c r="K525" s="149">
        <f>F525/F522</f>
        <v>0.35363674345343354</v>
      </c>
      <c r="L525" s="150">
        <f t="shared" si="51"/>
        <v>2.4047298554833479E-2</v>
      </c>
      <c r="M525" s="150">
        <f t="shared" si="52"/>
        <v>0.32958944489860009</v>
      </c>
      <c r="N525" s="150">
        <f t="shared" si="53"/>
        <v>0.377684042008267</v>
      </c>
    </row>
    <row r="526" spans="1:14" x14ac:dyDescent="0.25">
      <c r="A526" s="2" t="s">
        <v>22</v>
      </c>
      <c r="B526" s="2" t="s">
        <v>37</v>
      </c>
      <c r="C526" s="91" t="s">
        <v>60</v>
      </c>
      <c r="D526" s="2" t="s">
        <v>6</v>
      </c>
      <c r="E526" s="56" t="s">
        <v>59</v>
      </c>
      <c r="F526" s="146">
        <v>1765137</v>
      </c>
      <c r="G526" s="147">
        <v>1.7</v>
      </c>
      <c r="H526" s="148">
        <f t="shared" si="48"/>
        <v>60014.657999999996</v>
      </c>
      <c r="I526" s="148">
        <f t="shared" si="49"/>
        <v>1705122.3419999999</v>
      </c>
      <c r="J526" s="148">
        <f t="shared" si="50"/>
        <v>1825151.6580000001</v>
      </c>
      <c r="K526" s="149">
        <v>1</v>
      </c>
      <c r="L526" s="150">
        <f t="shared" si="51"/>
        <v>3.4000000000000002E-2</v>
      </c>
      <c r="M526" s="150">
        <f t="shared" si="52"/>
        <v>0.96599999999999997</v>
      </c>
      <c r="N526" s="150">
        <f t="shared" si="53"/>
        <v>1.034</v>
      </c>
    </row>
    <row r="527" spans="1:14" x14ac:dyDescent="0.25">
      <c r="A527" s="2" t="s">
        <v>22</v>
      </c>
      <c r="B527" s="2" t="s">
        <v>37</v>
      </c>
      <c r="C527" s="123" t="s">
        <v>60</v>
      </c>
      <c r="D527" s="96" t="s">
        <v>6</v>
      </c>
      <c r="E527" s="60" t="s">
        <v>12</v>
      </c>
      <c r="F527" s="146">
        <v>514502</v>
      </c>
      <c r="G527" s="147">
        <v>3.4</v>
      </c>
      <c r="H527" s="148">
        <f t="shared" si="48"/>
        <v>34986.135999999999</v>
      </c>
      <c r="I527" s="148">
        <f t="shared" si="49"/>
        <v>479515.864</v>
      </c>
      <c r="J527" s="148">
        <f t="shared" si="50"/>
        <v>549488.13599999994</v>
      </c>
      <c r="K527" s="149">
        <f>F527/F526</f>
        <v>0.29147992478770768</v>
      </c>
      <c r="L527" s="150">
        <f t="shared" si="51"/>
        <v>1.9820634885564122E-2</v>
      </c>
      <c r="M527" s="150">
        <f t="shared" si="52"/>
        <v>0.27165928990214355</v>
      </c>
      <c r="N527" s="150">
        <f t="shared" si="53"/>
        <v>0.3113005596732718</v>
      </c>
    </row>
    <row r="528" spans="1:14" x14ac:dyDescent="0.25">
      <c r="A528" s="2" t="s">
        <v>22</v>
      </c>
      <c r="B528" s="2" t="s">
        <v>37</v>
      </c>
      <c r="C528" s="91" t="s">
        <v>60</v>
      </c>
      <c r="D528" s="2" t="s">
        <v>6</v>
      </c>
      <c r="E528" s="60" t="s">
        <v>13</v>
      </c>
      <c r="F528" s="146">
        <v>542156</v>
      </c>
      <c r="G528" s="147">
        <v>3.4</v>
      </c>
      <c r="H528" s="148">
        <f t="shared" si="48"/>
        <v>36866.608</v>
      </c>
      <c r="I528" s="148">
        <f t="shared" si="49"/>
        <v>505289.39199999999</v>
      </c>
      <c r="J528" s="148">
        <f t="shared" si="50"/>
        <v>579022.60800000001</v>
      </c>
      <c r="K528" s="149">
        <f>F528/F526</f>
        <v>0.30714669739515971</v>
      </c>
      <c r="L528" s="150">
        <f t="shared" si="51"/>
        <v>2.0885975422870861E-2</v>
      </c>
      <c r="M528" s="150">
        <f t="shared" si="52"/>
        <v>0.28626072197228886</v>
      </c>
      <c r="N528" s="150">
        <f t="shared" si="53"/>
        <v>0.32803267281803056</v>
      </c>
    </row>
    <row r="529" spans="1:14" x14ac:dyDescent="0.25">
      <c r="A529" s="2" t="s">
        <v>22</v>
      </c>
      <c r="B529" s="2" t="s">
        <v>37</v>
      </c>
      <c r="C529" s="91" t="s">
        <v>60</v>
      </c>
      <c r="D529" s="151" t="s">
        <v>6</v>
      </c>
      <c r="E529" s="60" t="s">
        <v>14</v>
      </c>
      <c r="F529" s="146">
        <v>708479</v>
      </c>
      <c r="G529" s="147">
        <v>3.4</v>
      </c>
      <c r="H529" s="148">
        <f t="shared" si="48"/>
        <v>48176.572</v>
      </c>
      <c r="I529" s="148">
        <f t="shared" si="49"/>
        <v>660302.42799999996</v>
      </c>
      <c r="J529" s="148">
        <f t="shared" si="50"/>
        <v>756655.57200000004</v>
      </c>
      <c r="K529" s="149">
        <f>F529/F526</f>
        <v>0.40137337781713261</v>
      </c>
      <c r="L529" s="150">
        <f t="shared" si="51"/>
        <v>2.7293389691565015E-2</v>
      </c>
      <c r="M529" s="150">
        <f t="shared" si="52"/>
        <v>0.37407998812556759</v>
      </c>
      <c r="N529" s="150">
        <f t="shared" si="53"/>
        <v>0.42866676750869764</v>
      </c>
    </row>
    <row r="530" spans="1:14" x14ac:dyDescent="0.25">
      <c r="A530" s="2" t="s">
        <v>22</v>
      </c>
      <c r="B530" s="2" t="s">
        <v>37</v>
      </c>
      <c r="C530" s="91" t="s">
        <v>0</v>
      </c>
      <c r="D530" s="2" t="s">
        <v>7</v>
      </c>
      <c r="E530" s="56" t="s">
        <v>59</v>
      </c>
      <c r="F530" s="146">
        <v>5091931</v>
      </c>
      <c r="G530" s="147">
        <v>0.4</v>
      </c>
      <c r="H530" s="148">
        <f t="shared" si="48"/>
        <v>40735.448000000004</v>
      </c>
      <c r="I530" s="148">
        <f t="shared" si="49"/>
        <v>5051195.5520000001</v>
      </c>
      <c r="J530" s="148">
        <f t="shared" si="50"/>
        <v>5132666.4479999999</v>
      </c>
      <c r="K530" s="149">
        <v>1</v>
      </c>
      <c r="L530" s="150">
        <f t="shared" si="51"/>
        <v>8.0000000000000002E-3</v>
      </c>
      <c r="M530" s="150">
        <f t="shared" si="52"/>
        <v>0.99199999999999999</v>
      </c>
      <c r="N530" s="150">
        <f t="shared" si="53"/>
        <v>1.008</v>
      </c>
    </row>
    <row r="531" spans="1:14" x14ac:dyDescent="0.25">
      <c r="A531" s="2" t="s">
        <v>22</v>
      </c>
      <c r="B531" s="2" t="s">
        <v>37</v>
      </c>
      <c r="C531" s="123" t="s">
        <v>0</v>
      </c>
      <c r="D531" s="96" t="s">
        <v>7</v>
      </c>
      <c r="E531" s="60" t="s">
        <v>12</v>
      </c>
      <c r="F531" s="146">
        <v>1457801</v>
      </c>
      <c r="G531" s="147">
        <v>2.2999999999999998</v>
      </c>
      <c r="H531" s="148">
        <f t="shared" si="48"/>
        <v>67058.84599999999</v>
      </c>
      <c r="I531" s="148">
        <f t="shared" si="49"/>
        <v>1390742.1540000001</v>
      </c>
      <c r="J531" s="148">
        <f t="shared" si="50"/>
        <v>1524859.8459999999</v>
      </c>
      <c r="K531" s="149">
        <f>F531/F530</f>
        <v>0.28629629898755504</v>
      </c>
      <c r="L531" s="150">
        <f t="shared" si="51"/>
        <v>1.3169629753427533E-2</v>
      </c>
      <c r="M531" s="150">
        <f t="shared" si="52"/>
        <v>0.27312666923412748</v>
      </c>
      <c r="N531" s="150">
        <f t="shared" si="53"/>
        <v>0.2994659287409826</v>
      </c>
    </row>
    <row r="532" spans="1:14" x14ac:dyDescent="0.25">
      <c r="A532" s="2" t="s">
        <v>22</v>
      </c>
      <c r="B532" s="2" t="s">
        <v>37</v>
      </c>
      <c r="C532" s="91" t="s">
        <v>0</v>
      </c>
      <c r="D532" s="2" t="s">
        <v>7</v>
      </c>
      <c r="E532" s="60" t="s">
        <v>13</v>
      </c>
      <c r="F532" s="146">
        <v>1960261</v>
      </c>
      <c r="G532" s="147">
        <v>1.8</v>
      </c>
      <c r="H532" s="148">
        <f t="shared" si="48"/>
        <v>70569.396000000008</v>
      </c>
      <c r="I532" s="148">
        <f t="shared" si="49"/>
        <v>1889691.6040000001</v>
      </c>
      <c r="J532" s="148">
        <f t="shared" si="50"/>
        <v>2030830.3959999999</v>
      </c>
      <c r="K532" s="149">
        <f>F532/F530</f>
        <v>0.3849739912029444</v>
      </c>
      <c r="L532" s="150">
        <f t="shared" si="51"/>
        <v>1.3859063683305998E-2</v>
      </c>
      <c r="M532" s="150">
        <f t="shared" si="52"/>
        <v>0.37111492751963843</v>
      </c>
      <c r="N532" s="150">
        <f t="shared" si="53"/>
        <v>0.39883305488625037</v>
      </c>
    </row>
    <row r="533" spans="1:14" x14ac:dyDescent="0.25">
      <c r="A533" s="2" t="s">
        <v>22</v>
      </c>
      <c r="B533" s="2" t="s">
        <v>37</v>
      </c>
      <c r="C533" s="91" t="s">
        <v>0</v>
      </c>
      <c r="D533" s="2" t="s">
        <v>7</v>
      </c>
      <c r="E533" s="60" t="s">
        <v>14</v>
      </c>
      <c r="F533" s="146">
        <v>1673869</v>
      </c>
      <c r="G533" s="147">
        <v>1.8</v>
      </c>
      <c r="H533" s="148">
        <f t="shared" si="48"/>
        <v>60259.284000000007</v>
      </c>
      <c r="I533" s="148">
        <f t="shared" si="49"/>
        <v>1613609.716</v>
      </c>
      <c r="J533" s="148">
        <f t="shared" si="50"/>
        <v>1734128.284</v>
      </c>
      <c r="K533" s="149">
        <f>F533/F530</f>
        <v>0.32872970980950056</v>
      </c>
      <c r="L533" s="150">
        <f t="shared" si="51"/>
        <v>1.183426955314202E-2</v>
      </c>
      <c r="M533" s="150">
        <f t="shared" si="52"/>
        <v>0.31689544025635852</v>
      </c>
      <c r="N533" s="150">
        <f t="shared" si="53"/>
        <v>0.3405639793626426</v>
      </c>
    </row>
    <row r="534" spans="1:14" x14ac:dyDescent="0.25">
      <c r="A534" s="2" t="s">
        <v>22</v>
      </c>
      <c r="B534" s="2" t="s">
        <v>37</v>
      </c>
      <c r="C534" s="91" t="s">
        <v>1</v>
      </c>
      <c r="D534" s="2" t="s">
        <v>7</v>
      </c>
      <c r="E534" s="56" t="s">
        <v>59</v>
      </c>
      <c r="F534" s="146">
        <v>2537465</v>
      </c>
      <c r="G534" s="147">
        <v>1.5</v>
      </c>
      <c r="H534" s="148">
        <f t="shared" si="48"/>
        <v>76123.95</v>
      </c>
      <c r="I534" s="148">
        <f t="shared" si="49"/>
        <v>2461341.0499999998</v>
      </c>
      <c r="J534" s="148">
        <f t="shared" si="50"/>
        <v>2613588.9500000002</v>
      </c>
      <c r="K534" s="149">
        <v>1</v>
      </c>
      <c r="L534" s="150">
        <f t="shared" si="51"/>
        <v>0.03</v>
      </c>
      <c r="M534" s="150">
        <f t="shared" si="52"/>
        <v>0.97</v>
      </c>
      <c r="N534" s="150">
        <f t="shared" si="53"/>
        <v>1.03</v>
      </c>
    </row>
    <row r="535" spans="1:14" x14ac:dyDescent="0.25">
      <c r="A535" s="2" t="s">
        <v>22</v>
      </c>
      <c r="B535" s="2" t="s">
        <v>37</v>
      </c>
      <c r="C535" s="123" t="s">
        <v>1</v>
      </c>
      <c r="D535" s="96" t="s">
        <v>7</v>
      </c>
      <c r="E535" s="60" t="s">
        <v>12</v>
      </c>
      <c r="F535" s="146">
        <v>795436</v>
      </c>
      <c r="G535" s="147">
        <v>2.7</v>
      </c>
      <c r="H535" s="148">
        <f t="shared" si="48"/>
        <v>42953.544000000002</v>
      </c>
      <c r="I535" s="148">
        <f t="shared" si="49"/>
        <v>752482.45600000001</v>
      </c>
      <c r="J535" s="148">
        <f t="shared" si="50"/>
        <v>838389.54399999999</v>
      </c>
      <c r="K535" s="149">
        <f>F535/F534</f>
        <v>0.31347663908664752</v>
      </c>
      <c r="L535" s="150">
        <f t="shared" si="51"/>
        <v>1.6927738510678966E-2</v>
      </c>
      <c r="M535" s="150">
        <f t="shared" si="52"/>
        <v>0.29654890057596855</v>
      </c>
      <c r="N535" s="150">
        <f t="shared" si="53"/>
        <v>0.33040437759732649</v>
      </c>
    </row>
    <row r="536" spans="1:14" x14ac:dyDescent="0.25">
      <c r="A536" s="2" t="s">
        <v>22</v>
      </c>
      <c r="B536" s="2" t="s">
        <v>37</v>
      </c>
      <c r="C536" s="91" t="s">
        <v>1</v>
      </c>
      <c r="D536" s="2" t="s">
        <v>7</v>
      </c>
      <c r="E536" s="60" t="s">
        <v>13</v>
      </c>
      <c r="F536" s="146">
        <v>967211</v>
      </c>
      <c r="G536" s="147">
        <v>2.7</v>
      </c>
      <c r="H536" s="148">
        <f t="shared" si="48"/>
        <v>52229.394</v>
      </c>
      <c r="I536" s="148">
        <f t="shared" si="49"/>
        <v>914981.60600000003</v>
      </c>
      <c r="J536" s="148">
        <f t="shared" si="50"/>
        <v>1019440.394</v>
      </c>
      <c r="K536" s="149">
        <f>F536/F534</f>
        <v>0.38117215409867722</v>
      </c>
      <c r="L536" s="150">
        <f t="shared" si="51"/>
        <v>2.0583296321328572E-2</v>
      </c>
      <c r="M536" s="150">
        <f t="shared" si="52"/>
        <v>0.36058885777734867</v>
      </c>
      <c r="N536" s="150">
        <f t="shared" si="53"/>
        <v>0.40175545042000577</v>
      </c>
    </row>
    <row r="537" spans="1:14" x14ac:dyDescent="0.25">
      <c r="A537" s="2" t="s">
        <v>22</v>
      </c>
      <c r="B537" s="2" t="s">
        <v>37</v>
      </c>
      <c r="C537" s="91" t="s">
        <v>1</v>
      </c>
      <c r="D537" s="2" t="s">
        <v>7</v>
      </c>
      <c r="E537" s="60" t="s">
        <v>14</v>
      </c>
      <c r="F537" s="146">
        <v>774818</v>
      </c>
      <c r="G537" s="147">
        <v>2.7</v>
      </c>
      <c r="H537" s="148">
        <f t="shared" si="48"/>
        <v>41840.171999999999</v>
      </c>
      <c r="I537" s="148">
        <f t="shared" si="49"/>
        <v>732977.82799999998</v>
      </c>
      <c r="J537" s="148">
        <f t="shared" si="50"/>
        <v>816658.17200000002</v>
      </c>
      <c r="K537" s="149">
        <f>F537/F534</f>
        <v>0.30535120681467526</v>
      </c>
      <c r="L537" s="150">
        <f t="shared" si="51"/>
        <v>1.6488965167992465E-2</v>
      </c>
      <c r="M537" s="150">
        <f t="shared" si="52"/>
        <v>0.28886224164668278</v>
      </c>
      <c r="N537" s="150">
        <f t="shared" si="53"/>
        <v>0.32184017198266773</v>
      </c>
    </row>
    <row r="538" spans="1:14" x14ac:dyDescent="0.25">
      <c r="A538" s="2" t="s">
        <v>22</v>
      </c>
      <c r="B538" s="2" t="s">
        <v>37</v>
      </c>
      <c r="C538" s="91" t="s">
        <v>60</v>
      </c>
      <c r="D538" s="2" t="s">
        <v>7</v>
      </c>
      <c r="E538" s="56" t="s">
        <v>59</v>
      </c>
      <c r="F538" s="146">
        <v>2554466</v>
      </c>
      <c r="G538" s="147">
        <v>1.5</v>
      </c>
      <c r="H538" s="148">
        <f t="shared" si="48"/>
        <v>76633.98</v>
      </c>
      <c r="I538" s="148">
        <f t="shared" si="49"/>
        <v>2477832.02</v>
      </c>
      <c r="J538" s="148">
        <f t="shared" si="50"/>
        <v>2631099.98</v>
      </c>
      <c r="K538" s="149">
        <v>1</v>
      </c>
      <c r="L538" s="150">
        <f t="shared" si="51"/>
        <v>0.03</v>
      </c>
      <c r="M538" s="150">
        <f t="shared" si="52"/>
        <v>0.97</v>
      </c>
      <c r="N538" s="150">
        <f t="shared" si="53"/>
        <v>1.03</v>
      </c>
    </row>
    <row r="539" spans="1:14" x14ac:dyDescent="0.25">
      <c r="A539" s="2" t="s">
        <v>22</v>
      </c>
      <c r="B539" s="2" t="s">
        <v>37</v>
      </c>
      <c r="C539" s="123" t="s">
        <v>60</v>
      </c>
      <c r="D539" s="96" t="s">
        <v>7</v>
      </c>
      <c r="E539" s="60" t="s">
        <v>12</v>
      </c>
      <c r="F539" s="146">
        <v>662365</v>
      </c>
      <c r="G539" s="147">
        <v>3.3</v>
      </c>
      <c r="H539" s="148">
        <f t="shared" si="48"/>
        <v>43716.09</v>
      </c>
      <c r="I539" s="148">
        <f t="shared" si="49"/>
        <v>618648.91</v>
      </c>
      <c r="J539" s="148">
        <f t="shared" si="50"/>
        <v>706081.09</v>
      </c>
      <c r="K539" s="149">
        <f>F539/F538</f>
        <v>0.25929685499826577</v>
      </c>
      <c r="L539" s="150">
        <f t="shared" si="51"/>
        <v>1.7113592429885541E-2</v>
      </c>
      <c r="M539" s="150">
        <f t="shared" si="52"/>
        <v>0.24218326256838024</v>
      </c>
      <c r="N539" s="150">
        <f t="shared" si="53"/>
        <v>0.2764104474281513</v>
      </c>
    </row>
    <row r="540" spans="1:14" x14ac:dyDescent="0.25">
      <c r="A540" s="2" t="s">
        <v>22</v>
      </c>
      <c r="B540" s="2" t="s">
        <v>37</v>
      </c>
      <c r="C540" s="91" t="s">
        <v>60</v>
      </c>
      <c r="D540" s="2" t="s">
        <v>7</v>
      </c>
      <c r="E540" s="60" t="s">
        <v>13</v>
      </c>
      <c r="F540" s="146">
        <v>993050</v>
      </c>
      <c r="G540" s="147">
        <v>2.7</v>
      </c>
      <c r="H540" s="148">
        <f t="shared" si="48"/>
        <v>53624.7</v>
      </c>
      <c r="I540" s="148">
        <f t="shared" si="49"/>
        <v>939425.3</v>
      </c>
      <c r="J540" s="148">
        <f t="shared" si="50"/>
        <v>1046674.7</v>
      </c>
      <c r="K540" s="149">
        <f>F540/F538</f>
        <v>0.3887505255501541</v>
      </c>
      <c r="L540" s="150">
        <f t="shared" si="51"/>
        <v>2.099252837970832E-2</v>
      </c>
      <c r="M540" s="150">
        <f t="shared" si="52"/>
        <v>0.36775799717044577</v>
      </c>
      <c r="N540" s="150">
        <f t="shared" si="53"/>
        <v>0.40974305392986243</v>
      </c>
    </row>
    <row r="541" spans="1:14" x14ac:dyDescent="0.25">
      <c r="A541" s="2" t="s">
        <v>22</v>
      </c>
      <c r="B541" s="2" t="s">
        <v>37</v>
      </c>
      <c r="C541" s="91" t="s">
        <v>60</v>
      </c>
      <c r="D541" s="151" t="s">
        <v>7</v>
      </c>
      <c r="E541" s="60" t="s">
        <v>14</v>
      </c>
      <c r="F541" s="146">
        <v>899051</v>
      </c>
      <c r="G541" s="147">
        <v>2.7</v>
      </c>
      <c r="H541" s="148">
        <f t="shared" si="48"/>
        <v>48548.754000000001</v>
      </c>
      <c r="I541" s="148">
        <f t="shared" si="49"/>
        <v>850502.24600000004</v>
      </c>
      <c r="J541" s="148">
        <f t="shared" si="50"/>
        <v>947599.75399999996</v>
      </c>
      <c r="K541" s="149">
        <f>F541/F538</f>
        <v>0.35195261945158007</v>
      </c>
      <c r="L541" s="150">
        <f t="shared" si="51"/>
        <v>1.9005441450385324E-2</v>
      </c>
      <c r="M541" s="150">
        <f t="shared" si="52"/>
        <v>0.33294717800119478</v>
      </c>
      <c r="N541" s="150">
        <f t="shared" si="53"/>
        <v>0.37095806090196537</v>
      </c>
    </row>
    <row r="542" spans="1:14" x14ac:dyDescent="0.25">
      <c r="A542" s="2" t="s">
        <v>22</v>
      </c>
      <c r="B542" s="2" t="s">
        <v>37</v>
      </c>
      <c r="C542" s="91" t="s">
        <v>0</v>
      </c>
      <c r="D542" s="2" t="s">
        <v>8</v>
      </c>
      <c r="E542" s="56" t="s">
        <v>59</v>
      </c>
      <c r="F542" s="146">
        <v>6628523</v>
      </c>
      <c r="G542" s="147">
        <v>0.6</v>
      </c>
      <c r="H542" s="148">
        <f t="shared" si="48"/>
        <v>79542.275999999998</v>
      </c>
      <c r="I542" s="148">
        <f t="shared" si="49"/>
        <v>6548980.7240000004</v>
      </c>
      <c r="J542" s="148">
        <f t="shared" si="50"/>
        <v>6708065.2759999996</v>
      </c>
      <c r="K542" s="149">
        <v>1</v>
      </c>
      <c r="L542" s="150">
        <f t="shared" si="51"/>
        <v>1.2E-2</v>
      </c>
      <c r="M542" s="150">
        <f t="shared" si="52"/>
        <v>0.98799999999999999</v>
      </c>
      <c r="N542" s="150">
        <f t="shared" si="53"/>
        <v>1.012</v>
      </c>
    </row>
    <row r="543" spans="1:14" x14ac:dyDescent="0.25">
      <c r="A543" s="2" t="s">
        <v>22</v>
      </c>
      <c r="B543" s="2" t="s">
        <v>37</v>
      </c>
      <c r="C543" s="123" t="s">
        <v>0</v>
      </c>
      <c r="D543" s="96" t="s">
        <v>8</v>
      </c>
      <c r="E543" s="60" t="s">
        <v>12</v>
      </c>
      <c r="F543" s="146">
        <v>1705704</v>
      </c>
      <c r="G543" s="147">
        <v>1.9</v>
      </c>
      <c r="H543" s="148">
        <f t="shared" si="48"/>
        <v>64816.751999999993</v>
      </c>
      <c r="I543" s="148">
        <f t="shared" si="49"/>
        <v>1640887.2479999999</v>
      </c>
      <c r="J543" s="148">
        <f t="shared" si="50"/>
        <v>1770520.7520000001</v>
      </c>
      <c r="K543" s="149">
        <f>F543/F542</f>
        <v>0.25732791452937553</v>
      </c>
      <c r="L543" s="150">
        <f t="shared" si="51"/>
        <v>9.7784607521162695E-3</v>
      </c>
      <c r="M543" s="150">
        <f t="shared" si="52"/>
        <v>0.24754945377725926</v>
      </c>
      <c r="N543" s="150">
        <f t="shared" si="53"/>
        <v>0.26710637528149178</v>
      </c>
    </row>
    <row r="544" spans="1:14" x14ac:dyDescent="0.25">
      <c r="A544" s="2" t="s">
        <v>22</v>
      </c>
      <c r="B544" s="2" t="s">
        <v>37</v>
      </c>
      <c r="C544" s="91" t="s">
        <v>0</v>
      </c>
      <c r="D544" s="2" t="s">
        <v>8</v>
      </c>
      <c r="E544" s="60" t="s">
        <v>13</v>
      </c>
      <c r="F544" s="146">
        <v>3298864</v>
      </c>
      <c r="G544" s="147">
        <v>1.2</v>
      </c>
      <c r="H544" s="148">
        <f t="shared" si="48"/>
        <v>79172.73599999999</v>
      </c>
      <c r="I544" s="148">
        <f t="shared" si="49"/>
        <v>3219691.264</v>
      </c>
      <c r="J544" s="148">
        <f t="shared" si="50"/>
        <v>3378036.736</v>
      </c>
      <c r="K544" s="149">
        <f>F544/F542</f>
        <v>0.49767708432180141</v>
      </c>
      <c r="L544" s="150">
        <f t="shared" si="51"/>
        <v>1.1944250023723233E-2</v>
      </c>
      <c r="M544" s="150">
        <f t="shared" si="52"/>
        <v>0.48573283429807818</v>
      </c>
      <c r="N544" s="150">
        <f t="shared" si="53"/>
        <v>0.50962133434552459</v>
      </c>
    </row>
    <row r="545" spans="1:14" x14ac:dyDescent="0.25">
      <c r="A545" s="2" t="s">
        <v>22</v>
      </c>
      <c r="B545" s="2" t="s">
        <v>37</v>
      </c>
      <c r="C545" s="91" t="s">
        <v>0</v>
      </c>
      <c r="D545" s="2" t="s">
        <v>8</v>
      </c>
      <c r="E545" s="60" t="s">
        <v>14</v>
      </c>
      <c r="F545" s="146">
        <v>1623955</v>
      </c>
      <c r="G545" s="147">
        <v>1.9</v>
      </c>
      <c r="H545" s="148">
        <f t="shared" si="48"/>
        <v>61710.29</v>
      </c>
      <c r="I545" s="148">
        <f t="shared" si="49"/>
        <v>1562244.71</v>
      </c>
      <c r="J545" s="148">
        <f t="shared" si="50"/>
        <v>1685665.29</v>
      </c>
      <c r="K545" s="149">
        <f>F545/F542</f>
        <v>0.24499500114882306</v>
      </c>
      <c r="L545" s="150">
        <f t="shared" si="51"/>
        <v>9.3098100436552755E-3</v>
      </c>
      <c r="M545" s="150">
        <f t="shared" si="52"/>
        <v>0.23568519110516778</v>
      </c>
      <c r="N545" s="150">
        <f t="shared" si="53"/>
        <v>0.25430481119247833</v>
      </c>
    </row>
    <row r="546" spans="1:14" x14ac:dyDescent="0.25">
      <c r="A546" s="2" t="s">
        <v>22</v>
      </c>
      <c r="B546" s="2" t="s">
        <v>37</v>
      </c>
      <c r="C546" s="91" t="s">
        <v>1</v>
      </c>
      <c r="D546" s="2" t="s">
        <v>8</v>
      </c>
      <c r="E546" s="56" t="s">
        <v>59</v>
      </c>
      <c r="F546" s="146">
        <v>3300506</v>
      </c>
      <c r="G546" s="147">
        <v>1.2</v>
      </c>
      <c r="H546" s="148">
        <f t="shared" si="48"/>
        <v>79212.144</v>
      </c>
      <c r="I546" s="148">
        <f t="shared" si="49"/>
        <v>3221293.8560000001</v>
      </c>
      <c r="J546" s="148">
        <f t="shared" si="50"/>
        <v>3379718.1439999999</v>
      </c>
      <c r="K546" s="149">
        <v>1</v>
      </c>
      <c r="L546" s="150">
        <f t="shared" si="51"/>
        <v>2.4E-2</v>
      </c>
      <c r="M546" s="150">
        <f t="shared" si="52"/>
        <v>0.97599999999999998</v>
      </c>
      <c r="N546" s="150">
        <f t="shared" si="53"/>
        <v>1.024</v>
      </c>
    </row>
    <row r="547" spans="1:14" x14ac:dyDescent="0.25">
      <c r="A547" s="2" t="s">
        <v>22</v>
      </c>
      <c r="B547" s="2" t="s">
        <v>37</v>
      </c>
      <c r="C547" s="123" t="s">
        <v>1</v>
      </c>
      <c r="D547" s="96" t="s">
        <v>8</v>
      </c>
      <c r="E547" s="60" t="s">
        <v>12</v>
      </c>
      <c r="F547" s="146">
        <v>888386</v>
      </c>
      <c r="G547" s="147">
        <v>2.8</v>
      </c>
      <c r="H547" s="148">
        <f t="shared" si="48"/>
        <v>49749.615999999995</v>
      </c>
      <c r="I547" s="148">
        <f t="shared" si="49"/>
        <v>838636.38399999996</v>
      </c>
      <c r="J547" s="148">
        <f t="shared" si="50"/>
        <v>938135.61600000004</v>
      </c>
      <c r="K547" s="149">
        <f>F547/F546</f>
        <v>0.26916660657487063</v>
      </c>
      <c r="L547" s="150">
        <f t="shared" si="51"/>
        <v>1.5073329968192755E-2</v>
      </c>
      <c r="M547" s="150">
        <f t="shared" si="52"/>
        <v>0.25409327660667785</v>
      </c>
      <c r="N547" s="150">
        <f t="shared" si="53"/>
        <v>0.2842399365430634</v>
      </c>
    </row>
    <row r="548" spans="1:14" x14ac:dyDescent="0.25">
      <c r="A548" s="2" t="s">
        <v>22</v>
      </c>
      <c r="B548" s="2" t="s">
        <v>37</v>
      </c>
      <c r="C548" s="91" t="s">
        <v>1</v>
      </c>
      <c r="D548" s="2" t="s">
        <v>8</v>
      </c>
      <c r="E548" s="60" t="s">
        <v>13</v>
      </c>
      <c r="F548" s="146">
        <v>1719083</v>
      </c>
      <c r="G548" s="147">
        <v>1.9</v>
      </c>
      <c r="H548" s="148">
        <f t="shared" si="48"/>
        <v>65325.153999999995</v>
      </c>
      <c r="I548" s="148">
        <f t="shared" si="49"/>
        <v>1653757.8459999999</v>
      </c>
      <c r="J548" s="148">
        <f t="shared" si="50"/>
        <v>1784408.1540000001</v>
      </c>
      <c r="K548" s="149">
        <f>F548/F546</f>
        <v>0.52085437808626922</v>
      </c>
      <c r="L548" s="150">
        <f t="shared" si="51"/>
        <v>1.979246636727823E-2</v>
      </c>
      <c r="M548" s="150">
        <f t="shared" si="52"/>
        <v>0.50106191171899095</v>
      </c>
      <c r="N548" s="150">
        <f t="shared" si="53"/>
        <v>0.54064684445354749</v>
      </c>
    </row>
    <row r="549" spans="1:14" x14ac:dyDescent="0.25">
      <c r="A549" s="2" t="s">
        <v>22</v>
      </c>
      <c r="B549" s="2" t="s">
        <v>37</v>
      </c>
      <c r="C549" s="91" t="s">
        <v>1</v>
      </c>
      <c r="D549" s="2" t="s">
        <v>8</v>
      </c>
      <c r="E549" s="60" t="s">
        <v>14</v>
      </c>
      <c r="F549" s="146">
        <v>693037</v>
      </c>
      <c r="G549" s="147">
        <v>3.4</v>
      </c>
      <c r="H549" s="148">
        <f t="shared" si="48"/>
        <v>47126.515999999996</v>
      </c>
      <c r="I549" s="148">
        <f t="shared" si="49"/>
        <v>645910.48400000005</v>
      </c>
      <c r="J549" s="148">
        <f t="shared" si="50"/>
        <v>740163.51599999995</v>
      </c>
      <c r="K549" s="149">
        <f>F549/F546</f>
        <v>0.20997901533886015</v>
      </c>
      <c r="L549" s="150">
        <f t="shared" si="51"/>
        <v>1.4278573043042491E-2</v>
      </c>
      <c r="M549" s="150">
        <f t="shared" si="52"/>
        <v>0.19570044229581765</v>
      </c>
      <c r="N549" s="150">
        <f t="shared" si="53"/>
        <v>0.22425758838190266</v>
      </c>
    </row>
    <row r="550" spans="1:14" x14ac:dyDescent="0.25">
      <c r="A550" s="2" t="s">
        <v>22</v>
      </c>
      <c r="B550" s="2" t="s">
        <v>37</v>
      </c>
      <c r="C550" s="91" t="s">
        <v>60</v>
      </c>
      <c r="D550" s="2" t="s">
        <v>8</v>
      </c>
      <c r="E550" s="56" t="s">
        <v>59</v>
      </c>
      <c r="F550" s="146">
        <v>3328017</v>
      </c>
      <c r="G550" s="147">
        <v>1.2</v>
      </c>
      <c r="H550" s="148">
        <f t="shared" si="48"/>
        <v>79872.407999999996</v>
      </c>
      <c r="I550" s="148">
        <f t="shared" si="49"/>
        <v>3248144.5920000002</v>
      </c>
      <c r="J550" s="148">
        <f t="shared" si="50"/>
        <v>3407889.4079999998</v>
      </c>
      <c r="K550" s="149">
        <v>1</v>
      </c>
      <c r="L550" s="150">
        <f t="shared" si="51"/>
        <v>2.4E-2</v>
      </c>
      <c r="M550" s="150">
        <f t="shared" si="52"/>
        <v>0.97599999999999998</v>
      </c>
      <c r="N550" s="150">
        <f t="shared" si="53"/>
        <v>1.024</v>
      </c>
    </row>
    <row r="551" spans="1:14" x14ac:dyDescent="0.25">
      <c r="A551" s="2" t="s">
        <v>22</v>
      </c>
      <c r="B551" s="2" t="s">
        <v>37</v>
      </c>
      <c r="C551" s="123" t="s">
        <v>60</v>
      </c>
      <c r="D551" s="96" t="s">
        <v>8</v>
      </c>
      <c r="E551" s="60" t="s">
        <v>12</v>
      </c>
      <c r="F551" s="146">
        <v>817318</v>
      </c>
      <c r="G551" s="147">
        <v>2.8</v>
      </c>
      <c r="H551" s="148">
        <f t="shared" si="48"/>
        <v>45769.807999999997</v>
      </c>
      <c r="I551" s="148">
        <f t="shared" si="49"/>
        <v>771548.19200000004</v>
      </c>
      <c r="J551" s="148">
        <f t="shared" si="50"/>
        <v>863087.80799999996</v>
      </c>
      <c r="K551" s="149">
        <f>F551/F550</f>
        <v>0.24558708684480879</v>
      </c>
      <c r="L551" s="150">
        <f t="shared" si="51"/>
        <v>1.3752876863309291E-2</v>
      </c>
      <c r="M551" s="150">
        <f t="shared" si="52"/>
        <v>0.23183420998149951</v>
      </c>
      <c r="N551" s="150">
        <f t="shared" si="53"/>
        <v>0.25933996370811807</v>
      </c>
    </row>
    <row r="552" spans="1:14" x14ac:dyDescent="0.25">
      <c r="A552" s="2" t="s">
        <v>22</v>
      </c>
      <c r="B552" s="2" t="s">
        <v>37</v>
      </c>
      <c r="C552" s="91" t="s">
        <v>60</v>
      </c>
      <c r="D552" s="2" t="s">
        <v>8</v>
      </c>
      <c r="E552" s="60" t="s">
        <v>13</v>
      </c>
      <c r="F552" s="146">
        <v>1579781</v>
      </c>
      <c r="G552" s="147">
        <v>1.9</v>
      </c>
      <c r="H552" s="148">
        <f t="shared" si="48"/>
        <v>60031.678</v>
      </c>
      <c r="I552" s="148">
        <f t="shared" si="49"/>
        <v>1519749.3219999999</v>
      </c>
      <c r="J552" s="148">
        <f t="shared" si="50"/>
        <v>1639812.6780000001</v>
      </c>
      <c r="K552" s="149">
        <f>F552/F550</f>
        <v>0.47469138529039967</v>
      </c>
      <c r="L552" s="150">
        <f t="shared" si="51"/>
        <v>1.8038272641035188E-2</v>
      </c>
      <c r="M552" s="150">
        <f t="shared" si="52"/>
        <v>0.45665311264936448</v>
      </c>
      <c r="N552" s="150">
        <f t="shared" si="53"/>
        <v>0.49272965793143486</v>
      </c>
    </row>
    <row r="553" spans="1:14" x14ac:dyDescent="0.25">
      <c r="A553" s="2" t="s">
        <v>22</v>
      </c>
      <c r="B553" s="2" t="s">
        <v>37</v>
      </c>
      <c r="C553" s="91" t="s">
        <v>60</v>
      </c>
      <c r="D553" s="151" t="s">
        <v>8</v>
      </c>
      <c r="E553" s="60" t="s">
        <v>14</v>
      </c>
      <c r="F553" s="146">
        <v>930918</v>
      </c>
      <c r="G553" s="147">
        <v>2.8</v>
      </c>
      <c r="H553" s="148">
        <f t="shared" si="48"/>
        <v>52131.407999999996</v>
      </c>
      <c r="I553" s="148">
        <f t="shared" si="49"/>
        <v>878786.59199999995</v>
      </c>
      <c r="J553" s="148">
        <f t="shared" si="50"/>
        <v>983049.40800000005</v>
      </c>
      <c r="K553" s="149">
        <f>F553/F550</f>
        <v>0.27972152786479154</v>
      </c>
      <c r="L553" s="150">
        <f t="shared" si="51"/>
        <v>1.5664405560428325E-2</v>
      </c>
      <c r="M553" s="150">
        <f t="shared" si="52"/>
        <v>0.26405712230436323</v>
      </c>
      <c r="N553" s="150">
        <f t="shared" si="53"/>
        <v>0.29538593342521985</v>
      </c>
    </row>
    <row r="554" spans="1:14" x14ac:dyDescent="0.25">
      <c r="A554" s="2" t="s">
        <v>22</v>
      </c>
      <c r="B554" s="2" t="s">
        <v>37</v>
      </c>
      <c r="C554" s="91" t="s">
        <v>0</v>
      </c>
      <c r="D554" s="2" t="s">
        <v>61</v>
      </c>
      <c r="E554" s="56" t="s">
        <v>59</v>
      </c>
      <c r="F554" s="146">
        <v>2905002</v>
      </c>
      <c r="G554" s="147">
        <v>1</v>
      </c>
      <c r="H554" s="148">
        <f t="shared" si="48"/>
        <v>58100.04</v>
      </c>
      <c r="I554" s="148">
        <f t="shared" si="49"/>
        <v>2846901.96</v>
      </c>
      <c r="J554" s="148">
        <f t="shared" si="50"/>
        <v>2963102.04</v>
      </c>
      <c r="K554" s="149">
        <v>1</v>
      </c>
      <c r="L554" s="150">
        <f t="shared" si="51"/>
        <v>0.02</v>
      </c>
      <c r="M554" s="150">
        <f t="shared" si="52"/>
        <v>0.98</v>
      </c>
      <c r="N554" s="150">
        <f t="shared" si="53"/>
        <v>1.02</v>
      </c>
    </row>
    <row r="555" spans="1:14" x14ac:dyDescent="0.25">
      <c r="A555" s="2" t="s">
        <v>22</v>
      </c>
      <c r="B555" s="2" t="s">
        <v>37</v>
      </c>
      <c r="C555" s="123" t="s">
        <v>0</v>
      </c>
      <c r="D555" s="2" t="s">
        <v>61</v>
      </c>
      <c r="E555" s="60" t="s">
        <v>12</v>
      </c>
      <c r="F555" s="146">
        <v>343569</v>
      </c>
      <c r="G555" s="147">
        <v>3.3</v>
      </c>
      <c r="H555" s="148">
        <f t="shared" si="48"/>
        <v>22675.554</v>
      </c>
      <c r="I555" s="148">
        <f t="shared" si="49"/>
        <v>320893.446</v>
      </c>
      <c r="J555" s="148">
        <f t="shared" si="50"/>
        <v>366244.554</v>
      </c>
      <c r="K555" s="149">
        <f>F555/F554</f>
        <v>0.11826807692387131</v>
      </c>
      <c r="L555" s="150">
        <f t="shared" si="51"/>
        <v>7.8056930769755065E-3</v>
      </c>
      <c r="M555" s="150">
        <f t="shared" si="52"/>
        <v>0.1104623838468958</v>
      </c>
      <c r="N555" s="150">
        <f t="shared" si="53"/>
        <v>0.12607377000084682</v>
      </c>
    </row>
    <row r="556" spans="1:14" x14ac:dyDescent="0.25">
      <c r="A556" s="2" t="s">
        <v>22</v>
      </c>
      <c r="B556" s="2" t="s">
        <v>37</v>
      </c>
      <c r="C556" s="91" t="s">
        <v>0</v>
      </c>
      <c r="D556" s="2" t="s">
        <v>61</v>
      </c>
      <c r="E556" s="60" t="s">
        <v>13</v>
      </c>
      <c r="F556" s="146">
        <v>1657474</v>
      </c>
      <c r="G556" s="147">
        <v>1.2</v>
      </c>
      <c r="H556" s="148">
        <f t="shared" si="48"/>
        <v>39779.375999999997</v>
      </c>
      <c r="I556" s="148">
        <f t="shared" si="49"/>
        <v>1617694.6240000001</v>
      </c>
      <c r="J556" s="148">
        <f t="shared" si="50"/>
        <v>1697253.3759999999</v>
      </c>
      <c r="K556" s="149">
        <f>F556/F554</f>
        <v>0.5705586433331199</v>
      </c>
      <c r="L556" s="150">
        <f t="shared" si="51"/>
        <v>1.3693407439994879E-2</v>
      </c>
      <c r="M556" s="150">
        <f t="shared" si="52"/>
        <v>0.55686523589312498</v>
      </c>
      <c r="N556" s="150">
        <f t="shared" si="53"/>
        <v>0.58425205077311482</v>
      </c>
    </row>
    <row r="557" spans="1:14" x14ac:dyDescent="0.25">
      <c r="A557" s="2" t="s">
        <v>22</v>
      </c>
      <c r="B557" s="2" t="s">
        <v>37</v>
      </c>
      <c r="C557" s="91" t="s">
        <v>0</v>
      </c>
      <c r="D557" s="2" t="s">
        <v>61</v>
      </c>
      <c r="E557" s="60" t="s">
        <v>14</v>
      </c>
      <c r="F557" s="146">
        <v>903959</v>
      </c>
      <c r="G557" s="147">
        <v>1.6</v>
      </c>
      <c r="H557" s="148">
        <f t="shared" si="48"/>
        <v>28926.688000000002</v>
      </c>
      <c r="I557" s="148">
        <f t="shared" si="49"/>
        <v>875032.31200000003</v>
      </c>
      <c r="J557" s="148">
        <f t="shared" si="50"/>
        <v>932885.68799999997</v>
      </c>
      <c r="K557" s="149">
        <f>F557/F554</f>
        <v>0.31117327974300879</v>
      </c>
      <c r="L557" s="150">
        <f t="shared" si="51"/>
        <v>9.9575449517762815E-3</v>
      </c>
      <c r="M557" s="150">
        <f t="shared" si="52"/>
        <v>0.30121573479123254</v>
      </c>
      <c r="N557" s="150">
        <f t="shared" si="53"/>
        <v>0.32113082469478504</v>
      </c>
    </row>
    <row r="558" spans="1:14" x14ac:dyDescent="0.25">
      <c r="A558" s="2" t="s">
        <v>22</v>
      </c>
      <c r="B558" s="2" t="s">
        <v>37</v>
      </c>
      <c r="C558" s="91" t="s">
        <v>1</v>
      </c>
      <c r="D558" s="2" t="s">
        <v>61</v>
      </c>
      <c r="E558" s="56" t="s">
        <v>59</v>
      </c>
      <c r="F558" s="146">
        <v>1276823</v>
      </c>
      <c r="G558" s="147">
        <v>1.6</v>
      </c>
      <c r="H558" s="148">
        <f t="shared" si="48"/>
        <v>40858.336000000003</v>
      </c>
      <c r="I558" s="148">
        <f t="shared" si="49"/>
        <v>1235964.6640000001</v>
      </c>
      <c r="J558" s="148">
        <f t="shared" si="50"/>
        <v>1317681.3359999999</v>
      </c>
      <c r="K558" s="149">
        <v>1</v>
      </c>
      <c r="L558" s="150">
        <f t="shared" si="51"/>
        <v>3.2000000000000001E-2</v>
      </c>
      <c r="M558" s="150">
        <f t="shared" si="52"/>
        <v>0.96799999999999997</v>
      </c>
      <c r="N558" s="150">
        <f t="shared" si="53"/>
        <v>1.032</v>
      </c>
    </row>
    <row r="559" spans="1:14" x14ac:dyDescent="0.25">
      <c r="A559" s="2" t="s">
        <v>22</v>
      </c>
      <c r="B559" s="2" t="s">
        <v>37</v>
      </c>
      <c r="C559" s="123" t="s">
        <v>1</v>
      </c>
      <c r="D559" s="96" t="s">
        <v>61</v>
      </c>
      <c r="E559" s="60" t="s">
        <v>12</v>
      </c>
      <c r="F559" s="146">
        <v>162355</v>
      </c>
      <c r="G559" s="147">
        <v>4.8</v>
      </c>
      <c r="H559" s="148">
        <f t="shared" si="48"/>
        <v>15586.08</v>
      </c>
      <c r="I559" s="148">
        <f t="shared" si="49"/>
        <v>146768.92000000001</v>
      </c>
      <c r="J559" s="148">
        <f t="shared" si="50"/>
        <v>177941.08</v>
      </c>
      <c r="K559" s="149">
        <f>F559/F558</f>
        <v>0.12715544754441296</v>
      </c>
      <c r="L559" s="150">
        <f t="shared" si="51"/>
        <v>1.2206922964263645E-2</v>
      </c>
      <c r="M559" s="150">
        <f t="shared" si="52"/>
        <v>0.11494852458014931</v>
      </c>
      <c r="N559" s="150">
        <f t="shared" si="53"/>
        <v>0.13936237050867661</v>
      </c>
    </row>
    <row r="560" spans="1:14" x14ac:dyDescent="0.25">
      <c r="A560" s="2" t="s">
        <v>22</v>
      </c>
      <c r="B560" s="2" t="s">
        <v>37</v>
      </c>
      <c r="C560" s="91" t="s">
        <v>1</v>
      </c>
      <c r="D560" s="2" t="s">
        <v>61</v>
      </c>
      <c r="E560" s="60" t="s">
        <v>13</v>
      </c>
      <c r="F560" s="146">
        <v>894340</v>
      </c>
      <c r="G560" s="147">
        <v>1.6</v>
      </c>
      <c r="H560" s="148">
        <f t="shared" si="48"/>
        <v>28618.880000000001</v>
      </c>
      <c r="I560" s="148">
        <f t="shared" si="49"/>
        <v>865721.12</v>
      </c>
      <c r="J560" s="148">
        <f t="shared" si="50"/>
        <v>922958.88</v>
      </c>
      <c r="K560" s="149">
        <f>F560/F558</f>
        <v>0.70044164304684364</v>
      </c>
      <c r="L560" s="150">
        <f t="shared" si="51"/>
        <v>2.2414132577498996E-2</v>
      </c>
      <c r="M560" s="150">
        <f t="shared" si="52"/>
        <v>0.67802751046934462</v>
      </c>
      <c r="N560" s="150">
        <f t="shared" si="53"/>
        <v>0.72285577562434267</v>
      </c>
    </row>
    <row r="561" spans="1:14" x14ac:dyDescent="0.25">
      <c r="A561" s="2" t="s">
        <v>22</v>
      </c>
      <c r="B561" s="2" t="s">
        <v>37</v>
      </c>
      <c r="C561" s="91" t="s">
        <v>1</v>
      </c>
      <c r="D561" s="2" t="s">
        <v>61</v>
      </c>
      <c r="E561" s="60" t="s">
        <v>14</v>
      </c>
      <c r="F561" s="146">
        <v>220128</v>
      </c>
      <c r="G561" s="147">
        <v>4.0999999999999996</v>
      </c>
      <c r="H561" s="148">
        <f t="shared" si="48"/>
        <v>18050.495999999999</v>
      </c>
      <c r="I561" s="148">
        <f t="shared" si="49"/>
        <v>202077.50400000002</v>
      </c>
      <c r="J561" s="148">
        <f t="shared" si="50"/>
        <v>238178.49599999998</v>
      </c>
      <c r="K561" s="149">
        <f>F561/F558</f>
        <v>0.17240290940874342</v>
      </c>
      <c r="L561" s="150">
        <f t="shared" si="51"/>
        <v>1.413703857151696E-2</v>
      </c>
      <c r="M561" s="150">
        <f t="shared" si="52"/>
        <v>0.15826587083722646</v>
      </c>
      <c r="N561" s="150">
        <f t="shared" si="53"/>
        <v>0.18653994798026038</v>
      </c>
    </row>
    <row r="562" spans="1:14" x14ac:dyDescent="0.25">
      <c r="A562" s="2" t="s">
        <v>22</v>
      </c>
      <c r="B562" s="2" t="s">
        <v>37</v>
      </c>
      <c r="C562" s="91" t="s">
        <v>60</v>
      </c>
      <c r="D562" s="96" t="s">
        <v>61</v>
      </c>
      <c r="E562" s="56" t="s">
        <v>59</v>
      </c>
      <c r="F562" s="146">
        <v>1628179</v>
      </c>
      <c r="G562" s="147">
        <v>1.2</v>
      </c>
      <c r="H562" s="148">
        <f t="shared" si="48"/>
        <v>39076.295999999995</v>
      </c>
      <c r="I562" s="148">
        <f t="shared" si="49"/>
        <v>1589102.7039999999</v>
      </c>
      <c r="J562" s="148">
        <f t="shared" si="50"/>
        <v>1667255.2960000001</v>
      </c>
      <c r="K562" s="149">
        <v>1</v>
      </c>
      <c r="L562" s="150">
        <f t="shared" si="51"/>
        <v>2.4E-2</v>
      </c>
      <c r="M562" s="150">
        <f t="shared" si="52"/>
        <v>0.97599999999999998</v>
      </c>
      <c r="N562" s="150">
        <f t="shared" si="53"/>
        <v>1.024</v>
      </c>
    </row>
    <row r="563" spans="1:14" x14ac:dyDescent="0.25">
      <c r="A563" s="2" t="s">
        <v>22</v>
      </c>
      <c r="B563" s="2" t="s">
        <v>37</v>
      </c>
      <c r="C563" s="123" t="s">
        <v>60</v>
      </c>
      <c r="D563" s="96" t="s">
        <v>61</v>
      </c>
      <c r="E563" s="60" t="s">
        <v>12</v>
      </c>
      <c r="F563" s="146">
        <v>181214</v>
      </c>
      <c r="G563" s="147">
        <v>4.8</v>
      </c>
      <c r="H563" s="148">
        <f t="shared" si="48"/>
        <v>17396.543999999998</v>
      </c>
      <c r="I563" s="148">
        <f t="shared" si="49"/>
        <v>163817.45600000001</v>
      </c>
      <c r="J563" s="148">
        <f t="shared" si="50"/>
        <v>198610.54399999999</v>
      </c>
      <c r="K563" s="149">
        <f>F563/F562</f>
        <v>0.11129857343695011</v>
      </c>
      <c r="L563" s="150">
        <f t="shared" si="51"/>
        <v>1.068466304994721E-2</v>
      </c>
      <c r="M563" s="150">
        <f t="shared" si="52"/>
        <v>0.1006139103870029</v>
      </c>
      <c r="N563" s="150">
        <f t="shared" si="53"/>
        <v>0.12198323648689732</v>
      </c>
    </row>
    <row r="564" spans="1:14" x14ac:dyDescent="0.25">
      <c r="A564" s="2" t="s">
        <v>22</v>
      </c>
      <c r="B564" s="2" t="s">
        <v>37</v>
      </c>
      <c r="C564" s="91" t="s">
        <v>60</v>
      </c>
      <c r="D564" s="2" t="s">
        <v>61</v>
      </c>
      <c r="E564" s="60" t="s">
        <v>13</v>
      </c>
      <c r="F564" s="146">
        <v>763134</v>
      </c>
      <c r="G564" s="147">
        <v>1.6</v>
      </c>
      <c r="H564" s="148">
        <f t="shared" si="48"/>
        <v>24420.288000000004</v>
      </c>
      <c r="I564" s="148">
        <f t="shared" si="49"/>
        <v>738713.71199999994</v>
      </c>
      <c r="J564" s="148">
        <f t="shared" si="50"/>
        <v>787554.28800000006</v>
      </c>
      <c r="K564" s="149">
        <f>F564/F562</f>
        <v>0.46870399384834222</v>
      </c>
      <c r="L564" s="150">
        <f t="shared" si="51"/>
        <v>1.4998527803146953E-2</v>
      </c>
      <c r="M564" s="150">
        <f t="shared" si="52"/>
        <v>0.45370546604519524</v>
      </c>
      <c r="N564" s="150">
        <f t="shared" si="53"/>
        <v>0.48370252165148919</v>
      </c>
    </row>
    <row r="565" spans="1:14" x14ac:dyDescent="0.25">
      <c r="A565" s="2" t="s">
        <v>22</v>
      </c>
      <c r="B565" s="2" t="s">
        <v>37</v>
      </c>
      <c r="C565" s="91" t="s">
        <v>60</v>
      </c>
      <c r="D565" s="151" t="s">
        <v>61</v>
      </c>
      <c r="E565" s="60" t="s">
        <v>14</v>
      </c>
      <c r="F565" s="146">
        <v>683831</v>
      </c>
      <c r="G565" s="147">
        <v>2.5</v>
      </c>
      <c r="H565" s="148">
        <f t="shared" si="48"/>
        <v>34191.550000000003</v>
      </c>
      <c r="I565" s="148">
        <f t="shared" si="49"/>
        <v>649639.44999999995</v>
      </c>
      <c r="J565" s="148">
        <f t="shared" si="50"/>
        <v>718022.55</v>
      </c>
      <c r="K565" s="149">
        <f>F565/F562</f>
        <v>0.41999743271470769</v>
      </c>
      <c r="L565" s="150">
        <f t="shared" si="51"/>
        <v>2.0999871635735384E-2</v>
      </c>
      <c r="M565" s="150">
        <f t="shared" si="52"/>
        <v>0.39899756107897233</v>
      </c>
      <c r="N565" s="150">
        <f t="shared" si="53"/>
        <v>0.44099730435044304</v>
      </c>
    </row>
    <row r="566" spans="1:14" x14ac:dyDescent="0.25">
      <c r="A566" s="152" t="s">
        <v>22</v>
      </c>
      <c r="B566" s="152" t="s">
        <v>37</v>
      </c>
      <c r="C566" s="153" t="s">
        <v>0</v>
      </c>
      <c r="D566" s="152" t="s">
        <v>10</v>
      </c>
      <c r="E566" s="56" t="s">
        <v>59</v>
      </c>
      <c r="F566" s="146">
        <v>21157935</v>
      </c>
      <c r="G566" s="147">
        <v>0.3</v>
      </c>
      <c r="H566" s="148">
        <f t="shared" si="48"/>
        <v>126947.61</v>
      </c>
      <c r="I566" s="148">
        <f t="shared" si="49"/>
        <v>21030987.390000001</v>
      </c>
      <c r="J566" s="148">
        <f t="shared" si="50"/>
        <v>21284882.609999999</v>
      </c>
      <c r="K566" s="149">
        <v>1</v>
      </c>
      <c r="L566" s="150">
        <f t="shared" si="51"/>
        <v>6.0000000000000001E-3</v>
      </c>
      <c r="M566" s="150">
        <f t="shared" si="52"/>
        <v>0.99399999999999999</v>
      </c>
      <c r="N566" s="150">
        <f t="shared" si="53"/>
        <v>1.006</v>
      </c>
    </row>
    <row r="567" spans="1:14" x14ac:dyDescent="0.25">
      <c r="A567" s="2" t="s">
        <v>22</v>
      </c>
      <c r="B567" s="2" t="s">
        <v>37</v>
      </c>
      <c r="C567" s="123" t="s">
        <v>0</v>
      </c>
      <c r="D567" s="96" t="s">
        <v>10</v>
      </c>
      <c r="E567" s="60" t="s">
        <v>12</v>
      </c>
      <c r="F567" s="146">
        <v>5019030</v>
      </c>
      <c r="G567" s="147">
        <v>1</v>
      </c>
      <c r="H567" s="148">
        <f t="shared" si="48"/>
        <v>100380.6</v>
      </c>
      <c r="I567" s="148">
        <f t="shared" si="49"/>
        <v>4918649.4000000004</v>
      </c>
      <c r="J567" s="148">
        <f t="shared" si="50"/>
        <v>5119410.5999999996</v>
      </c>
      <c r="K567" s="149">
        <f>F567/F566</f>
        <v>0.23721738439975357</v>
      </c>
      <c r="L567" s="150">
        <f t="shared" si="51"/>
        <v>4.744347687995071E-3</v>
      </c>
      <c r="M567" s="150">
        <f t="shared" si="52"/>
        <v>0.23247303671175851</v>
      </c>
      <c r="N567" s="150">
        <f t="shared" si="53"/>
        <v>0.24196173208774863</v>
      </c>
    </row>
    <row r="568" spans="1:14" x14ac:dyDescent="0.25">
      <c r="A568" s="2" t="s">
        <v>22</v>
      </c>
      <c r="B568" s="2" t="s">
        <v>37</v>
      </c>
      <c r="C568" s="91" t="s">
        <v>0</v>
      </c>
      <c r="D568" s="2" t="s">
        <v>10</v>
      </c>
      <c r="E568" s="60" t="s">
        <v>13</v>
      </c>
      <c r="F568" s="146">
        <v>8306516</v>
      </c>
      <c r="G568" s="147">
        <v>0.7</v>
      </c>
      <c r="H568" s="148">
        <f t="shared" si="48"/>
        <v>116291.22399999999</v>
      </c>
      <c r="I568" s="148">
        <f t="shared" si="49"/>
        <v>8190224.7759999996</v>
      </c>
      <c r="J568" s="148">
        <f t="shared" si="50"/>
        <v>8422807.2239999995</v>
      </c>
      <c r="K568" s="149">
        <f>F568/F566</f>
        <v>0.39259578025927389</v>
      </c>
      <c r="L568" s="150">
        <f t="shared" si="51"/>
        <v>5.4963409236298347E-3</v>
      </c>
      <c r="M568" s="150">
        <f t="shared" si="52"/>
        <v>0.38709943933564406</v>
      </c>
      <c r="N568" s="150">
        <f t="shared" si="53"/>
        <v>0.39809212118290371</v>
      </c>
    </row>
    <row r="569" spans="1:14" x14ac:dyDescent="0.25">
      <c r="A569" s="2" t="s">
        <v>22</v>
      </c>
      <c r="B569" s="2" t="s">
        <v>37</v>
      </c>
      <c r="C569" s="91" t="s">
        <v>0</v>
      </c>
      <c r="D569" s="2" t="s">
        <v>10</v>
      </c>
      <c r="E569" s="60" t="s">
        <v>14</v>
      </c>
      <c r="F569" s="146">
        <v>7832389</v>
      </c>
      <c r="G569" s="147">
        <v>0.8</v>
      </c>
      <c r="H569" s="148">
        <f t="shared" si="48"/>
        <v>125318.224</v>
      </c>
      <c r="I569" s="148">
        <f t="shared" si="49"/>
        <v>7707070.7759999996</v>
      </c>
      <c r="J569" s="148">
        <f t="shared" si="50"/>
        <v>7957707.2240000004</v>
      </c>
      <c r="K569" s="149">
        <f>F569/F566</f>
        <v>0.37018683534097258</v>
      </c>
      <c r="L569" s="150">
        <f t="shared" si="51"/>
        <v>5.9229893654555608E-3</v>
      </c>
      <c r="M569" s="150">
        <f t="shared" si="52"/>
        <v>0.36426384597551703</v>
      </c>
      <c r="N569" s="150">
        <f t="shared" si="53"/>
        <v>0.37610982470642812</v>
      </c>
    </row>
    <row r="570" spans="1:14" x14ac:dyDescent="0.25">
      <c r="A570" s="2" t="s">
        <v>22</v>
      </c>
      <c r="B570" s="2" t="s">
        <v>37</v>
      </c>
      <c r="C570" s="91" t="s">
        <v>1</v>
      </c>
      <c r="D570" s="2" t="s">
        <v>10</v>
      </c>
      <c r="E570" s="56" t="s">
        <v>59</v>
      </c>
      <c r="F570" s="146">
        <v>10438850</v>
      </c>
      <c r="G570" s="147">
        <v>0.6</v>
      </c>
      <c r="H570" s="148">
        <f t="shared" si="48"/>
        <v>125266.2</v>
      </c>
      <c r="I570" s="148">
        <f t="shared" si="49"/>
        <v>10313583.800000001</v>
      </c>
      <c r="J570" s="148">
        <f t="shared" si="50"/>
        <v>10564116.199999999</v>
      </c>
      <c r="K570" s="149">
        <v>1</v>
      </c>
      <c r="L570" s="150">
        <f t="shared" si="51"/>
        <v>1.2E-2</v>
      </c>
      <c r="M570" s="150">
        <f t="shared" si="52"/>
        <v>0.98799999999999999</v>
      </c>
      <c r="N570" s="150">
        <f t="shared" si="53"/>
        <v>1.012</v>
      </c>
    </row>
    <row r="571" spans="1:14" x14ac:dyDescent="0.25">
      <c r="A571" s="2" t="s">
        <v>22</v>
      </c>
      <c r="B571" s="2" t="s">
        <v>37</v>
      </c>
      <c r="C571" s="123" t="s">
        <v>1</v>
      </c>
      <c r="D571" s="96" t="s">
        <v>10</v>
      </c>
      <c r="E571" s="60" t="s">
        <v>12</v>
      </c>
      <c r="F571" s="146">
        <v>2682937</v>
      </c>
      <c r="G571" s="147">
        <v>1.6</v>
      </c>
      <c r="H571" s="148">
        <f t="shared" si="48"/>
        <v>85853.983999999997</v>
      </c>
      <c r="I571" s="148">
        <f t="shared" si="49"/>
        <v>2597083.0159999998</v>
      </c>
      <c r="J571" s="148">
        <f t="shared" si="50"/>
        <v>2768790.9840000002</v>
      </c>
      <c r="K571" s="149">
        <f>F571/F570</f>
        <v>0.25701461367870981</v>
      </c>
      <c r="L571" s="150">
        <f t="shared" si="51"/>
        <v>8.2244676377187138E-3</v>
      </c>
      <c r="M571" s="150">
        <f t="shared" si="52"/>
        <v>0.24879014604099109</v>
      </c>
      <c r="N571" s="150">
        <f t="shared" si="53"/>
        <v>0.26523908131642854</v>
      </c>
    </row>
    <row r="572" spans="1:14" x14ac:dyDescent="0.25">
      <c r="A572" s="2" t="s">
        <v>22</v>
      </c>
      <c r="B572" s="2" t="s">
        <v>37</v>
      </c>
      <c r="C572" s="91" t="s">
        <v>1</v>
      </c>
      <c r="D572" s="2" t="s">
        <v>10</v>
      </c>
      <c r="E572" s="60" t="s">
        <v>13</v>
      </c>
      <c r="F572" s="146">
        <v>4277591</v>
      </c>
      <c r="G572" s="147">
        <v>1.1000000000000001</v>
      </c>
      <c r="H572" s="148">
        <f t="shared" si="48"/>
        <v>94107.002000000008</v>
      </c>
      <c r="I572" s="148">
        <f t="shared" si="49"/>
        <v>4183483.9980000001</v>
      </c>
      <c r="J572" s="148">
        <f t="shared" si="50"/>
        <v>4371698.0020000003</v>
      </c>
      <c r="K572" s="149">
        <f>F572/F570</f>
        <v>0.40977607686670464</v>
      </c>
      <c r="L572" s="150">
        <f t="shared" si="51"/>
        <v>9.0150736910675038E-3</v>
      </c>
      <c r="M572" s="150">
        <f t="shared" si="52"/>
        <v>0.40076100317563712</v>
      </c>
      <c r="N572" s="150">
        <f t="shared" si="53"/>
        <v>0.41879115055777216</v>
      </c>
    </row>
    <row r="573" spans="1:14" x14ac:dyDescent="0.25">
      <c r="A573" s="2" t="s">
        <v>22</v>
      </c>
      <c r="B573" s="2" t="s">
        <v>37</v>
      </c>
      <c r="C573" s="91" t="s">
        <v>1</v>
      </c>
      <c r="D573" s="2" t="s">
        <v>10</v>
      </c>
      <c r="E573" s="60" t="s">
        <v>14</v>
      </c>
      <c r="F573" s="146">
        <v>3478322</v>
      </c>
      <c r="G573" s="147">
        <v>1.3</v>
      </c>
      <c r="H573" s="148">
        <f t="shared" si="48"/>
        <v>90436.372000000018</v>
      </c>
      <c r="I573" s="148">
        <f t="shared" si="49"/>
        <v>3387885.628</v>
      </c>
      <c r="J573" s="148">
        <f t="shared" si="50"/>
        <v>3568758.372</v>
      </c>
      <c r="K573" s="149">
        <f>F573/F570</f>
        <v>0.33320930945458549</v>
      </c>
      <c r="L573" s="150">
        <f t="shared" si="51"/>
        <v>8.6634420458192238E-3</v>
      </c>
      <c r="M573" s="150">
        <f t="shared" si="52"/>
        <v>0.32454586740876629</v>
      </c>
      <c r="N573" s="150">
        <f t="shared" si="53"/>
        <v>0.34187275150040469</v>
      </c>
    </row>
    <row r="574" spans="1:14" x14ac:dyDescent="0.25">
      <c r="A574" s="2" t="s">
        <v>22</v>
      </c>
      <c r="B574" s="2" t="s">
        <v>37</v>
      </c>
      <c r="C574" s="91" t="s">
        <v>60</v>
      </c>
      <c r="D574" s="2" t="s">
        <v>10</v>
      </c>
      <c r="E574" s="56" t="s">
        <v>59</v>
      </c>
      <c r="F574" s="146">
        <v>10719085</v>
      </c>
      <c r="G574" s="147">
        <v>0.6</v>
      </c>
      <c r="H574" s="148">
        <f t="shared" si="48"/>
        <v>128629.02</v>
      </c>
      <c r="I574" s="148">
        <f t="shared" si="49"/>
        <v>10590455.98</v>
      </c>
      <c r="J574" s="148">
        <f t="shared" si="50"/>
        <v>10847714.02</v>
      </c>
      <c r="K574" s="149">
        <v>1</v>
      </c>
      <c r="L574" s="150">
        <f t="shared" si="51"/>
        <v>1.2E-2</v>
      </c>
      <c r="M574" s="150">
        <f t="shared" si="52"/>
        <v>0.98799999999999999</v>
      </c>
      <c r="N574" s="150">
        <f t="shared" si="53"/>
        <v>1.012</v>
      </c>
    </row>
    <row r="575" spans="1:14" x14ac:dyDescent="0.25">
      <c r="A575" s="2" t="s">
        <v>22</v>
      </c>
      <c r="B575" s="2" t="s">
        <v>37</v>
      </c>
      <c r="C575" s="123" t="s">
        <v>60</v>
      </c>
      <c r="D575" s="96" t="s">
        <v>10</v>
      </c>
      <c r="E575" s="60" t="s">
        <v>12</v>
      </c>
      <c r="F575" s="146">
        <v>2336093</v>
      </c>
      <c r="G575" s="147">
        <v>1.6</v>
      </c>
      <c r="H575" s="148">
        <f t="shared" si="48"/>
        <v>74754.97600000001</v>
      </c>
      <c r="I575" s="148">
        <f t="shared" si="49"/>
        <v>2261338.0240000002</v>
      </c>
      <c r="J575" s="148">
        <f t="shared" si="50"/>
        <v>2410847.9759999998</v>
      </c>
      <c r="K575" s="149">
        <f>F575/F574</f>
        <v>0.21793772509500578</v>
      </c>
      <c r="L575" s="150">
        <f t="shared" si="51"/>
        <v>6.9740072030401853E-3</v>
      </c>
      <c r="M575" s="150">
        <f t="shared" si="52"/>
        <v>0.21096371789196561</v>
      </c>
      <c r="N575" s="150">
        <f t="shared" si="53"/>
        <v>0.22491173229804595</v>
      </c>
    </row>
    <row r="576" spans="1:14" x14ac:dyDescent="0.25">
      <c r="A576" s="2" t="s">
        <v>22</v>
      </c>
      <c r="B576" s="2" t="s">
        <v>37</v>
      </c>
      <c r="C576" s="91" t="s">
        <v>60</v>
      </c>
      <c r="D576" s="2" t="s">
        <v>10</v>
      </c>
      <c r="E576" s="60" t="s">
        <v>13</v>
      </c>
      <c r="F576" s="146">
        <v>4028925</v>
      </c>
      <c r="G576" s="147">
        <v>1.1000000000000001</v>
      </c>
      <c r="H576" s="148">
        <f t="shared" si="48"/>
        <v>88636.35</v>
      </c>
      <c r="I576" s="148">
        <f t="shared" si="49"/>
        <v>3940288.65</v>
      </c>
      <c r="J576" s="148">
        <f t="shared" si="50"/>
        <v>4117561.35</v>
      </c>
      <c r="K576" s="149">
        <f>F576/F574</f>
        <v>0.37586463769995293</v>
      </c>
      <c r="L576" s="150">
        <f t="shared" si="51"/>
        <v>8.269022029398965E-3</v>
      </c>
      <c r="M576" s="150">
        <f t="shared" si="52"/>
        <v>0.36759561567055399</v>
      </c>
      <c r="N576" s="150">
        <f t="shared" si="53"/>
        <v>0.38413365972935187</v>
      </c>
    </row>
    <row r="577" spans="1:14" x14ac:dyDescent="0.25">
      <c r="A577" s="2" t="s">
        <v>22</v>
      </c>
      <c r="B577" s="2" t="s">
        <v>37</v>
      </c>
      <c r="C577" s="91" t="s">
        <v>60</v>
      </c>
      <c r="D577" s="151" t="s">
        <v>10</v>
      </c>
      <c r="E577" s="60" t="s">
        <v>14</v>
      </c>
      <c r="F577" s="146">
        <v>4354067</v>
      </c>
      <c r="G577" s="147">
        <v>1.1000000000000001</v>
      </c>
      <c r="H577" s="148">
        <f t="shared" si="48"/>
        <v>95789.474000000002</v>
      </c>
      <c r="I577" s="148">
        <f t="shared" si="49"/>
        <v>4258277.5259999996</v>
      </c>
      <c r="J577" s="148">
        <f t="shared" si="50"/>
        <v>4449856.4740000004</v>
      </c>
      <c r="K577" s="149">
        <f>F577/F574</f>
        <v>0.40619763720504126</v>
      </c>
      <c r="L577" s="150">
        <f t="shared" si="51"/>
        <v>8.9363480185109083E-3</v>
      </c>
      <c r="M577" s="150">
        <f t="shared" si="52"/>
        <v>0.39726128918653036</v>
      </c>
      <c r="N577" s="150">
        <f t="shared" si="53"/>
        <v>0.41513398522355216</v>
      </c>
    </row>
    <row r="578" spans="1:14" x14ac:dyDescent="0.25">
      <c r="A578" s="156" t="s">
        <v>23</v>
      </c>
      <c r="B578" s="2" t="s">
        <v>28</v>
      </c>
      <c r="C578" s="91" t="s">
        <v>0</v>
      </c>
      <c r="D578" s="2" t="s">
        <v>4</v>
      </c>
      <c r="E578" s="56" t="s">
        <v>59</v>
      </c>
      <c r="F578" s="146">
        <v>390473</v>
      </c>
      <c r="G578" s="147">
        <v>4.2</v>
      </c>
      <c r="H578" s="148">
        <f t="shared" ref="H578:H641" si="54">2*(F578*G578/100)</f>
        <v>32799.732000000004</v>
      </c>
      <c r="I578" s="148">
        <f t="shared" ref="I578:I641" si="55">F578-H578</f>
        <v>357673.26799999998</v>
      </c>
      <c r="J578" s="148">
        <f t="shared" ref="J578:J641" si="56">F578+H578</f>
        <v>423272.73200000002</v>
      </c>
      <c r="K578" s="149">
        <v>1</v>
      </c>
      <c r="L578" s="150">
        <f t="shared" ref="L578:L641" si="57">2*(K578*G578/100)</f>
        <v>8.4000000000000005E-2</v>
      </c>
      <c r="M578" s="150">
        <f t="shared" ref="M578:M641" si="58">K578-L578</f>
        <v>0.91600000000000004</v>
      </c>
      <c r="N578" s="150">
        <f t="shared" ref="N578:N641" si="59">K578+L578</f>
        <v>1.0840000000000001</v>
      </c>
    </row>
    <row r="579" spans="1:14" x14ac:dyDescent="0.25">
      <c r="A579" s="156" t="s">
        <v>23</v>
      </c>
      <c r="B579" s="2" t="s">
        <v>28</v>
      </c>
      <c r="C579" s="123" t="s">
        <v>0</v>
      </c>
      <c r="D579" s="96" t="s">
        <v>4</v>
      </c>
      <c r="E579" s="60" t="s">
        <v>12</v>
      </c>
      <c r="F579" s="146">
        <v>28998</v>
      </c>
      <c r="G579" s="147">
        <v>15.1</v>
      </c>
      <c r="H579" s="148">
        <f t="shared" si="54"/>
        <v>8757.3960000000006</v>
      </c>
      <c r="I579" s="148">
        <f t="shared" si="55"/>
        <v>20240.603999999999</v>
      </c>
      <c r="J579" s="148">
        <f t="shared" si="56"/>
        <v>37755.396000000001</v>
      </c>
      <c r="K579" s="149">
        <f>F579/F578</f>
        <v>7.426377752110902E-2</v>
      </c>
      <c r="L579" s="150">
        <f t="shared" si="57"/>
        <v>2.2427660811374924E-2</v>
      </c>
      <c r="M579" s="150">
        <f t="shared" si="58"/>
        <v>5.1836116709734092E-2</v>
      </c>
      <c r="N579" s="150">
        <f t="shared" si="59"/>
        <v>9.6691438332483948E-2</v>
      </c>
    </row>
    <row r="580" spans="1:14" x14ac:dyDescent="0.25">
      <c r="A580" s="156" t="s">
        <v>23</v>
      </c>
      <c r="B580" s="2" t="s">
        <v>28</v>
      </c>
      <c r="C580" s="91" t="s">
        <v>0</v>
      </c>
      <c r="D580" s="2" t="s">
        <v>4</v>
      </c>
      <c r="E580" s="60" t="s">
        <v>13</v>
      </c>
      <c r="F580" s="146">
        <v>38290</v>
      </c>
      <c r="G580" s="147">
        <v>12.7</v>
      </c>
      <c r="H580" s="148">
        <f t="shared" si="54"/>
        <v>9725.66</v>
      </c>
      <c r="I580" s="148">
        <f t="shared" si="55"/>
        <v>28564.34</v>
      </c>
      <c r="J580" s="148">
        <f t="shared" si="56"/>
        <v>48015.66</v>
      </c>
      <c r="K580" s="149">
        <f>F580/F578</f>
        <v>9.8060557324065947E-2</v>
      </c>
      <c r="L580" s="150">
        <f t="shared" si="57"/>
        <v>2.490738156031275E-2</v>
      </c>
      <c r="M580" s="150">
        <f t="shared" si="58"/>
        <v>7.31531757637532E-2</v>
      </c>
      <c r="N580" s="150">
        <f t="shared" si="59"/>
        <v>0.12296793888437869</v>
      </c>
    </row>
    <row r="581" spans="1:14" x14ac:dyDescent="0.25">
      <c r="A581" s="156" t="s">
        <v>23</v>
      </c>
      <c r="B581" s="2" t="s">
        <v>28</v>
      </c>
      <c r="C581" s="91" t="s">
        <v>0</v>
      </c>
      <c r="D581" s="2" t="s">
        <v>4</v>
      </c>
      <c r="E581" s="60" t="s">
        <v>14</v>
      </c>
      <c r="F581" s="146">
        <v>323185</v>
      </c>
      <c r="G581" s="147">
        <v>4.2</v>
      </c>
      <c r="H581" s="148">
        <f t="shared" si="54"/>
        <v>27147.54</v>
      </c>
      <c r="I581" s="148">
        <f t="shared" si="55"/>
        <v>296037.46000000002</v>
      </c>
      <c r="J581" s="148">
        <f t="shared" si="56"/>
        <v>350332.54</v>
      </c>
      <c r="K581" s="149">
        <f>F581/F578</f>
        <v>0.82767566515482505</v>
      </c>
      <c r="L581" s="150">
        <f t="shared" si="57"/>
        <v>6.9524755873005301E-2</v>
      </c>
      <c r="M581" s="150">
        <f t="shared" si="58"/>
        <v>0.75815090928181972</v>
      </c>
      <c r="N581" s="150">
        <f t="shared" si="59"/>
        <v>0.89720042102783037</v>
      </c>
    </row>
    <row r="582" spans="1:14" x14ac:dyDescent="0.25">
      <c r="A582" s="156" t="s">
        <v>23</v>
      </c>
      <c r="B582" s="2" t="s">
        <v>28</v>
      </c>
      <c r="C582" s="91" t="s">
        <v>1</v>
      </c>
      <c r="D582" s="2" t="s">
        <v>4</v>
      </c>
      <c r="E582" s="56" t="s">
        <v>59</v>
      </c>
      <c r="F582" s="146">
        <v>208970</v>
      </c>
      <c r="G582" s="147">
        <v>5.0999999999999996</v>
      </c>
      <c r="H582" s="148">
        <f t="shared" si="54"/>
        <v>21314.94</v>
      </c>
      <c r="I582" s="148">
        <f t="shared" si="55"/>
        <v>187655.06</v>
      </c>
      <c r="J582" s="148">
        <f t="shared" si="56"/>
        <v>230284.94</v>
      </c>
      <c r="K582" s="149">
        <v>1</v>
      </c>
      <c r="L582" s="150">
        <f t="shared" si="57"/>
        <v>0.10199999999999999</v>
      </c>
      <c r="M582" s="150">
        <f t="shared" si="58"/>
        <v>0.89800000000000002</v>
      </c>
      <c r="N582" s="150">
        <f t="shared" si="59"/>
        <v>1.1020000000000001</v>
      </c>
    </row>
    <row r="583" spans="1:14" x14ac:dyDescent="0.25">
      <c r="A583" s="156" t="s">
        <v>23</v>
      </c>
      <c r="B583" s="2" t="s">
        <v>28</v>
      </c>
      <c r="C583" s="123" t="s">
        <v>1</v>
      </c>
      <c r="D583" s="96" t="s">
        <v>4</v>
      </c>
      <c r="E583" s="60" t="s">
        <v>12</v>
      </c>
      <c r="F583" s="146">
        <v>21698</v>
      </c>
      <c r="G583" s="147">
        <v>16.5</v>
      </c>
      <c r="H583" s="148">
        <f t="shared" si="54"/>
        <v>7160.34</v>
      </c>
      <c r="I583" s="148">
        <f t="shared" si="55"/>
        <v>14537.66</v>
      </c>
      <c r="J583" s="148">
        <f t="shared" si="56"/>
        <v>28858.34</v>
      </c>
      <c r="K583" s="149">
        <f>F583/F582</f>
        <v>0.10383308608891229</v>
      </c>
      <c r="L583" s="150">
        <f t="shared" si="57"/>
        <v>3.4264918409341052E-2</v>
      </c>
      <c r="M583" s="150">
        <f t="shared" si="58"/>
        <v>6.9568167679571233E-2</v>
      </c>
      <c r="N583" s="150">
        <f t="shared" si="59"/>
        <v>0.13809800449825332</v>
      </c>
    </row>
    <row r="584" spans="1:14" x14ac:dyDescent="0.25">
      <c r="A584" s="156" t="s">
        <v>23</v>
      </c>
      <c r="B584" s="2" t="s">
        <v>28</v>
      </c>
      <c r="C584" s="91" t="s">
        <v>1</v>
      </c>
      <c r="D584" s="2" t="s">
        <v>4</v>
      </c>
      <c r="E584" s="60" t="s">
        <v>13</v>
      </c>
      <c r="F584" s="146">
        <v>17014</v>
      </c>
      <c r="G584" s="147">
        <v>18.399999999999999</v>
      </c>
      <c r="H584" s="148">
        <f t="shared" si="54"/>
        <v>6261.1519999999991</v>
      </c>
      <c r="I584" s="148">
        <f t="shared" si="55"/>
        <v>10752.848000000002</v>
      </c>
      <c r="J584" s="148">
        <f t="shared" si="56"/>
        <v>23275.151999999998</v>
      </c>
      <c r="K584" s="149">
        <f>F584/F582</f>
        <v>8.1418385414174288E-2</v>
      </c>
      <c r="L584" s="150">
        <f t="shared" si="57"/>
        <v>2.9961965832416136E-2</v>
      </c>
      <c r="M584" s="150">
        <f t="shared" si="58"/>
        <v>5.1456419581758152E-2</v>
      </c>
      <c r="N584" s="150">
        <f t="shared" si="59"/>
        <v>0.11138035124659043</v>
      </c>
    </row>
    <row r="585" spans="1:14" x14ac:dyDescent="0.25">
      <c r="A585" s="156" t="s">
        <v>23</v>
      </c>
      <c r="B585" s="2" t="s">
        <v>28</v>
      </c>
      <c r="C585" s="91" t="s">
        <v>1</v>
      </c>
      <c r="D585" s="2" t="s">
        <v>4</v>
      </c>
      <c r="E585" s="60" t="s">
        <v>14</v>
      </c>
      <c r="F585" s="146">
        <v>170258</v>
      </c>
      <c r="G585" s="147">
        <v>6.1</v>
      </c>
      <c r="H585" s="148">
        <f t="shared" si="54"/>
        <v>20771.475999999999</v>
      </c>
      <c r="I585" s="148">
        <f t="shared" si="55"/>
        <v>149486.524</v>
      </c>
      <c r="J585" s="148">
        <f t="shared" si="56"/>
        <v>191029.476</v>
      </c>
      <c r="K585" s="149">
        <f>F585/F582</f>
        <v>0.81474852849691348</v>
      </c>
      <c r="L585" s="150">
        <f t="shared" si="57"/>
        <v>9.9399320476623435E-2</v>
      </c>
      <c r="M585" s="150">
        <f t="shared" si="58"/>
        <v>0.71534920802029001</v>
      </c>
      <c r="N585" s="150">
        <f t="shared" si="59"/>
        <v>0.91414784897353696</v>
      </c>
    </row>
    <row r="586" spans="1:14" x14ac:dyDescent="0.25">
      <c r="A586" s="156" t="s">
        <v>23</v>
      </c>
      <c r="B586" s="2" t="s">
        <v>28</v>
      </c>
      <c r="C586" s="91" t="s">
        <v>60</v>
      </c>
      <c r="D586" s="2" t="s">
        <v>4</v>
      </c>
      <c r="E586" s="56" t="s">
        <v>59</v>
      </c>
      <c r="F586" s="146">
        <v>181503</v>
      </c>
      <c r="G586" s="147">
        <v>6.1</v>
      </c>
      <c r="H586" s="148">
        <f t="shared" si="54"/>
        <v>22143.366000000002</v>
      </c>
      <c r="I586" s="148">
        <f t="shared" si="55"/>
        <v>159359.63399999999</v>
      </c>
      <c r="J586" s="148">
        <f t="shared" si="56"/>
        <v>203646.36600000001</v>
      </c>
      <c r="K586" s="149">
        <v>1</v>
      </c>
      <c r="L586" s="150">
        <f t="shared" si="57"/>
        <v>0.122</v>
      </c>
      <c r="M586" s="150">
        <f t="shared" si="58"/>
        <v>0.878</v>
      </c>
      <c r="N586" s="150">
        <f t="shared" si="59"/>
        <v>1.1219999999999999</v>
      </c>
    </row>
    <row r="587" spans="1:14" x14ac:dyDescent="0.25">
      <c r="A587" s="156" t="s">
        <v>23</v>
      </c>
      <c r="B587" s="2" t="s">
        <v>28</v>
      </c>
      <c r="C587" s="123" t="s">
        <v>60</v>
      </c>
      <c r="D587" s="96" t="s">
        <v>4</v>
      </c>
      <c r="E587" s="60" t="s">
        <v>12</v>
      </c>
      <c r="F587" s="146" t="s">
        <v>100</v>
      </c>
      <c r="H587" s="148" t="e">
        <f t="shared" si="54"/>
        <v>#VALUE!</v>
      </c>
      <c r="I587" s="148" t="e">
        <f t="shared" si="55"/>
        <v>#VALUE!</v>
      </c>
      <c r="J587" s="148" t="e">
        <f t="shared" si="56"/>
        <v>#VALUE!</v>
      </c>
      <c r="K587" s="149" t="e">
        <f>F587/F586</f>
        <v>#VALUE!</v>
      </c>
      <c r="L587" s="150" t="e">
        <f t="shared" si="57"/>
        <v>#VALUE!</v>
      </c>
      <c r="M587" s="150" t="e">
        <f t="shared" si="58"/>
        <v>#VALUE!</v>
      </c>
      <c r="N587" s="150" t="e">
        <f t="shared" si="59"/>
        <v>#VALUE!</v>
      </c>
    </row>
    <row r="588" spans="1:14" x14ac:dyDescent="0.25">
      <c r="A588" s="156" t="s">
        <v>23</v>
      </c>
      <c r="B588" s="2" t="s">
        <v>28</v>
      </c>
      <c r="C588" s="91" t="s">
        <v>60</v>
      </c>
      <c r="D588" s="2" t="s">
        <v>4</v>
      </c>
      <c r="E588" s="60" t="s">
        <v>13</v>
      </c>
      <c r="F588" s="146">
        <v>21276</v>
      </c>
      <c r="G588" s="147">
        <v>16.5</v>
      </c>
      <c r="H588" s="148">
        <f t="shared" si="54"/>
        <v>7021.08</v>
      </c>
      <c r="I588" s="148">
        <f t="shared" si="55"/>
        <v>14254.92</v>
      </c>
      <c r="J588" s="148">
        <f t="shared" si="56"/>
        <v>28297.08</v>
      </c>
      <c r="K588" s="149">
        <f>F588/F586</f>
        <v>0.11722120295532305</v>
      </c>
      <c r="L588" s="150">
        <f t="shared" si="57"/>
        <v>3.8682996975256609E-2</v>
      </c>
      <c r="M588" s="150">
        <f t="shared" si="58"/>
        <v>7.8538205980066444E-2</v>
      </c>
      <c r="N588" s="150">
        <f t="shared" si="59"/>
        <v>0.15590419993057966</v>
      </c>
    </row>
    <row r="589" spans="1:14" x14ac:dyDescent="0.25">
      <c r="A589" s="156" t="s">
        <v>23</v>
      </c>
      <c r="B589" s="2" t="s">
        <v>28</v>
      </c>
      <c r="C589" s="91" t="s">
        <v>60</v>
      </c>
      <c r="D589" s="151" t="s">
        <v>4</v>
      </c>
      <c r="E589" s="60" t="s">
        <v>14</v>
      </c>
      <c r="F589" s="146">
        <v>152927</v>
      </c>
      <c r="G589" s="147">
        <v>6.1</v>
      </c>
      <c r="H589" s="148">
        <f t="shared" si="54"/>
        <v>18657.093999999997</v>
      </c>
      <c r="I589" s="148">
        <f t="shared" si="55"/>
        <v>134269.90600000002</v>
      </c>
      <c r="J589" s="148">
        <f t="shared" si="56"/>
        <v>171584.09399999998</v>
      </c>
      <c r="K589" s="149">
        <f>F589/F586</f>
        <v>0.84255907615852077</v>
      </c>
      <c r="L589" s="150">
        <f t="shared" si="57"/>
        <v>0.10279220729133953</v>
      </c>
      <c r="M589" s="150">
        <f t="shared" si="58"/>
        <v>0.73976686886718124</v>
      </c>
      <c r="N589" s="150">
        <f t="shared" si="59"/>
        <v>0.9453512834498603</v>
      </c>
    </row>
    <row r="590" spans="1:14" x14ac:dyDescent="0.25">
      <c r="A590" s="156" t="s">
        <v>23</v>
      </c>
      <c r="B590" s="2" t="s">
        <v>28</v>
      </c>
      <c r="C590" s="91" t="s">
        <v>0</v>
      </c>
      <c r="D590" s="2" t="s">
        <v>6</v>
      </c>
      <c r="E590" s="56" t="s">
        <v>59</v>
      </c>
      <c r="F590" s="146">
        <v>853284</v>
      </c>
      <c r="G590" s="147">
        <v>2.9</v>
      </c>
      <c r="H590" s="148">
        <f t="shared" si="54"/>
        <v>49490.472000000002</v>
      </c>
      <c r="I590" s="148">
        <f t="shared" si="55"/>
        <v>803793.52800000005</v>
      </c>
      <c r="J590" s="148">
        <f t="shared" si="56"/>
        <v>902774.47199999995</v>
      </c>
      <c r="K590" s="149">
        <v>1</v>
      </c>
      <c r="L590" s="150">
        <f t="shared" si="57"/>
        <v>5.7999999999999996E-2</v>
      </c>
      <c r="M590" s="150">
        <f t="shared" si="58"/>
        <v>0.94199999999999995</v>
      </c>
      <c r="N590" s="150">
        <f t="shared" si="59"/>
        <v>1.0580000000000001</v>
      </c>
    </row>
    <row r="591" spans="1:14" ht="14.25" customHeight="1" x14ac:dyDescent="0.25">
      <c r="A591" s="156" t="s">
        <v>23</v>
      </c>
      <c r="B591" s="2" t="s">
        <v>28</v>
      </c>
      <c r="C591" s="123" t="s">
        <v>0</v>
      </c>
      <c r="D591" s="96" t="s">
        <v>6</v>
      </c>
      <c r="E591" s="60" t="s">
        <v>12</v>
      </c>
      <c r="F591" s="146">
        <v>144002</v>
      </c>
      <c r="G591" s="147">
        <v>7.7</v>
      </c>
      <c r="H591" s="148">
        <f t="shared" si="54"/>
        <v>22176.308000000005</v>
      </c>
      <c r="I591" s="148">
        <f t="shared" si="55"/>
        <v>121825.692</v>
      </c>
      <c r="J591" s="148">
        <f t="shared" si="56"/>
        <v>166178.30800000002</v>
      </c>
      <c r="K591" s="149">
        <f>F591/F590</f>
        <v>0.16876210030892411</v>
      </c>
      <c r="L591" s="150">
        <f t="shared" si="57"/>
        <v>2.5989363447574312E-2</v>
      </c>
      <c r="M591" s="150">
        <f t="shared" si="58"/>
        <v>0.14277273686134978</v>
      </c>
      <c r="N591" s="150">
        <f t="shared" si="59"/>
        <v>0.19475146375649843</v>
      </c>
    </row>
    <row r="592" spans="1:14" x14ac:dyDescent="0.25">
      <c r="A592" s="156" t="s">
        <v>23</v>
      </c>
      <c r="B592" s="2" t="s">
        <v>28</v>
      </c>
      <c r="C592" s="91" t="s">
        <v>0</v>
      </c>
      <c r="D592" s="2" t="s">
        <v>6</v>
      </c>
      <c r="E592" s="60" t="s">
        <v>13</v>
      </c>
      <c r="F592" s="146">
        <v>166875</v>
      </c>
      <c r="G592" s="147">
        <v>7</v>
      </c>
      <c r="H592" s="148">
        <f t="shared" si="54"/>
        <v>23362.5</v>
      </c>
      <c r="I592" s="148">
        <f t="shared" si="55"/>
        <v>143512.5</v>
      </c>
      <c r="J592" s="148">
        <f t="shared" si="56"/>
        <v>190237.5</v>
      </c>
      <c r="K592" s="149">
        <f>F592/F590</f>
        <v>0.19556794689692997</v>
      </c>
      <c r="L592" s="150">
        <f t="shared" si="57"/>
        <v>2.7379512565570193E-2</v>
      </c>
      <c r="M592" s="150">
        <f t="shared" si="58"/>
        <v>0.16818843433135977</v>
      </c>
      <c r="N592" s="150">
        <f t="shared" si="59"/>
        <v>0.22294745946250016</v>
      </c>
    </row>
    <row r="593" spans="1:14" x14ac:dyDescent="0.25">
      <c r="A593" s="156" t="s">
        <v>23</v>
      </c>
      <c r="B593" s="2" t="s">
        <v>28</v>
      </c>
      <c r="C593" s="91" t="s">
        <v>0</v>
      </c>
      <c r="D593" s="2" t="s">
        <v>6</v>
      </c>
      <c r="E593" s="60" t="s">
        <v>14</v>
      </c>
      <c r="F593" s="146">
        <v>542407</v>
      </c>
      <c r="G593" s="147">
        <v>3.6</v>
      </c>
      <c r="H593" s="148">
        <f t="shared" si="54"/>
        <v>39053.303999999996</v>
      </c>
      <c r="I593" s="148">
        <f t="shared" si="55"/>
        <v>503353.696</v>
      </c>
      <c r="J593" s="148">
        <f t="shared" si="56"/>
        <v>581460.304</v>
      </c>
      <c r="K593" s="149">
        <f>F593/F590</f>
        <v>0.63566995279414595</v>
      </c>
      <c r="L593" s="150">
        <f t="shared" si="57"/>
        <v>4.5768236601178514E-2</v>
      </c>
      <c r="M593" s="150">
        <f t="shared" si="58"/>
        <v>0.58990171619296738</v>
      </c>
      <c r="N593" s="150">
        <f t="shared" si="59"/>
        <v>0.68143818939532452</v>
      </c>
    </row>
    <row r="594" spans="1:14" x14ac:dyDescent="0.25">
      <c r="A594" s="156" t="s">
        <v>23</v>
      </c>
      <c r="B594" s="2" t="s">
        <v>28</v>
      </c>
      <c r="C594" s="91" t="s">
        <v>1</v>
      </c>
      <c r="D594" s="2" t="s">
        <v>6</v>
      </c>
      <c r="E594" s="56" t="s">
        <v>59</v>
      </c>
      <c r="F594" s="146">
        <v>419923</v>
      </c>
      <c r="G594" s="147">
        <v>4.2</v>
      </c>
      <c r="H594" s="148">
        <f t="shared" si="54"/>
        <v>35273.531999999999</v>
      </c>
      <c r="I594" s="148">
        <f t="shared" si="55"/>
        <v>384649.46799999999</v>
      </c>
      <c r="J594" s="148">
        <f t="shared" si="56"/>
        <v>455196.53200000001</v>
      </c>
      <c r="K594" s="149">
        <v>1</v>
      </c>
      <c r="L594" s="150">
        <f t="shared" si="57"/>
        <v>8.4000000000000005E-2</v>
      </c>
      <c r="M594" s="150">
        <f t="shared" si="58"/>
        <v>0.91600000000000004</v>
      </c>
      <c r="N594" s="150">
        <f t="shared" si="59"/>
        <v>1.0840000000000001</v>
      </c>
    </row>
    <row r="595" spans="1:14" x14ac:dyDescent="0.25">
      <c r="A595" s="156" t="s">
        <v>23</v>
      </c>
      <c r="B595" s="2" t="s">
        <v>28</v>
      </c>
      <c r="C595" s="123" t="s">
        <v>1</v>
      </c>
      <c r="D595" s="96" t="s">
        <v>6</v>
      </c>
      <c r="E595" s="60" t="s">
        <v>12</v>
      </c>
      <c r="F595" s="146">
        <v>109794</v>
      </c>
      <c r="G595" s="147">
        <v>8.6</v>
      </c>
      <c r="H595" s="148">
        <f t="shared" si="54"/>
        <v>18884.567999999999</v>
      </c>
      <c r="I595" s="148">
        <f t="shared" si="55"/>
        <v>90909.432000000001</v>
      </c>
      <c r="J595" s="148">
        <f t="shared" si="56"/>
        <v>128678.568</v>
      </c>
      <c r="K595" s="149">
        <f>F595/F594</f>
        <v>0.26146222045470241</v>
      </c>
      <c r="L595" s="150">
        <f t="shared" si="57"/>
        <v>4.4971501918208812E-2</v>
      </c>
      <c r="M595" s="150">
        <f t="shared" si="58"/>
        <v>0.2164907185364936</v>
      </c>
      <c r="N595" s="150">
        <f t="shared" si="59"/>
        <v>0.30643372237291122</v>
      </c>
    </row>
    <row r="596" spans="1:14" x14ac:dyDescent="0.25">
      <c r="A596" s="156" t="s">
        <v>23</v>
      </c>
      <c r="B596" s="2" t="s">
        <v>28</v>
      </c>
      <c r="C596" s="91" t="s">
        <v>1</v>
      </c>
      <c r="D596" s="2" t="s">
        <v>6</v>
      </c>
      <c r="E596" s="60" t="s">
        <v>13</v>
      </c>
      <c r="F596" s="146">
        <v>90867</v>
      </c>
      <c r="G596" s="147">
        <v>9.1999999999999993</v>
      </c>
      <c r="H596" s="148">
        <f t="shared" si="54"/>
        <v>16719.527999999998</v>
      </c>
      <c r="I596" s="148">
        <f t="shared" si="55"/>
        <v>74147.472000000009</v>
      </c>
      <c r="J596" s="148">
        <f t="shared" si="56"/>
        <v>107586.52799999999</v>
      </c>
      <c r="K596" s="149">
        <f>F596/F594</f>
        <v>0.21638967143976395</v>
      </c>
      <c r="L596" s="150">
        <f t="shared" si="57"/>
        <v>3.9815699544916566E-2</v>
      </c>
      <c r="M596" s="150">
        <f t="shared" si="58"/>
        <v>0.17657397189484739</v>
      </c>
      <c r="N596" s="150">
        <f t="shared" si="59"/>
        <v>0.25620537098468055</v>
      </c>
    </row>
    <row r="597" spans="1:14" x14ac:dyDescent="0.25">
      <c r="A597" s="156" t="s">
        <v>23</v>
      </c>
      <c r="B597" s="2" t="s">
        <v>28</v>
      </c>
      <c r="C597" s="91" t="s">
        <v>1</v>
      </c>
      <c r="D597" s="2" t="s">
        <v>6</v>
      </c>
      <c r="E597" s="60" t="s">
        <v>14</v>
      </c>
      <c r="F597" s="146">
        <v>219262</v>
      </c>
      <c r="G597" s="147">
        <v>6.1</v>
      </c>
      <c r="H597" s="148">
        <f t="shared" si="54"/>
        <v>26749.964</v>
      </c>
      <c r="I597" s="148">
        <f t="shared" si="55"/>
        <v>192512.03599999999</v>
      </c>
      <c r="J597" s="148">
        <f t="shared" si="56"/>
        <v>246011.96400000001</v>
      </c>
      <c r="K597" s="149">
        <f>F597/F594</f>
        <v>0.52214810810553358</v>
      </c>
      <c r="L597" s="150">
        <f t="shared" si="57"/>
        <v>6.3702069188875096E-2</v>
      </c>
      <c r="M597" s="150">
        <f t="shared" si="58"/>
        <v>0.45844603891665847</v>
      </c>
      <c r="N597" s="150">
        <f t="shared" si="59"/>
        <v>0.58585017729440869</v>
      </c>
    </row>
    <row r="598" spans="1:14" x14ac:dyDescent="0.25">
      <c r="A598" s="156" t="s">
        <v>23</v>
      </c>
      <c r="B598" s="2" t="s">
        <v>28</v>
      </c>
      <c r="C598" s="91" t="s">
        <v>60</v>
      </c>
      <c r="D598" s="2" t="s">
        <v>6</v>
      </c>
      <c r="E598" s="56" t="s">
        <v>59</v>
      </c>
      <c r="F598" s="146">
        <v>433361</v>
      </c>
      <c r="G598" s="147">
        <v>4.2</v>
      </c>
      <c r="H598" s="148">
        <f t="shared" si="54"/>
        <v>36402.324000000001</v>
      </c>
      <c r="I598" s="148">
        <f t="shared" si="55"/>
        <v>396958.67599999998</v>
      </c>
      <c r="J598" s="148">
        <f t="shared" si="56"/>
        <v>469763.32400000002</v>
      </c>
      <c r="K598" s="149">
        <v>1</v>
      </c>
      <c r="L598" s="150">
        <f t="shared" si="57"/>
        <v>8.4000000000000005E-2</v>
      </c>
      <c r="M598" s="150">
        <f t="shared" si="58"/>
        <v>0.91600000000000004</v>
      </c>
      <c r="N598" s="150">
        <f t="shared" si="59"/>
        <v>1.0840000000000001</v>
      </c>
    </row>
    <row r="599" spans="1:14" x14ac:dyDescent="0.25">
      <c r="A599" s="156" t="s">
        <v>23</v>
      </c>
      <c r="B599" s="2" t="s">
        <v>28</v>
      </c>
      <c r="C599" s="123" t="s">
        <v>60</v>
      </c>
      <c r="D599" s="96" t="s">
        <v>6</v>
      </c>
      <c r="E599" s="60" t="s">
        <v>12</v>
      </c>
      <c r="F599" s="146">
        <v>34208</v>
      </c>
      <c r="G599" s="147">
        <v>16</v>
      </c>
      <c r="H599" s="148">
        <f t="shared" si="54"/>
        <v>10946.56</v>
      </c>
      <c r="I599" s="148">
        <f t="shared" si="55"/>
        <v>23261.440000000002</v>
      </c>
      <c r="J599" s="148">
        <f t="shared" si="56"/>
        <v>45154.559999999998</v>
      </c>
      <c r="K599" s="149">
        <f>F599/F598</f>
        <v>7.8936498669700317E-2</v>
      </c>
      <c r="L599" s="150">
        <f t="shared" si="57"/>
        <v>2.5259679574304101E-2</v>
      </c>
      <c r="M599" s="150">
        <f t="shared" si="58"/>
        <v>5.3676819095396219E-2</v>
      </c>
      <c r="N599" s="150">
        <f t="shared" si="59"/>
        <v>0.10419617824400441</v>
      </c>
    </row>
    <row r="600" spans="1:14" x14ac:dyDescent="0.25">
      <c r="A600" s="156" t="s">
        <v>23</v>
      </c>
      <c r="B600" s="2" t="s">
        <v>28</v>
      </c>
      <c r="C600" s="91" t="s">
        <v>60</v>
      </c>
      <c r="D600" s="2" t="s">
        <v>6</v>
      </c>
      <c r="E600" s="60" t="s">
        <v>13</v>
      </c>
      <c r="F600" s="146">
        <v>76008</v>
      </c>
      <c r="G600" s="147">
        <v>10.1</v>
      </c>
      <c r="H600" s="148">
        <f t="shared" si="54"/>
        <v>15353.615999999998</v>
      </c>
      <c r="I600" s="148">
        <f t="shared" si="55"/>
        <v>60654.384000000005</v>
      </c>
      <c r="J600" s="148">
        <f t="shared" si="56"/>
        <v>91361.615999999995</v>
      </c>
      <c r="K600" s="149">
        <f>F600/F598</f>
        <v>0.17539187882619803</v>
      </c>
      <c r="L600" s="150">
        <f t="shared" si="57"/>
        <v>3.5429159522892002E-2</v>
      </c>
      <c r="M600" s="150">
        <f t="shared" si="58"/>
        <v>0.13996271930330603</v>
      </c>
      <c r="N600" s="150">
        <f t="shared" si="59"/>
        <v>0.21082103834909002</v>
      </c>
    </row>
    <row r="601" spans="1:14" x14ac:dyDescent="0.25">
      <c r="A601" s="156" t="s">
        <v>23</v>
      </c>
      <c r="B601" s="2" t="s">
        <v>28</v>
      </c>
      <c r="C601" s="91" t="s">
        <v>60</v>
      </c>
      <c r="D601" s="151" t="s">
        <v>6</v>
      </c>
      <c r="E601" s="60" t="s">
        <v>14</v>
      </c>
      <c r="F601" s="146">
        <v>323145</v>
      </c>
      <c r="G601" s="147">
        <v>4.8</v>
      </c>
      <c r="H601" s="148">
        <f t="shared" si="54"/>
        <v>31021.919999999998</v>
      </c>
      <c r="I601" s="148">
        <f t="shared" si="55"/>
        <v>292123.08</v>
      </c>
      <c r="J601" s="148">
        <f t="shared" si="56"/>
        <v>354166.92</v>
      </c>
      <c r="K601" s="149">
        <f>F601/F598</f>
        <v>0.74567162250410168</v>
      </c>
      <c r="L601" s="150">
        <f t="shared" si="57"/>
        <v>7.1584475760393756E-2</v>
      </c>
      <c r="M601" s="150">
        <f t="shared" si="58"/>
        <v>0.67408714674370795</v>
      </c>
      <c r="N601" s="150">
        <f t="shared" si="59"/>
        <v>0.81725609826449541</v>
      </c>
    </row>
    <row r="602" spans="1:14" x14ac:dyDescent="0.25">
      <c r="A602" s="156" t="s">
        <v>23</v>
      </c>
      <c r="B602" s="2" t="s">
        <v>28</v>
      </c>
      <c r="C602" s="91" t="s">
        <v>0</v>
      </c>
      <c r="D602" s="2" t="s">
        <v>7</v>
      </c>
      <c r="E602" s="56" t="s">
        <v>59</v>
      </c>
      <c r="F602" s="146">
        <v>1819261</v>
      </c>
      <c r="G602" s="147">
        <v>2</v>
      </c>
      <c r="H602" s="148">
        <f t="shared" si="54"/>
        <v>72770.44</v>
      </c>
      <c r="I602" s="148">
        <f t="shared" si="55"/>
        <v>1746490.56</v>
      </c>
      <c r="J602" s="148">
        <f t="shared" si="56"/>
        <v>1892031.44</v>
      </c>
      <c r="K602" s="149">
        <v>1</v>
      </c>
      <c r="L602" s="150">
        <f t="shared" si="57"/>
        <v>0.04</v>
      </c>
      <c r="M602" s="150">
        <f t="shared" si="58"/>
        <v>0.96</v>
      </c>
      <c r="N602" s="150">
        <f t="shared" si="59"/>
        <v>1.04</v>
      </c>
    </row>
    <row r="603" spans="1:14" x14ac:dyDescent="0.25">
      <c r="A603" s="156" t="s">
        <v>23</v>
      </c>
      <c r="B603" s="2" t="s">
        <v>28</v>
      </c>
      <c r="C603" s="123" t="s">
        <v>0</v>
      </c>
      <c r="D603" s="96" t="s">
        <v>7</v>
      </c>
      <c r="E603" s="60" t="s">
        <v>12</v>
      </c>
      <c r="F603" s="146">
        <v>285856</v>
      </c>
      <c r="G603" s="147">
        <v>5.6</v>
      </c>
      <c r="H603" s="148">
        <f t="shared" si="54"/>
        <v>32015.871999999996</v>
      </c>
      <c r="I603" s="148">
        <f t="shared" si="55"/>
        <v>253840.128</v>
      </c>
      <c r="J603" s="148">
        <f t="shared" si="56"/>
        <v>317871.87199999997</v>
      </c>
      <c r="K603" s="149">
        <f>F603/F602</f>
        <v>0.15712753695044307</v>
      </c>
      <c r="L603" s="150">
        <f t="shared" si="57"/>
        <v>1.7598284138449622E-2</v>
      </c>
      <c r="M603" s="150">
        <f t="shared" si="58"/>
        <v>0.13952925281199344</v>
      </c>
      <c r="N603" s="150">
        <f t="shared" si="59"/>
        <v>0.1747258210888927</v>
      </c>
    </row>
    <row r="604" spans="1:14" x14ac:dyDescent="0.25">
      <c r="A604" s="156" t="s">
        <v>23</v>
      </c>
      <c r="B604" s="2" t="s">
        <v>28</v>
      </c>
      <c r="C604" s="91" t="s">
        <v>0</v>
      </c>
      <c r="D604" s="2" t="s">
        <v>7</v>
      </c>
      <c r="E604" s="60" t="s">
        <v>13</v>
      </c>
      <c r="F604" s="146">
        <v>419781</v>
      </c>
      <c r="G604" s="147">
        <v>4.3</v>
      </c>
      <c r="H604" s="148">
        <f t="shared" si="54"/>
        <v>36101.165999999997</v>
      </c>
      <c r="I604" s="148">
        <f t="shared" si="55"/>
        <v>383679.83400000003</v>
      </c>
      <c r="J604" s="148">
        <f t="shared" si="56"/>
        <v>455882.16599999997</v>
      </c>
      <c r="K604" s="149">
        <f>F604/F602</f>
        <v>0.23074259273408268</v>
      </c>
      <c r="L604" s="150">
        <f t="shared" si="57"/>
        <v>1.9843862975131112E-2</v>
      </c>
      <c r="M604" s="150">
        <f t="shared" si="58"/>
        <v>0.21089872975895158</v>
      </c>
      <c r="N604" s="150">
        <f t="shared" si="59"/>
        <v>0.25058645570921378</v>
      </c>
    </row>
    <row r="605" spans="1:14" x14ac:dyDescent="0.25">
      <c r="A605" s="156" t="s">
        <v>23</v>
      </c>
      <c r="B605" s="2" t="s">
        <v>28</v>
      </c>
      <c r="C605" s="91" t="s">
        <v>0</v>
      </c>
      <c r="D605" s="2" t="s">
        <v>7</v>
      </c>
      <c r="E605" s="60" t="s">
        <v>14</v>
      </c>
      <c r="F605" s="146">
        <v>1113624</v>
      </c>
      <c r="G605" s="147">
        <v>2.6</v>
      </c>
      <c r="H605" s="148">
        <f t="shared" si="54"/>
        <v>57908.447999999997</v>
      </c>
      <c r="I605" s="148">
        <f t="shared" si="55"/>
        <v>1055715.5519999999</v>
      </c>
      <c r="J605" s="148">
        <f t="shared" si="56"/>
        <v>1171532.4480000001</v>
      </c>
      <c r="K605" s="149">
        <f>F605/F602</f>
        <v>0.61212987031547428</v>
      </c>
      <c r="L605" s="150">
        <f t="shared" si="57"/>
        <v>3.1830753256404665E-2</v>
      </c>
      <c r="M605" s="150">
        <f t="shared" si="58"/>
        <v>0.58029911705906967</v>
      </c>
      <c r="N605" s="150">
        <f t="shared" si="59"/>
        <v>0.64396062357187889</v>
      </c>
    </row>
    <row r="606" spans="1:14" x14ac:dyDescent="0.25">
      <c r="A606" s="156" t="s">
        <v>23</v>
      </c>
      <c r="B606" s="2" t="s">
        <v>28</v>
      </c>
      <c r="C606" s="91" t="s">
        <v>1</v>
      </c>
      <c r="D606" s="2" t="s">
        <v>7</v>
      </c>
      <c r="E606" s="56" t="s">
        <v>59</v>
      </c>
      <c r="F606" s="146">
        <v>874662</v>
      </c>
      <c r="G606" s="147">
        <v>3</v>
      </c>
      <c r="H606" s="148">
        <f t="shared" si="54"/>
        <v>52479.72</v>
      </c>
      <c r="I606" s="148">
        <f t="shared" si="55"/>
        <v>822182.28</v>
      </c>
      <c r="J606" s="148">
        <f t="shared" si="56"/>
        <v>927141.72</v>
      </c>
      <c r="K606" s="149">
        <v>1</v>
      </c>
      <c r="L606" s="150">
        <f t="shared" si="57"/>
        <v>0.06</v>
      </c>
      <c r="M606" s="150">
        <f t="shared" si="58"/>
        <v>0.94</v>
      </c>
      <c r="N606" s="150">
        <f t="shared" si="59"/>
        <v>1.06</v>
      </c>
    </row>
    <row r="607" spans="1:14" x14ac:dyDescent="0.25">
      <c r="A607" s="156" t="s">
        <v>23</v>
      </c>
      <c r="B607" s="2" t="s">
        <v>28</v>
      </c>
      <c r="C607" s="123" t="s">
        <v>1</v>
      </c>
      <c r="D607" s="96" t="s">
        <v>7</v>
      </c>
      <c r="E607" s="60" t="s">
        <v>12</v>
      </c>
      <c r="F607" s="146">
        <v>210940</v>
      </c>
      <c r="G607" s="147">
        <v>6.2</v>
      </c>
      <c r="H607" s="148">
        <f t="shared" si="54"/>
        <v>26156.560000000001</v>
      </c>
      <c r="I607" s="148">
        <f t="shared" si="55"/>
        <v>184783.44</v>
      </c>
      <c r="J607" s="148">
        <f t="shared" si="56"/>
        <v>237096.56</v>
      </c>
      <c r="K607" s="149">
        <f>F607/F606</f>
        <v>0.2411674452531378</v>
      </c>
      <c r="L607" s="150">
        <f t="shared" si="57"/>
        <v>2.9904763211389088E-2</v>
      </c>
      <c r="M607" s="150">
        <f t="shared" si="58"/>
        <v>0.2112626820417487</v>
      </c>
      <c r="N607" s="150">
        <f t="shared" si="59"/>
        <v>0.2710722084645269</v>
      </c>
    </row>
    <row r="608" spans="1:14" x14ac:dyDescent="0.25">
      <c r="A608" s="156" t="s">
        <v>23</v>
      </c>
      <c r="B608" s="2" t="s">
        <v>28</v>
      </c>
      <c r="C608" s="91" t="s">
        <v>1</v>
      </c>
      <c r="D608" s="2" t="s">
        <v>7</v>
      </c>
      <c r="E608" s="60" t="s">
        <v>13</v>
      </c>
      <c r="F608" s="146">
        <v>262226</v>
      </c>
      <c r="G608" s="147">
        <v>5.6</v>
      </c>
      <c r="H608" s="148">
        <f t="shared" si="54"/>
        <v>29369.311999999998</v>
      </c>
      <c r="I608" s="148">
        <f t="shared" si="55"/>
        <v>232856.68799999999</v>
      </c>
      <c r="J608" s="148">
        <f t="shared" si="56"/>
        <v>291595.31199999998</v>
      </c>
      <c r="K608" s="149">
        <f>F608/F606</f>
        <v>0.29980266663008109</v>
      </c>
      <c r="L608" s="150">
        <f t="shared" si="57"/>
        <v>3.3577898662569078E-2</v>
      </c>
      <c r="M608" s="150">
        <f t="shared" si="58"/>
        <v>0.26622476796751204</v>
      </c>
      <c r="N608" s="150">
        <f t="shared" si="59"/>
        <v>0.33338056529265014</v>
      </c>
    </row>
    <row r="609" spans="1:14" x14ac:dyDescent="0.25">
      <c r="A609" s="156" t="s">
        <v>23</v>
      </c>
      <c r="B609" s="2" t="s">
        <v>28</v>
      </c>
      <c r="C609" s="91" t="s">
        <v>1</v>
      </c>
      <c r="D609" s="2" t="s">
        <v>7</v>
      </c>
      <c r="E609" s="60" t="s">
        <v>14</v>
      </c>
      <c r="F609" s="146">
        <v>401496</v>
      </c>
      <c r="G609" s="147">
        <v>4.3</v>
      </c>
      <c r="H609" s="148">
        <f t="shared" si="54"/>
        <v>34528.655999999995</v>
      </c>
      <c r="I609" s="148">
        <f t="shared" si="55"/>
        <v>366967.34399999998</v>
      </c>
      <c r="J609" s="148">
        <f t="shared" si="56"/>
        <v>436024.65600000002</v>
      </c>
      <c r="K609" s="149">
        <f>F609/F606</f>
        <v>0.45902988811678114</v>
      </c>
      <c r="L609" s="150">
        <f t="shared" si="57"/>
        <v>3.9476570378043176E-2</v>
      </c>
      <c r="M609" s="150">
        <f t="shared" si="58"/>
        <v>0.41955331773873794</v>
      </c>
      <c r="N609" s="150">
        <f t="shared" si="59"/>
        <v>0.49850645849482433</v>
      </c>
    </row>
    <row r="610" spans="1:14" x14ac:dyDescent="0.25">
      <c r="A610" s="156" t="s">
        <v>23</v>
      </c>
      <c r="B610" s="2" t="s">
        <v>28</v>
      </c>
      <c r="C610" s="91" t="s">
        <v>60</v>
      </c>
      <c r="D610" s="2" t="s">
        <v>7</v>
      </c>
      <c r="E610" s="56" t="s">
        <v>59</v>
      </c>
      <c r="F610" s="146">
        <v>944599</v>
      </c>
      <c r="G610" s="147">
        <v>3</v>
      </c>
      <c r="H610" s="148">
        <f t="shared" si="54"/>
        <v>56675.94</v>
      </c>
      <c r="I610" s="148">
        <f t="shared" si="55"/>
        <v>887923.06</v>
      </c>
      <c r="J610" s="148">
        <f t="shared" si="56"/>
        <v>1001274.94</v>
      </c>
      <c r="K610" s="149">
        <v>1</v>
      </c>
      <c r="L610" s="150">
        <f t="shared" si="57"/>
        <v>0.06</v>
      </c>
      <c r="M610" s="150">
        <f t="shared" si="58"/>
        <v>0.94</v>
      </c>
      <c r="N610" s="150">
        <f t="shared" si="59"/>
        <v>1.06</v>
      </c>
    </row>
    <row r="611" spans="1:14" x14ac:dyDescent="0.25">
      <c r="A611" s="156" t="s">
        <v>23</v>
      </c>
      <c r="B611" s="2" t="s">
        <v>28</v>
      </c>
      <c r="C611" s="123" t="s">
        <v>60</v>
      </c>
      <c r="D611" s="96" t="s">
        <v>7</v>
      </c>
      <c r="E611" s="60" t="s">
        <v>12</v>
      </c>
      <c r="F611" s="146">
        <v>74916</v>
      </c>
      <c r="G611" s="147">
        <v>10.7</v>
      </c>
      <c r="H611" s="148">
        <f t="shared" si="54"/>
        <v>16032.023999999999</v>
      </c>
      <c r="I611" s="148">
        <f t="shared" si="55"/>
        <v>58883.976000000002</v>
      </c>
      <c r="J611" s="148">
        <f t="shared" si="56"/>
        <v>90948.024000000005</v>
      </c>
      <c r="K611" s="149">
        <f>F611/F610</f>
        <v>7.9309844706589777E-2</v>
      </c>
      <c r="L611" s="150">
        <f t="shared" si="57"/>
        <v>1.6972306767210212E-2</v>
      </c>
      <c r="M611" s="150">
        <f t="shared" si="58"/>
        <v>6.2337537939379566E-2</v>
      </c>
      <c r="N611" s="150">
        <f t="shared" si="59"/>
        <v>9.6282151473799982E-2</v>
      </c>
    </row>
    <row r="612" spans="1:14" x14ac:dyDescent="0.25">
      <c r="A612" s="156" t="s">
        <v>23</v>
      </c>
      <c r="B612" s="2" t="s">
        <v>28</v>
      </c>
      <c r="C612" s="91" t="s">
        <v>60</v>
      </c>
      <c r="D612" s="2" t="s">
        <v>7</v>
      </c>
      <c r="E612" s="60" t="s">
        <v>13</v>
      </c>
      <c r="F612" s="146">
        <v>157555</v>
      </c>
      <c r="G612" s="147">
        <v>7.2</v>
      </c>
      <c r="H612" s="148">
        <f t="shared" si="54"/>
        <v>22687.919999999998</v>
      </c>
      <c r="I612" s="148">
        <f t="shared" si="55"/>
        <v>134867.08000000002</v>
      </c>
      <c r="J612" s="148">
        <f t="shared" si="56"/>
        <v>180242.91999999998</v>
      </c>
      <c r="K612" s="149">
        <f>F612/F610</f>
        <v>0.16679564555965018</v>
      </c>
      <c r="L612" s="150">
        <f t="shared" si="57"/>
        <v>2.4018572960589627E-2</v>
      </c>
      <c r="M612" s="150">
        <f t="shared" si="58"/>
        <v>0.14277707259906056</v>
      </c>
      <c r="N612" s="150">
        <f t="shared" si="59"/>
        <v>0.1908142185202398</v>
      </c>
    </row>
    <row r="613" spans="1:14" x14ac:dyDescent="0.25">
      <c r="A613" s="156" t="s">
        <v>23</v>
      </c>
      <c r="B613" s="2" t="s">
        <v>28</v>
      </c>
      <c r="C613" s="91" t="s">
        <v>60</v>
      </c>
      <c r="D613" s="151" t="s">
        <v>7</v>
      </c>
      <c r="E613" s="60" t="s">
        <v>14</v>
      </c>
      <c r="F613" s="146">
        <v>712128</v>
      </c>
      <c r="G613" s="147">
        <v>3.8</v>
      </c>
      <c r="H613" s="148">
        <f t="shared" si="54"/>
        <v>54121.727999999996</v>
      </c>
      <c r="I613" s="148">
        <f t="shared" si="55"/>
        <v>658006.272</v>
      </c>
      <c r="J613" s="148">
        <f t="shared" si="56"/>
        <v>766249.728</v>
      </c>
      <c r="K613" s="149">
        <f>F613/F610</f>
        <v>0.75389450973376004</v>
      </c>
      <c r="L613" s="150">
        <f t="shared" si="57"/>
        <v>5.7295982739765758E-2</v>
      </c>
      <c r="M613" s="150">
        <f t="shared" si="58"/>
        <v>0.69659852699399427</v>
      </c>
      <c r="N613" s="150">
        <f t="shared" si="59"/>
        <v>0.81119049247352581</v>
      </c>
    </row>
    <row r="614" spans="1:14" x14ac:dyDescent="0.25">
      <c r="A614" s="156" t="s">
        <v>23</v>
      </c>
      <c r="B614" s="2" t="s">
        <v>28</v>
      </c>
      <c r="C614" s="91" t="s">
        <v>0</v>
      </c>
      <c r="D614" s="2" t="s">
        <v>8</v>
      </c>
      <c r="E614" s="56" t="s">
        <v>59</v>
      </c>
      <c r="F614" s="146">
        <v>2161653</v>
      </c>
      <c r="G614" s="147">
        <v>1.8</v>
      </c>
      <c r="H614" s="148">
        <f t="shared" si="54"/>
        <v>77819.508000000002</v>
      </c>
      <c r="I614" s="148">
        <f t="shared" si="55"/>
        <v>2083833.4920000001</v>
      </c>
      <c r="J614" s="148">
        <f t="shared" si="56"/>
        <v>2239472.5079999999</v>
      </c>
      <c r="K614" s="149">
        <v>1</v>
      </c>
      <c r="L614" s="150">
        <f t="shared" si="57"/>
        <v>3.6000000000000004E-2</v>
      </c>
      <c r="M614" s="150">
        <f t="shared" si="58"/>
        <v>0.96399999999999997</v>
      </c>
      <c r="N614" s="150">
        <f t="shared" si="59"/>
        <v>1.036</v>
      </c>
    </row>
    <row r="615" spans="1:14" x14ac:dyDescent="0.25">
      <c r="A615" s="156" t="s">
        <v>23</v>
      </c>
      <c r="B615" s="2" t="s">
        <v>28</v>
      </c>
      <c r="C615" s="123" t="s">
        <v>0</v>
      </c>
      <c r="D615" s="96" t="s">
        <v>8</v>
      </c>
      <c r="E615" s="60" t="s">
        <v>12</v>
      </c>
      <c r="F615" s="146">
        <v>351338</v>
      </c>
      <c r="G615" s="147">
        <v>4.8</v>
      </c>
      <c r="H615" s="148">
        <f t="shared" si="54"/>
        <v>33728.447999999997</v>
      </c>
      <c r="I615" s="148">
        <f t="shared" si="55"/>
        <v>317609.55200000003</v>
      </c>
      <c r="J615" s="148">
        <f t="shared" si="56"/>
        <v>385066.44799999997</v>
      </c>
      <c r="K615" s="149">
        <f>F615/F614</f>
        <v>0.16253209927772866</v>
      </c>
      <c r="L615" s="150">
        <f t="shared" si="57"/>
        <v>1.5603081530661951E-2</v>
      </c>
      <c r="M615" s="150">
        <f t="shared" si="58"/>
        <v>0.14692901774706671</v>
      </c>
      <c r="N615" s="150">
        <f t="shared" si="59"/>
        <v>0.17813518080839061</v>
      </c>
    </row>
    <row r="616" spans="1:14" x14ac:dyDescent="0.25">
      <c r="A616" s="156" t="s">
        <v>23</v>
      </c>
      <c r="B616" s="2" t="s">
        <v>28</v>
      </c>
      <c r="C616" s="91" t="s">
        <v>0</v>
      </c>
      <c r="D616" s="2" t="s">
        <v>8</v>
      </c>
      <c r="E616" s="60" t="s">
        <v>13</v>
      </c>
      <c r="F616" s="146">
        <v>787884</v>
      </c>
      <c r="G616" s="147">
        <v>3.2</v>
      </c>
      <c r="H616" s="148">
        <f t="shared" si="54"/>
        <v>50424.576000000008</v>
      </c>
      <c r="I616" s="148">
        <f t="shared" si="55"/>
        <v>737459.424</v>
      </c>
      <c r="J616" s="148">
        <f t="shared" si="56"/>
        <v>838308.576</v>
      </c>
      <c r="K616" s="149">
        <f>F616/F614</f>
        <v>0.36448218099759766</v>
      </c>
      <c r="L616" s="150">
        <f t="shared" si="57"/>
        <v>2.3326859583846251E-2</v>
      </c>
      <c r="M616" s="150">
        <f t="shared" si="58"/>
        <v>0.34115532141375143</v>
      </c>
      <c r="N616" s="150">
        <f t="shared" si="59"/>
        <v>0.38780904058144389</v>
      </c>
    </row>
    <row r="617" spans="1:14" x14ac:dyDescent="0.25">
      <c r="A617" s="156" t="s">
        <v>23</v>
      </c>
      <c r="B617" s="2" t="s">
        <v>28</v>
      </c>
      <c r="C617" s="91" t="s">
        <v>0</v>
      </c>
      <c r="D617" s="2" t="s">
        <v>8</v>
      </c>
      <c r="E617" s="60" t="s">
        <v>14</v>
      </c>
      <c r="F617" s="146">
        <v>1022431</v>
      </c>
      <c r="G617" s="147">
        <v>2.7</v>
      </c>
      <c r="H617" s="148">
        <f t="shared" si="54"/>
        <v>55211.274000000005</v>
      </c>
      <c r="I617" s="148">
        <f t="shared" si="55"/>
        <v>967219.72600000002</v>
      </c>
      <c r="J617" s="148">
        <f t="shared" si="56"/>
        <v>1077642.274</v>
      </c>
      <c r="K617" s="149">
        <f>F617/F614</f>
        <v>0.47298571972467368</v>
      </c>
      <c r="L617" s="150">
        <f t="shared" si="57"/>
        <v>2.5541228865132378E-2</v>
      </c>
      <c r="M617" s="150">
        <f t="shared" si="58"/>
        <v>0.4474444908595413</v>
      </c>
      <c r="N617" s="150">
        <f t="shared" si="59"/>
        <v>0.49852694858980606</v>
      </c>
    </row>
    <row r="618" spans="1:14" x14ac:dyDescent="0.25">
      <c r="A618" s="156" t="s">
        <v>23</v>
      </c>
      <c r="B618" s="2" t="s">
        <v>28</v>
      </c>
      <c r="C618" s="91" t="s">
        <v>1</v>
      </c>
      <c r="D618" s="2" t="s">
        <v>8</v>
      </c>
      <c r="E618" s="56" t="s">
        <v>59</v>
      </c>
      <c r="F618" s="146">
        <v>1074921</v>
      </c>
      <c r="G618" s="147">
        <v>2.7</v>
      </c>
      <c r="H618" s="148">
        <f t="shared" si="54"/>
        <v>58045.734000000004</v>
      </c>
      <c r="I618" s="148">
        <f t="shared" si="55"/>
        <v>1016875.2659999999</v>
      </c>
      <c r="J618" s="148">
        <f t="shared" si="56"/>
        <v>1132966.7339999999</v>
      </c>
      <c r="K618" s="149">
        <v>1</v>
      </c>
      <c r="L618" s="150">
        <f t="shared" si="57"/>
        <v>5.4000000000000006E-2</v>
      </c>
      <c r="M618" s="150">
        <f t="shared" si="58"/>
        <v>0.94599999999999995</v>
      </c>
      <c r="N618" s="150">
        <f t="shared" si="59"/>
        <v>1.054</v>
      </c>
    </row>
    <row r="619" spans="1:14" x14ac:dyDescent="0.25">
      <c r="A619" s="156" t="s">
        <v>23</v>
      </c>
      <c r="B619" s="2" t="s">
        <v>28</v>
      </c>
      <c r="C619" s="123" t="s">
        <v>1</v>
      </c>
      <c r="D619" s="96" t="s">
        <v>8</v>
      </c>
      <c r="E619" s="60" t="s">
        <v>12</v>
      </c>
      <c r="F619" s="146">
        <v>240657</v>
      </c>
      <c r="G619" s="147">
        <v>5.7</v>
      </c>
      <c r="H619" s="148">
        <f t="shared" si="54"/>
        <v>27434.898000000001</v>
      </c>
      <c r="I619" s="148">
        <f t="shared" si="55"/>
        <v>213222.10200000001</v>
      </c>
      <c r="J619" s="148">
        <f t="shared" si="56"/>
        <v>268091.89799999999</v>
      </c>
      <c r="K619" s="149">
        <f>F619/F618</f>
        <v>0.22388342957296398</v>
      </c>
      <c r="L619" s="150">
        <f t="shared" si="57"/>
        <v>2.5522710971317895E-2</v>
      </c>
      <c r="M619" s="150">
        <f t="shared" si="58"/>
        <v>0.19836071860164609</v>
      </c>
      <c r="N619" s="150">
        <f t="shared" si="59"/>
        <v>0.24940614054428187</v>
      </c>
    </row>
    <row r="620" spans="1:14" x14ac:dyDescent="0.25">
      <c r="A620" s="156" t="s">
        <v>23</v>
      </c>
      <c r="B620" s="2" t="s">
        <v>28</v>
      </c>
      <c r="C620" s="91" t="s">
        <v>1</v>
      </c>
      <c r="D620" s="2" t="s">
        <v>8</v>
      </c>
      <c r="E620" s="60" t="s">
        <v>13</v>
      </c>
      <c r="F620" s="146">
        <v>475443</v>
      </c>
      <c r="G620" s="147">
        <v>4.2</v>
      </c>
      <c r="H620" s="148">
        <f t="shared" si="54"/>
        <v>39937.212</v>
      </c>
      <c r="I620" s="148">
        <f t="shared" si="55"/>
        <v>435505.788</v>
      </c>
      <c r="J620" s="148">
        <f t="shared" si="56"/>
        <v>515380.212</v>
      </c>
      <c r="K620" s="149">
        <f>F620/F618</f>
        <v>0.44230506241854051</v>
      </c>
      <c r="L620" s="150">
        <f t="shared" si="57"/>
        <v>3.7153625243157407E-2</v>
      </c>
      <c r="M620" s="150">
        <f t="shared" si="58"/>
        <v>0.4051514371753831</v>
      </c>
      <c r="N620" s="150">
        <f t="shared" si="59"/>
        <v>0.47945868766169791</v>
      </c>
    </row>
    <row r="621" spans="1:14" x14ac:dyDescent="0.25">
      <c r="A621" s="156" t="s">
        <v>23</v>
      </c>
      <c r="B621" s="2" t="s">
        <v>28</v>
      </c>
      <c r="C621" s="91" t="s">
        <v>1</v>
      </c>
      <c r="D621" s="2" t="s">
        <v>8</v>
      </c>
      <c r="E621" s="60" t="s">
        <v>14</v>
      </c>
      <c r="F621" s="146">
        <v>358821</v>
      </c>
      <c r="G621" s="147">
        <v>4.8</v>
      </c>
      <c r="H621" s="148">
        <f t="shared" si="54"/>
        <v>34446.815999999999</v>
      </c>
      <c r="I621" s="148">
        <f t="shared" si="55"/>
        <v>324374.18400000001</v>
      </c>
      <c r="J621" s="148">
        <f t="shared" si="56"/>
        <v>393267.81599999999</v>
      </c>
      <c r="K621" s="149">
        <f>F621/F618</f>
        <v>0.33381150800849552</v>
      </c>
      <c r="L621" s="150">
        <f t="shared" si="57"/>
        <v>3.2045904768815567E-2</v>
      </c>
      <c r="M621" s="150">
        <f t="shared" si="58"/>
        <v>0.30176560323967994</v>
      </c>
      <c r="N621" s="150">
        <f t="shared" si="59"/>
        <v>0.3658574127773111</v>
      </c>
    </row>
    <row r="622" spans="1:14" x14ac:dyDescent="0.25">
      <c r="A622" s="156" t="s">
        <v>23</v>
      </c>
      <c r="B622" s="2" t="s">
        <v>28</v>
      </c>
      <c r="C622" s="91" t="s">
        <v>60</v>
      </c>
      <c r="D622" s="2" t="s">
        <v>8</v>
      </c>
      <c r="E622" s="56" t="s">
        <v>59</v>
      </c>
      <c r="F622" s="146">
        <v>1086732</v>
      </c>
      <c r="G622" s="147">
        <v>2.7</v>
      </c>
      <c r="H622" s="148">
        <f t="shared" si="54"/>
        <v>58683.528000000006</v>
      </c>
      <c r="I622" s="148">
        <f t="shared" si="55"/>
        <v>1028048.472</v>
      </c>
      <c r="J622" s="148">
        <f t="shared" si="56"/>
        <v>1145415.5279999999</v>
      </c>
      <c r="K622" s="149">
        <v>1</v>
      </c>
      <c r="L622" s="150">
        <f t="shared" si="57"/>
        <v>5.4000000000000006E-2</v>
      </c>
      <c r="M622" s="150">
        <f t="shared" si="58"/>
        <v>0.94599999999999995</v>
      </c>
      <c r="N622" s="150">
        <f t="shared" si="59"/>
        <v>1.054</v>
      </c>
    </row>
    <row r="623" spans="1:14" x14ac:dyDescent="0.25">
      <c r="A623" s="156" t="s">
        <v>23</v>
      </c>
      <c r="B623" s="2" t="s">
        <v>28</v>
      </c>
      <c r="C623" s="123" t="s">
        <v>60</v>
      </c>
      <c r="D623" s="96" t="s">
        <v>8</v>
      </c>
      <c r="E623" s="60" t="s">
        <v>12</v>
      </c>
      <c r="F623" s="146">
        <v>110681</v>
      </c>
      <c r="G623" s="147">
        <v>9.1</v>
      </c>
      <c r="H623" s="148">
        <f t="shared" si="54"/>
        <v>20143.941999999999</v>
      </c>
      <c r="I623" s="148">
        <f t="shared" si="55"/>
        <v>90537.058000000005</v>
      </c>
      <c r="J623" s="148">
        <f t="shared" si="56"/>
        <v>130824.942</v>
      </c>
      <c r="K623" s="149">
        <f>F623/F622</f>
        <v>0.10184755763150437</v>
      </c>
      <c r="L623" s="150">
        <f t="shared" si="57"/>
        <v>1.8536255488933794E-2</v>
      </c>
      <c r="M623" s="150">
        <f t="shared" si="58"/>
        <v>8.331130214257057E-2</v>
      </c>
      <c r="N623" s="150">
        <f t="shared" si="59"/>
        <v>0.12038381312043817</v>
      </c>
    </row>
    <row r="624" spans="1:14" x14ac:dyDescent="0.25">
      <c r="A624" s="156" t="s">
        <v>23</v>
      </c>
      <c r="B624" s="2" t="s">
        <v>28</v>
      </c>
      <c r="C624" s="91" t="s">
        <v>60</v>
      </c>
      <c r="D624" s="2" t="s">
        <v>8</v>
      </c>
      <c r="E624" s="60" t="s">
        <v>13</v>
      </c>
      <c r="F624" s="146">
        <v>312441</v>
      </c>
      <c r="G624" s="147">
        <v>5.2</v>
      </c>
      <c r="H624" s="148">
        <f t="shared" si="54"/>
        <v>32493.863999999998</v>
      </c>
      <c r="I624" s="148">
        <f t="shared" si="55"/>
        <v>279947.136</v>
      </c>
      <c r="J624" s="148">
        <f t="shared" si="56"/>
        <v>344934.864</v>
      </c>
      <c r="K624" s="149">
        <f>F624/F622</f>
        <v>0.28750510705491328</v>
      </c>
      <c r="L624" s="150">
        <f t="shared" si="57"/>
        <v>2.9900531133710984E-2</v>
      </c>
      <c r="M624" s="150">
        <f t="shared" si="58"/>
        <v>0.25760457592120228</v>
      </c>
      <c r="N624" s="150">
        <f t="shared" si="59"/>
        <v>0.31740563818862427</v>
      </c>
    </row>
    <row r="625" spans="1:14" x14ac:dyDescent="0.25">
      <c r="A625" s="156" t="s">
        <v>23</v>
      </c>
      <c r="B625" s="2" t="s">
        <v>28</v>
      </c>
      <c r="C625" s="91" t="s">
        <v>60</v>
      </c>
      <c r="D625" s="151" t="s">
        <v>8</v>
      </c>
      <c r="E625" s="60" t="s">
        <v>14</v>
      </c>
      <c r="F625" s="146">
        <v>663610</v>
      </c>
      <c r="G625" s="147">
        <v>3.9</v>
      </c>
      <c r="H625" s="148">
        <f t="shared" si="54"/>
        <v>51761.58</v>
      </c>
      <c r="I625" s="148">
        <f t="shared" si="55"/>
        <v>611848.42000000004</v>
      </c>
      <c r="J625" s="148">
        <f t="shared" si="56"/>
        <v>715371.58</v>
      </c>
      <c r="K625" s="149">
        <f>F625/F622</f>
        <v>0.6106473353135824</v>
      </c>
      <c r="L625" s="150">
        <f t="shared" si="57"/>
        <v>4.7630492154459428E-2</v>
      </c>
      <c r="M625" s="150">
        <f t="shared" si="58"/>
        <v>0.56301684315912293</v>
      </c>
      <c r="N625" s="150">
        <f t="shared" si="59"/>
        <v>0.65827782746804187</v>
      </c>
    </row>
    <row r="626" spans="1:14" x14ac:dyDescent="0.25">
      <c r="A626" s="156" t="s">
        <v>23</v>
      </c>
      <c r="B626" s="2" t="s">
        <v>28</v>
      </c>
      <c r="C626" s="91" t="s">
        <v>0</v>
      </c>
      <c r="D626" s="2" t="s">
        <v>61</v>
      </c>
      <c r="E626" s="56" t="s">
        <v>59</v>
      </c>
      <c r="F626" s="146">
        <v>1192612</v>
      </c>
      <c r="G626" s="147">
        <v>1.7</v>
      </c>
      <c r="H626" s="148">
        <f t="shared" si="54"/>
        <v>40548.807999999997</v>
      </c>
      <c r="I626" s="148">
        <f t="shared" si="55"/>
        <v>1152063.192</v>
      </c>
      <c r="J626" s="148">
        <f t="shared" si="56"/>
        <v>1233160.808</v>
      </c>
      <c r="K626" s="149">
        <v>1</v>
      </c>
      <c r="L626" s="150">
        <f t="shared" si="57"/>
        <v>3.4000000000000002E-2</v>
      </c>
      <c r="M626" s="150">
        <f t="shared" si="58"/>
        <v>0.96599999999999997</v>
      </c>
      <c r="N626" s="150">
        <f t="shared" si="59"/>
        <v>1.034</v>
      </c>
    </row>
    <row r="627" spans="1:14" x14ac:dyDescent="0.25">
      <c r="A627" s="156" t="s">
        <v>23</v>
      </c>
      <c r="B627" s="2" t="s">
        <v>28</v>
      </c>
      <c r="C627" s="123" t="s">
        <v>0</v>
      </c>
      <c r="D627" s="96" t="s">
        <v>61</v>
      </c>
      <c r="E627" s="60" t="s">
        <v>12</v>
      </c>
      <c r="F627" s="146">
        <v>83149</v>
      </c>
      <c r="G627" s="147">
        <v>6.8</v>
      </c>
      <c r="H627" s="148">
        <f t="shared" si="54"/>
        <v>11308.263999999999</v>
      </c>
      <c r="I627" s="148">
        <f t="shared" si="55"/>
        <v>71840.736000000004</v>
      </c>
      <c r="J627" s="148">
        <f t="shared" si="56"/>
        <v>94457.263999999996</v>
      </c>
      <c r="K627" s="149">
        <f>F627/F626</f>
        <v>6.972007660496457E-2</v>
      </c>
      <c r="L627" s="150">
        <f t="shared" si="57"/>
        <v>9.4819304182751814E-3</v>
      </c>
      <c r="M627" s="150">
        <f t="shared" si="58"/>
        <v>6.0238146186689392E-2</v>
      </c>
      <c r="N627" s="150">
        <f t="shared" si="59"/>
        <v>7.9202007023239748E-2</v>
      </c>
    </row>
    <row r="628" spans="1:14" x14ac:dyDescent="0.25">
      <c r="A628" s="156" t="s">
        <v>23</v>
      </c>
      <c r="B628" s="2" t="s">
        <v>28</v>
      </c>
      <c r="C628" s="91" t="s">
        <v>0</v>
      </c>
      <c r="D628" s="2" t="s">
        <v>61</v>
      </c>
      <c r="E628" s="60" t="s">
        <v>13</v>
      </c>
      <c r="F628" s="146">
        <v>515281</v>
      </c>
      <c r="G628" s="147">
        <v>2.6</v>
      </c>
      <c r="H628" s="148">
        <f t="shared" si="54"/>
        <v>26794.612000000001</v>
      </c>
      <c r="I628" s="148">
        <f t="shared" si="55"/>
        <v>488486.38799999998</v>
      </c>
      <c r="J628" s="148">
        <f t="shared" si="56"/>
        <v>542075.61199999996</v>
      </c>
      <c r="K628" s="149">
        <f>F628/F626</f>
        <v>0.43206088820169508</v>
      </c>
      <c r="L628" s="150">
        <f t="shared" si="57"/>
        <v>2.2467166186488145E-2</v>
      </c>
      <c r="M628" s="150">
        <f t="shared" si="58"/>
        <v>0.40959372201520694</v>
      </c>
      <c r="N628" s="150">
        <f t="shared" si="59"/>
        <v>0.45452805438818322</v>
      </c>
    </row>
    <row r="629" spans="1:14" x14ac:dyDescent="0.25">
      <c r="A629" s="156" t="s">
        <v>23</v>
      </c>
      <c r="B629" s="2" t="s">
        <v>28</v>
      </c>
      <c r="C629" s="91" t="s">
        <v>0</v>
      </c>
      <c r="D629" s="2" t="s">
        <v>61</v>
      </c>
      <c r="E629" s="60" t="s">
        <v>14</v>
      </c>
      <c r="F629" s="146">
        <v>594182</v>
      </c>
      <c r="G629" s="147">
        <v>2.6</v>
      </c>
      <c r="H629" s="148">
        <f t="shared" si="54"/>
        <v>30897.464</v>
      </c>
      <c r="I629" s="148">
        <f t="shared" si="55"/>
        <v>563284.53599999996</v>
      </c>
      <c r="J629" s="148">
        <f t="shared" si="56"/>
        <v>625079.46400000004</v>
      </c>
      <c r="K629" s="149">
        <f>F629/F626</f>
        <v>0.49821903519334032</v>
      </c>
      <c r="L629" s="150">
        <f t="shared" si="57"/>
        <v>2.5907389830053695E-2</v>
      </c>
      <c r="M629" s="150">
        <f t="shared" si="58"/>
        <v>0.47231164536328663</v>
      </c>
      <c r="N629" s="150">
        <f t="shared" si="59"/>
        <v>0.52412642502339402</v>
      </c>
    </row>
    <row r="630" spans="1:14" x14ac:dyDescent="0.25">
      <c r="A630" s="156" t="s">
        <v>23</v>
      </c>
      <c r="B630" s="2" t="s">
        <v>28</v>
      </c>
      <c r="C630" s="91" t="s">
        <v>1</v>
      </c>
      <c r="D630" s="2" t="s">
        <v>61</v>
      </c>
      <c r="E630" s="56" t="s">
        <v>59</v>
      </c>
      <c r="F630" s="146">
        <v>556083</v>
      </c>
      <c r="G630" s="147">
        <v>2.6</v>
      </c>
      <c r="H630" s="148">
        <f t="shared" si="54"/>
        <v>28916.316000000003</v>
      </c>
      <c r="I630" s="148">
        <f t="shared" si="55"/>
        <v>527166.68400000001</v>
      </c>
      <c r="J630" s="148">
        <f t="shared" si="56"/>
        <v>584999.31599999999</v>
      </c>
      <c r="K630" s="149">
        <v>1</v>
      </c>
      <c r="L630" s="150">
        <f t="shared" si="57"/>
        <v>5.2000000000000005E-2</v>
      </c>
      <c r="M630" s="150">
        <f t="shared" si="58"/>
        <v>0.94799999999999995</v>
      </c>
      <c r="N630" s="150">
        <f t="shared" si="59"/>
        <v>1.052</v>
      </c>
    </row>
    <row r="631" spans="1:14" x14ac:dyDescent="0.25">
      <c r="A631" s="156" t="s">
        <v>23</v>
      </c>
      <c r="B631" s="2" t="s">
        <v>28</v>
      </c>
      <c r="C631" s="123" t="s">
        <v>1</v>
      </c>
      <c r="D631" s="96" t="s">
        <v>61</v>
      </c>
      <c r="E631" s="60" t="s">
        <v>12</v>
      </c>
      <c r="F631" s="146">
        <v>47833</v>
      </c>
      <c r="G631" s="147">
        <v>9.1</v>
      </c>
      <c r="H631" s="148">
        <f t="shared" si="54"/>
        <v>8705.6059999999998</v>
      </c>
      <c r="I631" s="148">
        <f t="shared" si="55"/>
        <v>39127.394</v>
      </c>
      <c r="J631" s="148">
        <f t="shared" si="56"/>
        <v>56538.606</v>
      </c>
      <c r="K631" s="149">
        <f>F631/F630</f>
        <v>8.6017734762616371E-2</v>
      </c>
      <c r="L631" s="150">
        <f t="shared" si="57"/>
        <v>1.565522772679618E-2</v>
      </c>
      <c r="M631" s="150">
        <f t="shared" si="58"/>
        <v>7.0362507035820199E-2</v>
      </c>
      <c r="N631" s="150">
        <f t="shared" si="59"/>
        <v>0.10167296248941254</v>
      </c>
    </row>
    <row r="632" spans="1:14" x14ac:dyDescent="0.25">
      <c r="A632" s="156" t="s">
        <v>23</v>
      </c>
      <c r="B632" s="2" t="s">
        <v>28</v>
      </c>
      <c r="C632" s="91" t="s">
        <v>1</v>
      </c>
      <c r="D632" s="2" t="s">
        <v>61</v>
      </c>
      <c r="E632" s="60" t="s">
        <v>13</v>
      </c>
      <c r="F632" s="146">
        <v>337635</v>
      </c>
      <c r="G632" s="147">
        <v>3.4</v>
      </c>
      <c r="H632" s="148">
        <f t="shared" si="54"/>
        <v>22959.18</v>
      </c>
      <c r="I632" s="148">
        <f t="shared" si="55"/>
        <v>314675.82</v>
      </c>
      <c r="J632" s="148">
        <f t="shared" si="56"/>
        <v>360594.18</v>
      </c>
      <c r="K632" s="149">
        <f>F632/F630</f>
        <v>0.60716655607166559</v>
      </c>
      <c r="L632" s="150">
        <f t="shared" si="57"/>
        <v>4.1287325812873261E-2</v>
      </c>
      <c r="M632" s="150">
        <f t="shared" si="58"/>
        <v>0.56587923025879228</v>
      </c>
      <c r="N632" s="150">
        <f t="shared" si="59"/>
        <v>0.6484538818845389</v>
      </c>
    </row>
    <row r="633" spans="1:14" x14ac:dyDescent="0.25">
      <c r="A633" s="156" t="s">
        <v>23</v>
      </c>
      <c r="B633" s="2" t="s">
        <v>28</v>
      </c>
      <c r="C633" s="91" t="s">
        <v>1</v>
      </c>
      <c r="D633" s="2" t="s">
        <v>61</v>
      </c>
      <c r="E633" s="60" t="s">
        <v>14</v>
      </c>
      <c r="F633" s="146">
        <v>170615</v>
      </c>
      <c r="G633" s="147">
        <v>4.9000000000000004</v>
      </c>
      <c r="H633" s="148">
        <f t="shared" si="54"/>
        <v>16720.270000000004</v>
      </c>
      <c r="I633" s="148">
        <f t="shared" si="55"/>
        <v>153894.72999999998</v>
      </c>
      <c r="J633" s="148">
        <f t="shared" si="56"/>
        <v>187335.27000000002</v>
      </c>
      <c r="K633" s="149">
        <f>F633/F630</f>
        <v>0.30681570916571804</v>
      </c>
      <c r="L633" s="150">
        <f t="shared" si="57"/>
        <v>3.0067939498240371E-2</v>
      </c>
      <c r="M633" s="150">
        <f t="shared" si="58"/>
        <v>0.27674776966747766</v>
      </c>
      <c r="N633" s="150">
        <f t="shared" si="59"/>
        <v>0.33688364866395842</v>
      </c>
    </row>
    <row r="634" spans="1:14" x14ac:dyDescent="0.25">
      <c r="A634" s="156" t="s">
        <v>23</v>
      </c>
      <c r="B634" s="2" t="s">
        <v>28</v>
      </c>
      <c r="C634" s="91" t="s">
        <v>60</v>
      </c>
      <c r="D634" s="2" t="s">
        <v>61</v>
      </c>
      <c r="E634" s="56" t="s">
        <v>59</v>
      </c>
      <c r="F634" s="146">
        <v>636529</v>
      </c>
      <c r="G634" s="147">
        <v>2.6</v>
      </c>
      <c r="H634" s="148">
        <f t="shared" si="54"/>
        <v>33099.508000000002</v>
      </c>
      <c r="I634" s="148">
        <f t="shared" si="55"/>
        <v>603429.49199999997</v>
      </c>
      <c r="J634" s="148">
        <f t="shared" si="56"/>
        <v>669628.50800000003</v>
      </c>
      <c r="K634" s="149">
        <v>1</v>
      </c>
      <c r="L634" s="150">
        <f t="shared" si="57"/>
        <v>5.2000000000000005E-2</v>
      </c>
      <c r="M634" s="150">
        <f t="shared" si="58"/>
        <v>0.94799999999999995</v>
      </c>
      <c r="N634" s="150">
        <f t="shared" si="59"/>
        <v>1.052</v>
      </c>
    </row>
    <row r="635" spans="1:14" x14ac:dyDescent="0.25">
      <c r="A635" s="156" t="s">
        <v>23</v>
      </c>
      <c r="B635" s="2" t="s">
        <v>28</v>
      </c>
      <c r="C635" s="123" t="s">
        <v>60</v>
      </c>
      <c r="D635" s="96" t="s">
        <v>61</v>
      </c>
      <c r="E635" s="60" t="s">
        <v>12</v>
      </c>
      <c r="F635" s="146">
        <v>35316</v>
      </c>
      <c r="G635" s="147">
        <v>10.4</v>
      </c>
      <c r="H635" s="148">
        <f t="shared" si="54"/>
        <v>7345.7280000000001</v>
      </c>
      <c r="I635" s="148">
        <f t="shared" si="55"/>
        <v>27970.272000000001</v>
      </c>
      <c r="J635" s="148">
        <f t="shared" si="56"/>
        <v>42661.728000000003</v>
      </c>
      <c r="K635" s="149">
        <f>F635/F634</f>
        <v>5.5482153994554841E-2</v>
      </c>
      <c r="L635" s="150">
        <f t="shared" si="57"/>
        <v>1.1540288030867407E-2</v>
      </c>
      <c r="M635" s="150">
        <f t="shared" si="58"/>
        <v>4.3941865963687432E-2</v>
      </c>
      <c r="N635" s="150">
        <f t="shared" si="59"/>
        <v>6.7022442025422249E-2</v>
      </c>
    </row>
    <row r="636" spans="1:14" x14ac:dyDescent="0.25">
      <c r="A636" s="156" t="s">
        <v>23</v>
      </c>
      <c r="B636" s="2" t="s">
        <v>28</v>
      </c>
      <c r="C636" s="91" t="s">
        <v>60</v>
      </c>
      <c r="D636" s="2" t="s">
        <v>61</v>
      </c>
      <c r="E636" s="60" t="s">
        <v>13</v>
      </c>
      <c r="F636" s="146">
        <v>177646</v>
      </c>
      <c r="G636" s="147">
        <v>4.9000000000000004</v>
      </c>
      <c r="H636" s="148">
        <f t="shared" si="54"/>
        <v>17409.308000000001</v>
      </c>
      <c r="I636" s="148">
        <f t="shared" si="55"/>
        <v>160236.69200000001</v>
      </c>
      <c r="J636" s="148">
        <f t="shared" si="56"/>
        <v>195055.30799999999</v>
      </c>
      <c r="K636" s="149">
        <f>F636/F634</f>
        <v>0.27908547764516622</v>
      </c>
      <c r="L636" s="150">
        <f t="shared" si="57"/>
        <v>2.7350376809226293E-2</v>
      </c>
      <c r="M636" s="150">
        <f t="shared" si="58"/>
        <v>0.25173510083593992</v>
      </c>
      <c r="N636" s="150">
        <f t="shared" si="59"/>
        <v>0.30643585445439253</v>
      </c>
    </row>
    <row r="637" spans="1:14" x14ac:dyDescent="0.25">
      <c r="A637" s="156" t="s">
        <v>23</v>
      </c>
      <c r="B637" s="2" t="s">
        <v>28</v>
      </c>
      <c r="C637" s="91" t="s">
        <v>60</v>
      </c>
      <c r="D637" s="151" t="s">
        <v>61</v>
      </c>
      <c r="E637" s="60" t="s">
        <v>14</v>
      </c>
      <c r="F637" s="146">
        <v>423567</v>
      </c>
      <c r="G637" s="147">
        <v>2.9</v>
      </c>
      <c r="H637" s="148">
        <f t="shared" si="54"/>
        <v>24566.886000000002</v>
      </c>
      <c r="I637" s="148">
        <f t="shared" si="55"/>
        <v>399000.114</v>
      </c>
      <c r="J637" s="148">
        <f t="shared" si="56"/>
        <v>448133.886</v>
      </c>
      <c r="K637" s="149">
        <f>F637/F634</f>
        <v>0.66543236836027897</v>
      </c>
      <c r="L637" s="150">
        <f t="shared" si="57"/>
        <v>3.8595077364896181E-2</v>
      </c>
      <c r="M637" s="150">
        <f t="shared" si="58"/>
        <v>0.62683729099538277</v>
      </c>
      <c r="N637" s="150">
        <f t="shared" si="59"/>
        <v>0.70402744572517517</v>
      </c>
    </row>
    <row r="638" spans="1:14" x14ac:dyDescent="0.25">
      <c r="A638" s="156" t="s">
        <v>23</v>
      </c>
      <c r="B638" s="2" t="s">
        <v>28</v>
      </c>
      <c r="C638" s="91" t="s">
        <v>0</v>
      </c>
      <c r="D638" s="2" t="s">
        <v>10</v>
      </c>
      <c r="E638" s="56" t="s">
        <v>59</v>
      </c>
      <c r="F638" s="146">
        <v>6417283</v>
      </c>
      <c r="G638" s="147">
        <v>0.9</v>
      </c>
      <c r="H638" s="148">
        <f t="shared" si="54"/>
        <v>115511.094</v>
      </c>
      <c r="I638" s="148">
        <f t="shared" si="55"/>
        <v>6301771.9060000004</v>
      </c>
      <c r="J638" s="148">
        <f t="shared" si="56"/>
        <v>6532794.0939999996</v>
      </c>
      <c r="K638" s="149">
        <v>1</v>
      </c>
      <c r="L638" s="150">
        <f t="shared" si="57"/>
        <v>1.8000000000000002E-2</v>
      </c>
      <c r="M638" s="150">
        <f t="shared" si="58"/>
        <v>0.98199999999999998</v>
      </c>
      <c r="N638" s="150">
        <f t="shared" si="59"/>
        <v>1.018</v>
      </c>
    </row>
    <row r="639" spans="1:14" x14ac:dyDescent="0.25">
      <c r="A639" s="156" t="s">
        <v>23</v>
      </c>
      <c r="B639" s="2" t="s">
        <v>28</v>
      </c>
      <c r="C639" s="123" t="s">
        <v>0</v>
      </c>
      <c r="D639" s="96" t="s">
        <v>10</v>
      </c>
      <c r="E639" s="60" t="s">
        <v>12</v>
      </c>
      <c r="F639" s="146">
        <v>893343</v>
      </c>
      <c r="G639" s="147">
        <v>3</v>
      </c>
      <c r="H639" s="148">
        <f t="shared" si="54"/>
        <v>53600.58</v>
      </c>
      <c r="I639" s="148">
        <f t="shared" si="55"/>
        <v>839742.42</v>
      </c>
      <c r="J639" s="148">
        <f t="shared" si="56"/>
        <v>946943.58</v>
      </c>
      <c r="K639" s="149">
        <f>F639/F638</f>
        <v>0.13920891442686881</v>
      </c>
      <c r="L639" s="150">
        <f t="shared" si="57"/>
        <v>8.3525348656121289E-3</v>
      </c>
      <c r="M639" s="150">
        <f t="shared" si="58"/>
        <v>0.13085637956125667</v>
      </c>
      <c r="N639" s="150">
        <f t="shared" si="59"/>
        <v>0.14756144929248094</v>
      </c>
    </row>
    <row r="640" spans="1:14" x14ac:dyDescent="0.25">
      <c r="A640" s="156" t="s">
        <v>23</v>
      </c>
      <c r="B640" s="2" t="s">
        <v>28</v>
      </c>
      <c r="C640" s="91" t="s">
        <v>0</v>
      </c>
      <c r="D640" s="2" t="s">
        <v>10</v>
      </c>
      <c r="E640" s="60" t="s">
        <v>13</v>
      </c>
      <c r="F640" s="146">
        <v>1928111</v>
      </c>
      <c r="G640" s="147">
        <v>2.1</v>
      </c>
      <c r="H640" s="148">
        <f t="shared" si="54"/>
        <v>80980.661999999997</v>
      </c>
      <c r="I640" s="148">
        <f t="shared" si="55"/>
        <v>1847130.338</v>
      </c>
      <c r="J640" s="148">
        <f t="shared" si="56"/>
        <v>2009091.662</v>
      </c>
      <c r="K640" s="149">
        <f>F640/F638</f>
        <v>0.30045597178743716</v>
      </c>
      <c r="L640" s="150">
        <f t="shared" si="57"/>
        <v>1.2619150815072361E-2</v>
      </c>
      <c r="M640" s="150">
        <f t="shared" si="58"/>
        <v>0.28783682097236479</v>
      </c>
      <c r="N640" s="150">
        <f t="shared" si="59"/>
        <v>0.31307512260250953</v>
      </c>
    </row>
    <row r="641" spans="1:14" x14ac:dyDescent="0.25">
      <c r="A641" s="156" t="s">
        <v>23</v>
      </c>
      <c r="B641" s="2" t="s">
        <v>28</v>
      </c>
      <c r="C641" s="91" t="s">
        <v>0</v>
      </c>
      <c r="D641" s="2" t="s">
        <v>10</v>
      </c>
      <c r="E641" s="60" t="s">
        <v>14</v>
      </c>
      <c r="F641" s="146">
        <v>3595829</v>
      </c>
      <c r="G641" s="147">
        <v>1.4</v>
      </c>
      <c r="H641" s="148">
        <f t="shared" si="54"/>
        <v>100683.212</v>
      </c>
      <c r="I641" s="148">
        <f t="shared" si="55"/>
        <v>3495145.7880000002</v>
      </c>
      <c r="J641" s="148">
        <f t="shared" si="56"/>
        <v>3696512.2119999998</v>
      </c>
      <c r="K641" s="149">
        <f>F641/F638</f>
        <v>0.56033511378569401</v>
      </c>
      <c r="L641" s="150">
        <f t="shared" si="57"/>
        <v>1.5689383185999429E-2</v>
      </c>
      <c r="M641" s="150">
        <f t="shared" si="58"/>
        <v>0.54464573059969457</v>
      </c>
      <c r="N641" s="150">
        <f t="shared" si="59"/>
        <v>0.57602449697169344</v>
      </c>
    </row>
    <row r="642" spans="1:14" x14ac:dyDescent="0.25">
      <c r="A642" s="156" t="s">
        <v>23</v>
      </c>
      <c r="B642" s="2" t="s">
        <v>28</v>
      </c>
      <c r="C642" s="91" t="s">
        <v>1</v>
      </c>
      <c r="D642" s="2" t="s">
        <v>10</v>
      </c>
      <c r="E642" s="56" t="s">
        <v>59</v>
      </c>
      <c r="F642" s="146">
        <v>3134559</v>
      </c>
      <c r="G642" s="147">
        <v>1.4</v>
      </c>
      <c r="H642" s="148">
        <f t="shared" ref="H642:H705" si="60">2*(F642*G642/100)</f>
        <v>87767.651999999987</v>
      </c>
      <c r="I642" s="148">
        <f t="shared" ref="I642:I705" si="61">F642-H642</f>
        <v>3046791.3480000002</v>
      </c>
      <c r="J642" s="148">
        <f t="shared" ref="J642:J705" si="62">F642+H642</f>
        <v>3222326.6519999998</v>
      </c>
      <c r="K642" s="149">
        <v>1</v>
      </c>
      <c r="L642" s="150">
        <f t="shared" ref="L642:L705" si="63">2*(K642*G642/100)</f>
        <v>2.7999999999999997E-2</v>
      </c>
      <c r="M642" s="150">
        <f t="shared" ref="M642:M705" si="64">K642-L642</f>
        <v>0.97199999999999998</v>
      </c>
      <c r="N642" s="150">
        <f t="shared" ref="N642:N705" si="65">K642+L642</f>
        <v>1.028</v>
      </c>
    </row>
    <row r="643" spans="1:14" x14ac:dyDescent="0.25">
      <c r="A643" s="156" t="s">
        <v>23</v>
      </c>
      <c r="B643" s="2" t="s">
        <v>28</v>
      </c>
      <c r="C643" s="123" t="s">
        <v>1</v>
      </c>
      <c r="D643" s="96" t="s">
        <v>10</v>
      </c>
      <c r="E643" s="60" t="s">
        <v>12</v>
      </c>
      <c r="F643" s="146">
        <v>630922</v>
      </c>
      <c r="G643" s="147">
        <v>3.7</v>
      </c>
      <c r="H643" s="148">
        <f t="shared" si="60"/>
        <v>46688.227999999996</v>
      </c>
      <c r="I643" s="148">
        <f t="shared" si="61"/>
        <v>584233.772</v>
      </c>
      <c r="J643" s="148">
        <f t="shared" si="62"/>
        <v>677610.228</v>
      </c>
      <c r="K643" s="149">
        <f>F643/F642</f>
        <v>0.20127935061997557</v>
      </c>
      <c r="L643" s="150">
        <f t="shared" si="63"/>
        <v>1.4894671945878193E-2</v>
      </c>
      <c r="M643" s="150">
        <f t="shared" si="64"/>
        <v>0.18638467867409736</v>
      </c>
      <c r="N643" s="150">
        <f t="shared" si="65"/>
        <v>0.21617402256585377</v>
      </c>
    </row>
    <row r="644" spans="1:14" x14ac:dyDescent="0.25">
      <c r="A644" s="156" t="s">
        <v>23</v>
      </c>
      <c r="B644" s="2" t="s">
        <v>28</v>
      </c>
      <c r="C644" s="91" t="s">
        <v>1</v>
      </c>
      <c r="D644" s="2" t="s">
        <v>10</v>
      </c>
      <c r="E644" s="60" t="s">
        <v>13</v>
      </c>
      <c r="F644" s="146">
        <v>1183185</v>
      </c>
      <c r="G644" s="147">
        <v>2.6</v>
      </c>
      <c r="H644" s="148">
        <f t="shared" si="60"/>
        <v>61525.62</v>
      </c>
      <c r="I644" s="148">
        <f t="shared" si="61"/>
        <v>1121659.3799999999</v>
      </c>
      <c r="J644" s="148">
        <f t="shared" si="62"/>
        <v>1244710.6200000001</v>
      </c>
      <c r="K644" s="149">
        <f>F644/F642</f>
        <v>0.37746458114203624</v>
      </c>
      <c r="L644" s="150">
        <f t="shared" si="63"/>
        <v>1.9628158219385884E-2</v>
      </c>
      <c r="M644" s="150">
        <f t="shared" si="64"/>
        <v>0.35783642292265033</v>
      </c>
      <c r="N644" s="150">
        <f t="shared" si="65"/>
        <v>0.39709273936142214</v>
      </c>
    </row>
    <row r="645" spans="1:14" x14ac:dyDescent="0.25">
      <c r="A645" s="156" t="s">
        <v>23</v>
      </c>
      <c r="B645" s="2" t="s">
        <v>28</v>
      </c>
      <c r="C645" s="91" t="s">
        <v>1</v>
      </c>
      <c r="D645" s="2" t="s">
        <v>10</v>
      </c>
      <c r="E645" s="60" t="s">
        <v>14</v>
      </c>
      <c r="F645" s="146">
        <v>1320452</v>
      </c>
      <c r="G645" s="147">
        <v>2.6</v>
      </c>
      <c r="H645" s="148">
        <f t="shared" si="60"/>
        <v>68663.504000000001</v>
      </c>
      <c r="I645" s="148">
        <f t="shared" si="61"/>
        <v>1251788.496</v>
      </c>
      <c r="J645" s="148">
        <f t="shared" si="62"/>
        <v>1389115.504</v>
      </c>
      <c r="K645" s="149">
        <f>F645/F642</f>
        <v>0.42125606823798817</v>
      </c>
      <c r="L645" s="150">
        <f t="shared" si="63"/>
        <v>2.1905315548375385E-2</v>
      </c>
      <c r="M645" s="150">
        <f t="shared" si="64"/>
        <v>0.39935075268961279</v>
      </c>
      <c r="N645" s="150">
        <f t="shared" si="65"/>
        <v>0.44316138378636355</v>
      </c>
    </row>
    <row r="646" spans="1:14" x14ac:dyDescent="0.25">
      <c r="A646" s="156" t="s">
        <v>23</v>
      </c>
      <c r="B646" s="2" t="s">
        <v>28</v>
      </c>
      <c r="C646" s="91" t="s">
        <v>60</v>
      </c>
      <c r="D646" s="2" t="s">
        <v>10</v>
      </c>
      <c r="E646" s="56" t="s">
        <v>59</v>
      </c>
      <c r="F646" s="146">
        <v>3282724</v>
      </c>
      <c r="G646" s="147">
        <v>1.4</v>
      </c>
      <c r="H646" s="148">
        <f t="shared" si="60"/>
        <v>91916.271999999997</v>
      </c>
      <c r="I646" s="148">
        <f t="shared" si="61"/>
        <v>3190807.7280000001</v>
      </c>
      <c r="J646" s="148">
        <f t="shared" si="62"/>
        <v>3374640.2719999999</v>
      </c>
      <c r="K646" s="149">
        <v>1</v>
      </c>
      <c r="L646" s="150">
        <f t="shared" si="63"/>
        <v>2.7999999999999997E-2</v>
      </c>
      <c r="M646" s="150">
        <f t="shared" si="64"/>
        <v>0.97199999999999998</v>
      </c>
      <c r="N646" s="150">
        <f t="shared" si="65"/>
        <v>1.028</v>
      </c>
    </row>
    <row r="647" spans="1:14" x14ac:dyDescent="0.25">
      <c r="A647" s="156" t="s">
        <v>23</v>
      </c>
      <c r="B647" s="2" t="s">
        <v>28</v>
      </c>
      <c r="C647" s="123" t="s">
        <v>60</v>
      </c>
      <c r="D647" s="96" t="s">
        <v>10</v>
      </c>
      <c r="E647" s="60" t="s">
        <v>12</v>
      </c>
      <c r="F647" s="146">
        <v>262421</v>
      </c>
      <c r="G647" s="147">
        <v>5.9</v>
      </c>
      <c r="H647" s="148">
        <f t="shared" si="60"/>
        <v>30965.678000000004</v>
      </c>
      <c r="I647" s="148">
        <f t="shared" si="61"/>
        <v>231455.32199999999</v>
      </c>
      <c r="J647" s="148">
        <f t="shared" si="62"/>
        <v>293386.67800000001</v>
      </c>
      <c r="K647" s="149">
        <f>F647/F646</f>
        <v>7.9940013232912666E-2</v>
      </c>
      <c r="L647" s="150">
        <f t="shared" si="63"/>
        <v>9.432921561483695E-3</v>
      </c>
      <c r="M647" s="150">
        <f t="shared" si="64"/>
        <v>7.0507091671428976E-2</v>
      </c>
      <c r="N647" s="150">
        <f t="shared" si="65"/>
        <v>8.9372934794396355E-2</v>
      </c>
    </row>
    <row r="648" spans="1:14" x14ac:dyDescent="0.25">
      <c r="A648" s="156" t="s">
        <v>23</v>
      </c>
      <c r="B648" s="2" t="s">
        <v>28</v>
      </c>
      <c r="C648" s="91" t="s">
        <v>60</v>
      </c>
      <c r="D648" s="2" t="s">
        <v>10</v>
      </c>
      <c r="E648" s="60" t="s">
        <v>13</v>
      </c>
      <c r="F648" s="146">
        <v>744926</v>
      </c>
      <c r="G648" s="147">
        <v>3.7</v>
      </c>
      <c r="H648" s="148">
        <f t="shared" si="60"/>
        <v>55124.524000000005</v>
      </c>
      <c r="I648" s="148">
        <f t="shared" si="61"/>
        <v>689801.47600000002</v>
      </c>
      <c r="J648" s="148">
        <f t="shared" si="62"/>
        <v>800050.52399999998</v>
      </c>
      <c r="K648" s="149">
        <f>F648/F646</f>
        <v>0.22692312847501039</v>
      </c>
      <c r="L648" s="150">
        <f t="shared" si="63"/>
        <v>1.679231150715077E-2</v>
      </c>
      <c r="M648" s="150">
        <f t="shared" si="64"/>
        <v>0.21013081696785962</v>
      </c>
      <c r="N648" s="150">
        <f t="shared" si="65"/>
        <v>0.24371543998216116</v>
      </c>
    </row>
    <row r="649" spans="1:14" x14ac:dyDescent="0.25">
      <c r="A649" s="156" t="s">
        <v>23</v>
      </c>
      <c r="B649" s="2" t="s">
        <v>28</v>
      </c>
      <c r="C649" s="91" t="s">
        <v>60</v>
      </c>
      <c r="D649" s="151" t="s">
        <v>10</v>
      </c>
      <c r="E649" s="60" t="s">
        <v>14</v>
      </c>
      <c r="F649" s="146">
        <v>2275377</v>
      </c>
      <c r="G649" s="147">
        <v>1.8</v>
      </c>
      <c r="H649" s="148">
        <f t="shared" si="60"/>
        <v>81913.572</v>
      </c>
      <c r="I649" s="148">
        <f t="shared" si="61"/>
        <v>2193463.4279999998</v>
      </c>
      <c r="J649" s="148">
        <f t="shared" si="62"/>
        <v>2357290.5720000002</v>
      </c>
      <c r="K649" s="149">
        <f>F649/F646</f>
        <v>0.69313685829207694</v>
      </c>
      <c r="L649" s="150">
        <f t="shared" si="63"/>
        <v>2.495292689851477E-2</v>
      </c>
      <c r="M649" s="150">
        <f t="shared" si="64"/>
        <v>0.66818393139356214</v>
      </c>
      <c r="N649" s="150">
        <f t="shared" si="65"/>
        <v>0.71808978519059175</v>
      </c>
    </row>
    <row r="650" spans="1:14" x14ac:dyDescent="0.25">
      <c r="A650" s="156" t="s">
        <v>23</v>
      </c>
      <c r="B650" s="2" t="s">
        <v>37</v>
      </c>
      <c r="C650" s="91" t="s">
        <v>0</v>
      </c>
      <c r="D650" s="2" t="s">
        <v>4</v>
      </c>
      <c r="E650" s="56" t="s">
        <v>59</v>
      </c>
      <c r="F650" s="146">
        <v>2905205</v>
      </c>
      <c r="G650" s="147">
        <v>0.9</v>
      </c>
      <c r="H650" s="148">
        <f t="shared" si="60"/>
        <v>52293.69</v>
      </c>
      <c r="I650" s="148">
        <f t="shared" si="61"/>
        <v>2852911.31</v>
      </c>
      <c r="J650" s="148">
        <f t="shared" si="62"/>
        <v>2957498.69</v>
      </c>
      <c r="K650" s="149">
        <v>1</v>
      </c>
      <c r="L650" s="150">
        <f t="shared" si="63"/>
        <v>1.8000000000000002E-2</v>
      </c>
      <c r="M650" s="150">
        <f t="shared" si="64"/>
        <v>0.98199999999999998</v>
      </c>
      <c r="N650" s="150">
        <f t="shared" si="65"/>
        <v>1.018</v>
      </c>
    </row>
    <row r="651" spans="1:14" x14ac:dyDescent="0.25">
      <c r="A651" s="156" t="s">
        <v>23</v>
      </c>
      <c r="B651" s="2" t="s">
        <v>37</v>
      </c>
      <c r="C651" s="123" t="s">
        <v>0</v>
      </c>
      <c r="D651" s="96" t="s">
        <v>4</v>
      </c>
      <c r="E651" s="60" t="s">
        <v>12</v>
      </c>
      <c r="F651" s="146">
        <v>337707</v>
      </c>
      <c r="G651" s="147">
        <v>4.2</v>
      </c>
      <c r="H651" s="148">
        <f t="shared" si="60"/>
        <v>28367.388000000003</v>
      </c>
      <c r="I651" s="148">
        <f t="shared" si="61"/>
        <v>309339.61200000002</v>
      </c>
      <c r="J651" s="148">
        <f t="shared" si="62"/>
        <v>366074.38799999998</v>
      </c>
      <c r="K651" s="149">
        <f>F651/F650</f>
        <v>0.11624205520780806</v>
      </c>
      <c r="L651" s="150">
        <f t="shared" si="63"/>
        <v>9.7643326374558768E-3</v>
      </c>
      <c r="M651" s="150">
        <f t="shared" si="64"/>
        <v>0.10647772257035218</v>
      </c>
      <c r="N651" s="150">
        <f t="shared" si="65"/>
        <v>0.12600638784526394</v>
      </c>
    </row>
    <row r="652" spans="1:14" x14ac:dyDescent="0.25">
      <c r="A652" s="156" t="s">
        <v>23</v>
      </c>
      <c r="B652" s="2" t="s">
        <v>37</v>
      </c>
      <c r="C652" s="91" t="s">
        <v>0</v>
      </c>
      <c r="D652" s="2" t="s">
        <v>4</v>
      </c>
      <c r="E652" s="60" t="s">
        <v>13</v>
      </c>
      <c r="F652" s="146">
        <v>274093</v>
      </c>
      <c r="G652" s="147">
        <v>4.5999999999999996</v>
      </c>
      <c r="H652" s="148">
        <f t="shared" si="60"/>
        <v>25216.555999999997</v>
      </c>
      <c r="I652" s="148">
        <f t="shared" si="61"/>
        <v>248876.44400000002</v>
      </c>
      <c r="J652" s="148">
        <f t="shared" si="62"/>
        <v>299309.55599999998</v>
      </c>
      <c r="K652" s="149">
        <f>F652/F650</f>
        <v>9.4345493691495086E-2</v>
      </c>
      <c r="L652" s="150">
        <f t="shared" si="63"/>
        <v>8.6797854196175479E-3</v>
      </c>
      <c r="M652" s="150">
        <f t="shared" si="64"/>
        <v>8.5665708271877541E-2</v>
      </c>
      <c r="N652" s="150">
        <f t="shared" si="65"/>
        <v>0.10302527911111263</v>
      </c>
    </row>
    <row r="653" spans="1:14" x14ac:dyDescent="0.25">
      <c r="A653" s="156" t="s">
        <v>23</v>
      </c>
      <c r="B653" s="2" t="s">
        <v>37</v>
      </c>
      <c r="C653" s="91" t="s">
        <v>0</v>
      </c>
      <c r="D653" s="2" t="s">
        <v>4</v>
      </c>
      <c r="E653" s="60" t="s">
        <v>14</v>
      </c>
      <c r="F653" s="146">
        <v>2293405</v>
      </c>
      <c r="G653" s="147">
        <v>0.9</v>
      </c>
      <c r="H653" s="148">
        <f t="shared" si="60"/>
        <v>41281.29</v>
      </c>
      <c r="I653" s="148">
        <f t="shared" si="61"/>
        <v>2252123.71</v>
      </c>
      <c r="J653" s="148">
        <f t="shared" si="62"/>
        <v>2334686.29</v>
      </c>
      <c r="K653" s="149">
        <f>F653/F650</f>
        <v>0.7894124511006968</v>
      </c>
      <c r="L653" s="150">
        <f t="shared" si="63"/>
        <v>1.4209424119812544E-2</v>
      </c>
      <c r="M653" s="150">
        <f t="shared" si="64"/>
        <v>0.77520302698088428</v>
      </c>
      <c r="N653" s="150">
        <f t="shared" si="65"/>
        <v>0.80362187522050932</v>
      </c>
    </row>
    <row r="654" spans="1:14" x14ac:dyDescent="0.25">
      <c r="A654" s="156" t="s">
        <v>23</v>
      </c>
      <c r="B654" s="2" t="s">
        <v>37</v>
      </c>
      <c r="C654" s="91" t="s">
        <v>1</v>
      </c>
      <c r="D654" s="2" t="s">
        <v>4</v>
      </c>
      <c r="E654" s="56" t="s">
        <v>59</v>
      </c>
      <c r="F654" s="146">
        <v>1472200</v>
      </c>
      <c r="G654" s="147">
        <v>1.4</v>
      </c>
      <c r="H654" s="148">
        <f t="shared" si="60"/>
        <v>41221.599999999999</v>
      </c>
      <c r="I654" s="148">
        <f t="shared" si="61"/>
        <v>1430978.4</v>
      </c>
      <c r="J654" s="148">
        <f t="shared" si="62"/>
        <v>1513421.6</v>
      </c>
      <c r="K654" s="149">
        <v>1</v>
      </c>
      <c r="L654" s="150">
        <f t="shared" si="63"/>
        <v>2.7999999999999997E-2</v>
      </c>
      <c r="M654" s="150">
        <f t="shared" si="64"/>
        <v>0.97199999999999998</v>
      </c>
      <c r="N654" s="150">
        <f t="shared" si="65"/>
        <v>1.028</v>
      </c>
    </row>
    <row r="655" spans="1:14" x14ac:dyDescent="0.25">
      <c r="A655" s="156" t="s">
        <v>23</v>
      </c>
      <c r="B655" s="2" t="s">
        <v>37</v>
      </c>
      <c r="C655" s="123" t="s">
        <v>1</v>
      </c>
      <c r="D655" s="96" t="s">
        <v>4</v>
      </c>
      <c r="E655" s="60" t="s">
        <v>12</v>
      </c>
      <c r="F655" s="146">
        <v>189940</v>
      </c>
      <c r="G655" s="147">
        <v>6.1</v>
      </c>
      <c r="H655" s="148">
        <f t="shared" si="60"/>
        <v>23172.68</v>
      </c>
      <c r="I655" s="148">
        <f t="shared" si="61"/>
        <v>166767.32</v>
      </c>
      <c r="J655" s="148">
        <f t="shared" si="62"/>
        <v>213112.68</v>
      </c>
      <c r="K655" s="149">
        <f>F655/F654</f>
        <v>0.12901779649504144</v>
      </c>
      <c r="L655" s="150">
        <f t="shared" si="63"/>
        <v>1.5740171172395054E-2</v>
      </c>
      <c r="M655" s="150">
        <f t="shared" si="64"/>
        <v>0.11327762532264639</v>
      </c>
      <c r="N655" s="150">
        <f t="shared" si="65"/>
        <v>0.14475796766743648</v>
      </c>
    </row>
    <row r="656" spans="1:14" x14ac:dyDescent="0.25">
      <c r="A656" s="156" t="s">
        <v>23</v>
      </c>
      <c r="B656" s="2" t="s">
        <v>37</v>
      </c>
      <c r="C656" s="91" t="s">
        <v>1</v>
      </c>
      <c r="D656" s="2" t="s">
        <v>4</v>
      </c>
      <c r="E656" s="60" t="s">
        <v>13</v>
      </c>
      <c r="F656" s="146">
        <v>143233</v>
      </c>
      <c r="G656" s="147">
        <v>6.6</v>
      </c>
      <c r="H656" s="148">
        <f t="shared" si="60"/>
        <v>18906.755999999998</v>
      </c>
      <c r="I656" s="148">
        <f t="shared" si="61"/>
        <v>124326.24400000001</v>
      </c>
      <c r="J656" s="148">
        <f t="shared" si="62"/>
        <v>162139.75599999999</v>
      </c>
      <c r="K656" s="149">
        <f>F656/F654</f>
        <v>9.7291808178236655E-2</v>
      </c>
      <c r="L656" s="150">
        <f t="shared" si="63"/>
        <v>1.2842518679527237E-2</v>
      </c>
      <c r="M656" s="150">
        <f t="shared" si="64"/>
        <v>8.4449289498709418E-2</v>
      </c>
      <c r="N656" s="150">
        <f t="shared" si="65"/>
        <v>0.11013432685776389</v>
      </c>
    </row>
    <row r="657" spans="1:14" x14ac:dyDescent="0.25">
      <c r="A657" s="156" t="s">
        <v>23</v>
      </c>
      <c r="B657" s="2" t="s">
        <v>37</v>
      </c>
      <c r="C657" s="91" t="s">
        <v>1</v>
      </c>
      <c r="D657" s="2" t="s">
        <v>4</v>
      </c>
      <c r="E657" s="60" t="s">
        <v>14</v>
      </c>
      <c r="F657" s="146">
        <v>1139027</v>
      </c>
      <c r="G657" s="147">
        <v>1.4</v>
      </c>
      <c r="H657" s="148">
        <f t="shared" si="60"/>
        <v>31892.755999999998</v>
      </c>
      <c r="I657" s="148">
        <f t="shared" si="61"/>
        <v>1107134.2439999999</v>
      </c>
      <c r="J657" s="148">
        <f t="shared" si="62"/>
        <v>1170919.7560000001</v>
      </c>
      <c r="K657" s="149">
        <f>F657/F654</f>
        <v>0.7736903953267219</v>
      </c>
      <c r="L657" s="150">
        <f t="shared" si="63"/>
        <v>2.1663331069148212E-2</v>
      </c>
      <c r="M657" s="150">
        <f t="shared" si="64"/>
        <v>0.75202706425757371</v>
      </c>
      <c r="N657" s="150">
        <f t="shared" si="65"/>
        <v>0.7953537263958701</v>
      </c>
    </row>
    <row r="658" spans="1:14" x14ac:dyDescent="0.25">
      <c r="A658" s="156" t="s">
        <v>23</v>
      </c>
      <c r="B658" s="2" t="s">
        <v>37</v>
      </c>
      <c r="C658" s="91" t="s">
        <v>60</v>
      </c>
      <c r="D658" s="2" t="s">
        <v>4</v>
      </c>
      <c r="E658" s="56" t="s">
        <v>59</v>
      </c>
      <c r="F658" s="146">
        <v>1433005</v>
      </c>
      <c r="G658" s="147">
        <v>1.4</v>
      </c>
      <c r="H658" s="148">
        <f t="shared" si="60"/>
        <v>40124.139999999992</v>
      </c>
      <c r="I658" s="148">
        <f t="shared" si="61"/>
        <v>1392880.86</v>
      </c>
      <c r="J658" s="148">
        <f t="shared" si="62"/>
        <v>1473129.14</v>
      </c>
      <c r="K658" s="149">
        <v>1</v>
      </c>
      <c r="L658" s="150">
        <f t="shared" si="63"/>
        <v>2.7999999999999997E-2</v>
      </c>
      <c r="M658" s="150">
        <f t="shared" si="64"/>
        <v>0.97199999999999998</v>
      </c>
      <c r="N658" s="150">
        <f t="shared" si="65"/>
        <v>1.028</v>
      </c>
    </row>
    <row r="659" spans="1:14" x14ac:dyDescent="0.25">
      <c r="A659" s="156" t="s">
        <v>23</v>
      </c>
      <c r="B659" s="2" t="s">
        <v>37</v>
      </c>
      <c r="C659" s="123" t="s">
        <v>60</v>
      </c>
      <c r="D659" s="96" t="s">
        <v>4</v>
      </c>
      <c r="E659" s="60" t="s">
        <v>12</v>
      </c>
      <c r="F659" s="146">
        <v>147767</v>
      </c>
      <c r="G659" s="147">
        <v>6.6</v>
      </c>
      <c r="H659" s="148">
        <f t="shared" si="60"/>
        <v>19505.243999999999</v>
      </c>
      <c r="I659" s="148">
        <f t="shared" si="61"/>
        <v>128261.75599999999</v>
      </c>
      <c r="J659" s="148">
        <f t="shared" si="62"/>
        <v>167272.24400000001</v>
      </c>
      <c r="K659" s="149">
        <f>F659/F658</f>
        <v>0.1031168767729352</v>
      </c>
      <c r="L659" s="150">
        <f t="shared" si="63"/>
        <v>1.3611427734027445E-2</v>
      </c>
      <c r="M659" s="150">
        <f t="shared" si="64"/>
        <v>8.9505449038907753E-2</v>
      </c>
      <c r="N659" s="150">
        <f t="shared" si="65"/>
        <v>0.11672830450696264</v>
      </c>
    </row>
    <row r="660" spans="1:14" x14ac:dyDescent="0.25">
      <c r="A660" s="156" t="s">
        <v>23</v>
      </c>
      <c r="B660" s="2" t="s">
        <v>37</v>
      </c>
      <c r="C660" s="91" t="s">
        <v>60</v>
      </c>
      <c r="D660" s="2" t="s">
        <v>4</v>
      </c>
      <c r="E660" s="60" t="s">
        <v>13</v>
      </c>
      <c r="F660" s="146">
        <v>130860</v>
      </c>
      <c r="G660" s="147">
        <v>6.6</v>
      </c>
      <c r="H660" s="148">
        <f t="shared" si="60"/>
        <v>17273.52</v>
      </c>
      <c r="I660" s="148">
        <f t="shared" si="61"/>
        <v>113586.48</v>
      </c>
      <c r="J660" s="148">
        <f t="shared" si="62"/>
        <v>148133.51999999999</v>
      </c>
      <c r="K660" s="149">
        <f>F660/F658</f>
        <v>9.1318592747408417E-2</v>
      </c>
      <c r="L660" s="150">
        <f t="shared" si="63"/>
        <v>1.2054054242657909E-2</v>
      </c>
      <c r="M660" s="150">
        <f t="shared" si="64"/>
        <v>7.9264538504750515E-2</v>
      </c>
      <c r="N660" s="150">
        <f t="shared" si="65"/>
        <v>0.10337264699006632</v>
      </c>
    </row>
    <row r="661" spans="1:14" x14ac:dyDescent="0.25">
      <c r="A661" s="156" t="s">
        <v>23</v>
      </c>
      <c r="B661" s="2" t="s">
        <v>37</v>
      </c>
      <c r="C661" s="91" t="s">
        <v>60</v>
      </c>
      <c r="D661" s="151" t="s">
        <v>4</v>
      </c>
      <c r="E661" s="60" t="s">
        <v>14</v>
      </c>
      <c r="F661" s="146">
        <v>1154378</v>
      </c>
      <c r="G661" s="147">
        <v>1.4</v>
      </c>
      <c r="H661" s="148">
        <f t="shared" si="60"/>
        <v>32322.583999999999</v>
      </c>
      <c r="I661" s="148">
        <f t="shared" si="61"/>
        <v>1122055.416</v>
      </c>
      <c r="J661" s="148">
        <f t="shared" si="62"/>
        <v>1186700.584</v>
      </c>
      <c r="K661" s="149">
        <f>F661/F658</f>
        <v>0.80556453047965637</v>
      </c>
      <c r="L661" s="150">
        <f t="shared" si="63"/>
        <v>2.2555806853430376E-2</v>
      </c>
      <c r="M661" s="150">
        <f t="shared" si="64"/>
        <v>0.78300872362622598</v>
      </c>
      <c r="N661" s="150">
        <f t="shared" si="65"/>
        <v>0.82812033733308676</v>
      </c>
    </row>
    <row r="662" spans="1:14" x14ac:dyDescent="0.25">
      <c r="A662" s="156" t="s">
        <v>23</v>
      </c>
      <c r="B662" s="2" t="s">
        <v>37</v>
      </c>
      <c r="C662" s="91" t="s">
        <v>0</v>
      </c>
      <c r="D662" s="2" t="s">
        <v>6</v>
      </c>
      <c r="E662" s="56" t="s">
        <v>59</v>
      </c>
      <c r="F662" s="146">
        <v>3623609</v>
      </c>
      <c r="G662" s="147">
        <v>0.9</v>
      </c>
      <c r="H662" s="148">
        <f t="shared" si="60"/>
        <v>65224.962</v>
      </c>
      <c r="I662" s="148">
        <f t="shared" si="61"/>
        <v>3558384.0380000002</v>
      </c>
      <c r="J662" s="148">
        <f t="shared" si="62"/>
        <v>3688833.9619999998</v>
      </c>
      <c r="K662" s="149">
        <v>1</v>
      </c>
      <c r="L662" s="150">
        <f t="shared" si="63"/>
        <v>1.8000000000000002E-2</v>
      </c>
      <c r="M662" s="150">
        <f t="shared" si="64"/>
        <v>0.98199999999999998</v>
      </c>
      <c r="N662" s="150">
        <f t="shared" si="65"/>
        <v>1.018</v>
      </c>
    </row>
    <row r="663" spans="1:14" x14ac:dyDescent="0.25">
      <c r="A663" s="156" t="s">
        <v>23</v>
      </c>
      <c r="B663" s="2" t="s">
        <v>37</v>
      </c>
      <c r="C663" s="123" t="s">
        <v>0</v>
      </c>
      <c r="D663" s="96" t="s">
        <v>6</v>
      </c>
      <c r="E663" s="60" t="s">
        <v>12</v>
      </c>
      <c r="F663" s="146">
        <v>1085267</v>
      </c>
      <c r="G663" s="147">
        <v>2.4</v>
      </c>
      <c r="H663" s="148">
        <f t="shared" si="60"/>
        <v>52092.815999999999</v>
      </c>
      <c r="I663" s="148">
        <f t="shared" si="61"/>
        <v>1033174.184</v>
      </c>
      <c r="J663" s="148">
        <f t="shared" si="62"/>
        <v>1137359.8160000001</v>
      </c>
      <c r="K663" s="149">
        <f>F663/F662</f>
        <v>0.29949892496679414</v>
      </c>
      <c r="L663" s="150">
        <f t="shared" si="63"/>
        <v>1.4375948398406118E-2</v>
      </c>
      <c r="M663" s="150">
        <f t="shared" si="64"/>
        <v>0.28512297656838803</v>
      </c>
      <c r="N663" s="150">
        <f t="shared" si="65"/>
        <v>0.31387487336520026</v>
      </c>
    </row>
    <row r="664" spans="1:14" x14ac:dyDescent="0.25">
      <c r="A664" s="156" t="s">
        <v>23</v>
      </c>
      <c r="B664" s="2" t="s">
        <v>37</v>
      </c>
      <c r="C664" s="91" t="s">
        <v>0</v>
      </c>
      <c r="D664" s="2" t="s">
        <v>6</v>
      </c>
      <c r="E664" s="60" t="s">
        <v>13</v>
      </c>
      <c r="F664" s="146">
        <v>994911</v>
      </c>
      <c r="G664" s="147">
        <v>2.9</v>
      </c>
      <c r="H664" s="148">
        <f t="shared" si="60"/>
        <v>57704.837999999996</v>
      </c>
      <c r="I664" s="148">
        <f t="shared" si="61"/>
        <v>937206.16200000001</v>
      </c>
      <c r="J664" s="148">
        <f t="shared" si="62"/>
        <v>1052615.838</v>
      </c>
      <c r="K664" s="149">
        <f>F664/F662</f>
        <v>0.27456356356328732</v>
      </c>
      <c r="L664" s="150">
        <f t="shared" si="63"/>
        <v>1.5924686686670665E-2</v>
      </c>
      <c r="M664" s="150">
        <f t="shared" si="64"/>
        <v>0.25863887687661663</v>
      </c>
      <c r="N664" s="150">
        <f t="shared" si="65"/>
        <v>0.290488250249958</v>
      </c>
    </row>
    <row r="665" spans="1:14" x14ac:dyDescent="0.25">
      <c r="A665" s="156" t="s">
        <v>23</v>
      </c>
      <c r="B665" s="2" t="s">
        <v>37</v>
      </c>
      <c r="C665" s="91" t="s">
        <v>0</v>
      </c>
      <c r="D665" s="2" t="s">
        <v>6</v>
      </c>
      <c r="E665" s="60" t="s">
        <v>14</v>
      </c>
      <c r="F665" s="146">
        <v>1543431</v>
      </c>
      <c r="G665" s="147">
        <v>1.8</v>
      </c>
      <c r="H665" s="148">
        <f t="shared" si="60"/>
        <v>55563.516000000003</v>
      </c>
      <c r="I665" s="148">
        <f t="shared" si="61"/>
        <v>1487867.4839999999</v>
      </c>
      <c r="J665" s="148">
        <f t="shared" si="62"/>
        <v>1598994.5160000001</v>
      </c>
      <c r="K665" s="149">
        <f>F665/F662</f>
        <v>0.42593751146991854</v>
      </c>
      <c r="L665" s="150">
        <f t="shared" si="63"/>
        <v>1.5333750412917069E-2</v>
      </c>
      <c r="M665" s="150">
        <f t="shared" si="64"/>
        <v>0.41060376105700147</v>
      </c>
      <c r="N665" s="150">
        <f t="shared" si="65"/>
        <v>0.44127126188283561</v>
      </c>
    </row>
    <row r="666" spans="1:14" x14ac:dyDescent="0.25">
      <c r="A666" s="156" t="s">
        <v>23</v>
      </c>
      <c r="B666" s="2" t="s">
        <v>37</v>
      </c>
      <c r="C666" s="91" t="s">
        <v>1</v>
      </c>
      <c r="D666" s="2" t="s">
        <v>6</v>
      </c>
      <c r="E666" s="56" t="s">
        <v>59</v>
      </c>
      <c r="F666" s="146">
        <v>1839686</v>
      </c>
      <c r="G666" s="147">
        <v>1.8</v>
      </c>
      <c r="H666" s="148">
        <f t="shared" si="60"/>
        <v>66228.696000000011</v>
      </c>
      <c r="I666" s="148">
        <f t="shared" si="61"/>
        <v>1773457.304</v>
      </c>
      <c r="J666" s="148">
        <f t="shared" si="62"/>
        <v>1905914.696</v>
      </c>
      <c r="K666" s="149">
        <v>1</v>
      </c>
      <c r="L666" s="150">
        <f t="shared" si="63"/>
        <v>3.6000000000000004E-2</v>
      </c>
      <c r="M666" s="150">
        <f t="shared" si="64"/>
        <v>0.96399999999999997</v>
      </c>
      <c r="N666" s="150">
        <f t="shared" si="65"/>
        <v>1.036</v>
      </c>
    </row>
    <row r="667" spans="1:14" x14ac:dyDescent="0.25">
      <c r="A667" s="156" t="s">
        <v>23</v>
      </c>
      <c r="B667" s="2" t="s">
        <v>37</v>
      </c>
      <c r="C667" s="123" t="s">
        <v>1</v>
      </c>
      <c r="D667" s="96" t="s">
        <v>6</v>
      </c>
      <c r="E667" s="60" t="s">
        <v>12</v>
      </c>
      <c r="F667" s="146">
        <v>602281</v>
      </c>
      <c r="G667" s="147">
        <v>3.6</v>
      </c>
      <c r="H667" s="148">
        <f t="shared" si="60"/>
        <v>43364.232000000004</v>
      </c>
      <c r="I667" s="148">
        <f t="shared" si="61"/>
        <v>558916.76800000004</v>
      </c>
      <c r="J667" s="148">
        <f t="shared" si="62"/>
        <v>645645.23199999996</v>
      </c>
      <c r="K667" s="149">
        <f>F667/F666</f>
        <v>0.32738249896993293</v>
      </c>
      <c r="L667" s="150">
        <f t="shared" si="63"/>
        <v>2.3571539925835171E-2</v>
      </c>
      <c r="M667" s="150">
        <f t="shared" si="64"/>
        <v>0.30381095904409777</v>
      </c>
      <c r="N667" s="150">
        <f t="shared" si="65"/>
        <v>0.35095403889576809</v>
      </c>
    </row>
    <row r="668" spans="1:14" x14ac:dyDescent="0.25">
      <c r="A668" s="156" t="s">
        <v>23</v>
      </c>
      <c r="B668" s="2" t="s">
        <v>37</v>
      </c>
      <c r="C668" s="91" t="s">
        <v>1</v>
      </c>
      <c r="D668" s="2" t="s">
        <v>6</v>
      </c>
      <c r="E668" s="60" t="s">
        <v>13</v>
      </c>
      <c r="F668" s="146">
        <v>497586</v>
      </c>
      <c r="G668" s="147">
        <v>3.9</v>
      </c>
      <c r="H668" s="148">
        <f t="shared" si="60"/>
        <v>38811.707999999999</v>
      </c>
      <c r="I668" s="148">
        <f t="shared" si="61"/>
        <v>458774.29200000002</v>
      </c>
      <c r="J668" s="148">
        <f t="shared" si="62"/>
        <v>536397.70799999998</v>
      </c>
      <c r="K668" s="149">
        <f>F668/F666</f>
        <v>0.27047333077492575</v>
      </c>
      <c r="L668" s="150">
        <f t="shared" si="63"/>
        <v>2.109691980044421E-2</v>
      </c>
      <c r="M668" s="150">
        <f t="shared" si="64"/>
        <v>0.24937641097448154</v>
      </c>
      <c r="N668" s="150">
        <f t="shared" si="65"/>
        <v>0.29157025057536995</v>
      </c>
    </row>
    <row r="669" spans="1:14" x14ac:dyDescent="0.25">
      <c r="A669" s="156" t="s">
        <v>23</v>
      </c>
      <c r="B669" s="2" t="s">
        <v>37</v>
      </c>
      <c r="C669" s="91" t="s">
        <v>1</v>
      </c>
      <c r="D669" s="2" t="s">
        <v>6</v>
      </c>
      <c r="E669" s="60" t="s">
        <v>14</v>
      </c>
      <c r="F669" s="146">
        <v>739819</v>
      </c>
      <c r="G669" s="147">
        <v>3.6</v>
      </c>
      <c r="H669" s="148">
        <f t="shared" si="60"/>
        <v>53266.968000000001</v>
      </c>
      <c r="I669" s="148">
        <f t="shared" si="61"/>
        <v>686552.03200000001</v>
      </c>
      <c r="J669" s="148">
        <f t="shared" si="62"/>
        <v>793085.96799999999</v>
      </c>
      <c r="K669" s="149">
        <f>F669/F666</f>
        <v>0.40214417025514138</v>
      </c>
      <c r="L669" s="150">
        <f t="shared" si="63"/>
        <v>2.8954380258370178E-2</v>
      </c>
      <c r="M669" s="150">
        <f t="shared" si="64"/>
        <v>0.37318978999677122</v>
      </c>
      <c r="N669" s="150">
        <f t="shared" si="65"/>
        <v>0.43109855051351154</v>
      </c>
    </row>
    <row r="670" spans="1:14" x14ac:dyDescent="0.25">
      <c r="A670" s="156" t="s">
        <v>23</v>
      </c>
      <c r="B670" s="2" t="s">
        <v>37</v>
      </c>
      <c r="C670" s="91" t="s">
        <v>60</v>
      </c>
      <c r="D670" s="2" t="s">
        <v>6</v>
      </c>
      <c r="E670" s="56" t="s">
        <v>59</v>
      </c>
      <c r="F670" s="146">
        <v>1783923</v>
      </c>
      <c r="G670" s="147">
        <v>1.8</v>
      </c>
      <c r="H670" s="148">
        <f t="shared" si="60"/>
        <v>64221.227999999996</v>
      </c>
      <c r="I670" s="148">
        <f t="shared" si="61"/>
        <v>1719701.7720000001</v>
      </c>
      <c r="J670" s="148">
        <f t="shared" si="62"/>
        <v>1848144.2279999999</v>
      </c>
      <c r="K670" s="149">
        <v>1</v>
      </c>
      <c r="L670" s="150">
        <f t="shared" si="63"/>
        <v>3.6000000000000004E-2</v>
      </c>
      <c r="M670" s="150">
        <f t="shared" si="64"/>
        <v>0.96399999999999997</v>
      </c>
      <c r="N670" s="150">
        <f t="shared" si="65"/>
        <v>1.036</v>
      </c>
    </row>
    <row r="671" spans="1:14" x14ac:dyDescent="0.25">
      <c r="A671" s="156" t="s">
        <v>23</v>
      </c>
      <c r="B671" s="2" t="s">
        <v>37</v>
      </c>
      <c r="C671" s="123" t="s">
        <v>60</v>
      </c>
      <c r="D671" s="96" t="s">
        <v>6</v>
      </c>
      <c r="E671" s="60" t="s">
        <v>12</v>
      </c>
      <c r="F671" s="146">
        <v>482986</v>
      </c>
      <c r="G671" s="147">
        <v>3.9</v>
      </c>
      <c r="H671" s="148">
        <f t="shared" si="60"/>
        <v>37672.907999999996</v>
      </c>
      <c r="I671" s="148">
        <f t="shared" si="61"/>
        <v>445313.092</v>
      </c>
      <c r="J671" s="148">
        <f t="shared" si="62"/>
        <v>520658.908</v>
      </c>
      <c r="K671" s="149">
        <f>F671/F670</f>
        <v>0.27074374846896421</v>
      </c>
      <c r="L671" s="150">
        <f t="shared" si="63"/>
        <v>2.1118012380579209E-2</v>
      </c>
      <c r="M671" s="150">
        <f t="shared" si="64"/>
        <v>0.24962573608838501</v>
      </c>
      <c r="N671" s="150">
        <f t="shared" si="65"/>
        <v>0.29186176084954341</v>
      </c>
    </row>
    <row r="672" spans="1:14" x14ac:dyDescent="0.25">
      <c r="A672" s="156" t="s">
        <v>23</v>
      </c>
      <c r="B672" s="2" t="s">
        <v>37</v>
      </c>
      <c r="C672" s="91" t="s">
        <v>60</v>
      </c>
      <c r="D672" s="2" t="s">
        <v>6</v>
      </c>
      <c r="E672" s="60" t="s">
        <v>13</v>
      </c>
      <c r="F672" s="146">
        <v>497325</v>
      </c>
      <c r="G672" s="147">
        <v>3.9</v>
      </c>
      <c r="H672" s="148">
        <f t="shared" si="60"/>
        <v>38791.35</v>
      </c>
      <c r="I672" s="148">
        <f t="shared" si="61"/>
        <v>458533.65</v>
      </c>
      <c r="J672" s="148">
        <f t="shared" si="62"/>
        <v>536116.35</v>
      </c>
      <c r="K672" s="149">
        <f>F672/F670</f>
        <v>0.27878165145020273</v>
      </c>
      <c r="L672" s="150">
        <f t="shared" si="63"/>
        <v>2.1744968813115811E-2</v>
      </c>
      <c r="M672" s="150">
        <f t="shared" si="64"/>
        <v>0.2570366826370869</v>
      </c>
      <c r="N672" s="150">
        <f t="shared" si="65"/>
        <v>0.30052662026331856</v>
      </c>
    </row>
    <row r="673" spans="1:14" x14ac:dyDescent="0.25">
      <c r="A673" s="156" t="s">
        <v>23</v>
      </c>
      <c r="B673" s="2" t="s">
        <v>37</v>
      </c>
      <c r="C673" s="91" t="s">
        <v>60</v>
      </c>
      <c r="D673" s="151" t="s">
        <v>6</v>
      </c>
      <c r="E673" s="60" t="s">
        <v>14</v>
      </c>
      <c r="F673" s="146">
        <v>803612</v>
      </c>
      <c r="G673" s="147">
        <v>2.9</v>
      </c>
      <c r="H673" s="148">
        <f t="shared" si="60"/>
        <v>46609.495999999999</v>
      </c>
      <c r="I673" s="148">
        <f t="shared" si="61"/>
        <v>757002.50399999996</v>
      </c>
      <c r="J673" s="148">
        <f t="shared" si="62"/>
        <v>850221.49600000004</v>
      </c>
      <c r="K673" s="149">
        <f>F673/F670</f>
        <v>0.45047460008083307</v>
      </c>
      <c r="L673" s="150">
        <f t="shared" si="63"/>
        <v>2.6127526804688318E-2</v>
      </c>
      <c r="M673" s="150">
        <f t="shared" si="64"/>
        <v>0.42434707327614474</v>
      </c>
      <c r="N673" s="150">
        <f t="shared" si="65"/>
        <v>0.47660212688552139</v>
      </c>
    </row>
    <row r="674" spans="1:14" x14ac:dyDescent="0.25">
      <c r="A674" s="156" t="s">
        <v>23</v>
      </c>
      <c r="B674" s="2" t="s">
        <v>37</v>
      </c>
      <c r="C674" s="91" t="s">
        <v>0</v>
      </c>
      <c r="D674" s="2" t="s">
        <v>7</v>
      </c>
      <c r="E674" s="56" t="s">
        <v>59</v>
      </c>
      <c r="F674" s="146">
        <v>4902755</v>
      </c>
      <c r="G674" s="147">
        <v>0.8</v>
      </c>
      <c r="H674" s="148">
        <f t="shared" si="60"/>
        <v>78444.08</v>
      </c>
      <c r="I674" s="148">
        <f t="shared" si="61"/>
        <v>4824310.92</v>
      </c>
      <c r="J674" s="148">
        <f t="shared" si="62"/>
        <v>4981199.08</v>
      </c>
      <c r="K674" s="149">
        <v>1</v>
      </c>
      <c r="L674" s="150">
        <f t="shared" si="63"/>
        <v>1.6E-2</v>
      </c>
      <c r="M674" s="150">
        <f t="shared" si="64"/>
        <v>0.98399999999999999</v>
      </c>
      <c r="N674" s="150">
        <f t="shared" si="65"/>
        <v>1.016</v>
      </c>
    </row>
    <row r="675" spans="1:14" x14ac:dyDescent="0.25">
      <c r="A675" s="156" t="s">
        <v>23</v>
      </c>
      <c r="B675" s="2" t="s">
        <v>37</v>
      </c>
      <c r="C675" s="123" t="s">
        <v>0</v>
      </c>
      <c r="D675" s="96" t="s">
        <v>7</v>
      </c>
      <c r="E675" s="60" t="s">
        <v>12</v>
      </c>
      <c r="F675" s="146">
        <v>1299466</v>
      </c>
      <c r="G675" s="147">
        <v>2.6</v>
      </c>
      <c r="H675" s="148">
        <f t="shared" si="60"/>
        <v>67572.232000000004</v>
      </c>
      <c r="I675" s="148">
        <f t="shared" si="61"/>
        <v>1231893.7679999999</v>
      </c>
      <c r="J675" s="148">
        <f t="shared" si="62"/>
        <v>1367038.2320000001</v>
      </c>
      <c r="K675" s="149">
        <f>F675/F674</f>
        <v>0.2650481209034512</v>
      </c>
      <c r="L675" s="150">
        <f t="shared" si="63"/>
        <v>1.3782502286979463E-2</v>
      </c>
      <c r="M675" s="150">
        <f t="shared" si="64"/>
        <v>0.25126561861647173</v>
      </c>
      <c r="N675" s="150">
        <f t="shared" si="65"/>
        <v>0.27883062319043067</v>
      </c>
    </row>
    <row r="676" spans="1:14" x14ac:dyDescent="0.25">
      <c r="A676" s="156" t="s">
        <v>23</v>
      </c>
      <c r="B676" s="2" t="s">
        <v>37</v>
      </c>
      <c r="C676" s="91" t="s">
        <v>0</v>
      </c>
      <c r="D676" s="2" t="s">
        <v>7</v>
      </c>
      <c r="E676" s="60" t="s">
        <v>13</v>
      </c>
      <c r="F676" s="146">
        <v>1882606</v>
      </c>
      <c r="G676" s="147">
        <v>2</v>
      </c>
      <c r="H676" s="148">
        <f t="shared" si="60"/>
        <v>75304.240000000005</v>
      </c>
      <c r="I676" s="148">
        <f t="shared" si="61"/>
        <v>1807301.76</v>
      </c>
      <c r="J676" s="148">
        <f t="shared" si="62"/>
        <v>1957910.24</v>
      </c>
      <c r="K676" s="149">
        <f>F676/F674</f>
        <v>0.38398941003578602</v>
      </c>
      <c r="L676" s="150">
        <f t="shared" si="63"/>
        <v>1.535957640143144E-2</v>
      </c>
      <c r="M676" s="150">
        <f t="shared" si="64"/>
        <v>0.36862983363435459</v>
      </c>
      <c r="N676" s="150">
        <f t="shared" si="65"/>
        <v>0.39934898643721745</v>
      </c>
    </row>
    <row r="677" spans="1:14" x14ac:dyDescent="0.25">
      <c r="A677" s="156" t="s">
        <v>23</v>
      </c>
      <c r="B677" s="2" t="s">
        <v>37</v>
      </c>
      <c r="C677" s="91" t="s">
        <v>0</v>
      </c>
      <c r="D677" s="2" t="s">
        <v>7</v>
      </c>
      <c r="E677" s="60" t="s">
        <v>14</v>
      </c>
      <c r="F677" s="146">
        <v>1720683</v>
      </c>
      <c r="G677" s="147">
        <v>2</v>
      </c>
      <c r="H677" s="148">
        <f t="shared" si="60"/>
        <v>68827.320000000007</v>
      </c>
      <c r="I677" s="148">
        <f t="shared" si="61"/>
        <v>1651855.68</v>
      </c>
      <c r="J677" s="148">
        <f t="shared" si="62"/>
        <v>1789510.32</v>
      </c>
      <c r="K677" s="149">
        <f>F677/F674</f>
        <v>0.35096246906076278</v>
      </c>
      <c r="L677" s="150">
        <f t="shared" si="63"/>
        <v>1.4038498762430511E-2</v>
      </c>
      <c r="M677" s="150">
        <f t="shared" si="64"/>
        <v>0.33692397029833226</v>
      </c>
      <c r="N677" s="150">
        <f t="shared" si="65"/>
        <v>0.3650009678231933</v>
      </c>
    </row>
    <row r="678" spans="1:14" x14ac:dyDescent="0.25">
      <c r="A678" s="156" t="s">
        <v>23</v>
      </c>
      <c r="B678" s="2" t="s">
        <v>37</v>
      </c>
      <c r="C678" s="91" t="s">
        <v>1</v>
      </c>
      <c r="D678" s="2" t="s">
        <v>7</v>
      </c>
      <c r="E678" s="56" t="s">
        <v>59</v>
      </c>
      <c r="F678" s="146">
        <v>2471455</v>
      </c>
      <c r="G678" s="147">
        <v>1.7</v>
      </c>
      <c r="H678" s="148">
        <f t="shared" si="60"/>
        <v>84029.47</v>
      </c>
      <c r="I678" s="148">
        <f t="shared" si="61"/>
        <v>2387425.5299999998</v>
      </c>
      <c r="J678" s="148">
        <f t="shared" si="62"/>
        <v>2555484.4700000002</v>
      </c>
      <c r="K678" s="149">
        <v>1</v>
      </c>
      <c r="L678" s="150">
        <f t="shared" si="63"/>
        <v>3.4000000000000002E-2</v>
      </c>
      <c r="M678" s="150">
        <f t="shared" si="64"/>
        <v>0.96599999999999997</v>
      </c>
      <c r="N678" s="150">
        <f t="shared" si="65"/>
        <v>1.034</v>
      </c>
    </row>
    <row r="679" spans="1:14" x14ac:dyDescent="0.25">
      <c r="A679" s="156" t="s">
        <v>23</v>
      </c>
      <c r="B679" s="2" t="s">
        <v>37</v>
      </c>
      <c r="C679" s="123" t="s">
        <v>1</v>
      </c>
      <c r="D679" s="96" t="s">
        <v>7</v>
      </c>
      <c r="E679" s="60" t="s">
        <v>12</v>
      </c>
      <c r="F679" s="146">
        <v>702211</v>
      </c>
      <c r="G679" s="147">
        <v>3.8</v>
      </c>
      <c r="H679" s="148">
        <f t="shared" si="60"/>
        <v>53368.035999999993</v>
      </c>
      <c r="I679" s="148">
        <f t="shared" si="61"/>
        <v>648842.96400000004</v>
      </c>
      <c r="J679" s="148">
        <f t="shared" si="62"/>
        <v>755579.03599999996</v>
      </c>
      <c r="K679" s="149">
        <f>F679/F678</f>
        <v>0.28412858012790038</v>
      </c>
      <c r="L679" s="150">
        <f t="shared" si="63"/>
        <v>2.159377208972043E-2</v>
      </c>
      <c r="M679" s="150">
        <f t="shared" si="64"/>
        <v>0.26253480803817997</v>
      </c>
      <c r="N679" s="150">
        <f t="shared" si="65"/>
        <v>0.30572235221762079</v>
      </c>
    </row>
    <row r="680" spans="1:14" x14ac:dyDescent="0.25">
      <c r="A680" s="156" t="s">
        <v>23</v>
      </c>
      <c r="B680" s="2" t="s">
        <v>37</v>
      </c>
      <c r="C680" s="91" t="s">
        <v>1</v>
      </c>
      <c r="D680" s="2" t="s">
        <v>7</v>
      </c>
      <c r="E680" s="60" t="s">
        <v>13</v>
      </c>
      <c r="F680" s="146">
        <v>927391</v>
      </c>
      <c r="G680" s="147">
        <v>3</v>
      </c>
      <c r="H680" s="148">
        <f t="shared" si="60"/>
        <v>55643.46</v>
      </c>
      <c r="I680" s="148">
        <f t="shared" si="61"/>
        <v>871747.54</v>
      </c>
      <c r="J680" s="148">
        <f t="shared" si="62"/>
        <v>983034.46</v>
      </c>
      <c r="K680" s="149">
        <f>F680/F678</f>
        <v>0.37524090060308601</v>
      </c>
      <c r="L680" s="150">
        <f t="shared" si="63"/>
        <v>2.2514454036185159E-2</v>
      </c>
      <c r="M680" s="150">
        <f t="shared" si="64"/>
        <v>0.35272644656690083</v>
      </c>
      <c r="N680" s="150">
        <f t="shared" si="65"/>
        <v>0.3977553546392712</v>
      </c>
    </row>
    <row r="681" spans="1:14" x14ac:dyDescent="0.25">
      <c r="A681" s="156" t="s">
        <v>23</v>
      </c>
      <c r="B681" s="2" t="s">
        <v>37</v>
      </c>
      <c r="C681" s="91" t="s">
        <v>1</v>
      </c>
      <c r="D681" s="2" t="s">
        <v>7</v>
      </c>
      <c r="E681" s="60" t="s">
        <v>14</v>
      </c>
      <c r="F681" s="146">
        <v>841853</v>
      </c>
      <c r="G681" s="147">
        <v>3</v>
      </c>
      <c r="H681" s="148">
        <f t="shared" si="60"/>
        <v>50511.18</v>
      </c>
      <c r="I681" s="148">
        <f t="shared" si="61"/>
        <v>791341.82</v>
      </c>
      <c r="J681" s="148">
        <f t="shared" si="62"/>
        <v>892364.18</v>
      </c>
      <c r="K681" s="149">
        <f>F681/F678</f>
        <v>0.34063051926901361</v>
      </c>
      <c r="L681" s="150">
        <f t="shared" si="63"/>
        <v>2.0437831156140819E-2</v>
      </c>
      <c r="M681" s="150">
        <f t="shared" si="64"/>
        <v>0.32019268811287277</v>
      </c>
      <c r="N681" s="150">
        <f t="shared" si="65"/>
        <v>0.36106835042515445</v>
      </c>
    </row>
    <row r="682" spans="1:14" x14ac:dyDescent="0.25">
      <c r="A682" s="156" t="s">
        <v>23</v>
      </c>
      <c r="B682" s="2" t="s">
        <v>37</v>
      </c>
      <c r="C682" s="91" t="s">
        <v>60</v>
      </c>
      <c r="D682" s="2" t="s">
        <v>7</v>
      </c>
      <c r="E682" s="56" t="s">
        <v>59</v>
      </c>
      <c r="F682" s="146">
        <v>2431300</v>
      </c>
      <c r="G682" s="147">
        <v>1.7</v>
      </c>
      <c r="H682" s="148">
        <f t="shared" si="60"/>
        <v>82664.2</v>
      </c>
      <c r="I682" s="148">
        <f t="shared" si="61"/>
        <v>2348635.7999999998</v>
      </c>
      <c r="J682" s="148">
        <f t="shared" si="62"/>
        <v>2513964.2000000002</v>
      </c>
      <c r="K682" s="149">
        <v>1</v>
      </c>
      <c r="L682" s="150">
        <f t="shared" si="63"/>
        <v>3.4000000000000002E-2</v>
      </c>
      <c r="M682" s="150">
        <f t="shared" si="64"/>
        <v>0.96599999999999997</v>
      </c>
      <c r="N682" s="150">
        <f t="shared" si="65"/>
        <v>1.034</v>
      </c>
    </row>
    <row r="683" spans="1:14" x14ac:dyDescent="0.25">
      <c r="A683" s="156" t="s">
        <v>23</v>
      </c>
      <c r="B683" s="2" t="s">
        <v>37</v>
      </c>
      <c r="C683" s="123" t="s">
        <v>60</v>
      </c>
      <c r="D683" s="96" t="s">
        <v>7</v>
      </c>
      <c r="E683" s="60" t="s">
        <v>12</v>
      </c>
      <c r="F683" s="146">
        <v>597255</v>
      </c>
      <c r="G683" s="147">
        <v>3.8</v>
      </c>
      <c r="H683" s="148">
        <f t="shared" si="60"/>
        <v>45391.38</v>
      </c>
      <c r="I683" s="148">
        <f t="shared" si="61"/>
        <v>551863.62</v>
      </c>
      <c r="J683" s="148">
        <f t="shared" si="62"/>
        <v>642646.38</v>
      </c>
      <c r="K683" s="149">
        <f>F683/F682</f>
        <v>0.24565253156747419</v>
      </c>
      <c r="L683" s="150">
        <f t="shared" si="63"/>
        <v>1.8669592399128035E-2</v>
      </c>
      <c r="M683" s="150">
        <f t="shared" si="64"/>
        <v>0.22698293916834617</v>
      </c>
      <c r="N683" s="150">
        <f t="shared" si="65"/>
        <v>0.26432212396660221</v>
      </c>
    </row>
    <row r="684" spans="1:14" x14ac:dyDescent="0.25">
      <c r="A684" s="156" t="s">
        <v>23</v>
      </c>
      <c r="B684" s="2" t="s">
        <v>37</v>
      </c>
      <c r="C684" s="91" t="s">
        <v>60</v>
      </c>
      <c r="D684" s="2" t="s">
        <v>7</v>
      </c>
      <c r="E684" s="60" t="s">
        <v>13</v>
      </c>
      <c r="F684" s="146">
        <v>955215</v>
      </c>
      <c r="G684" s="147">
        <v>3</v>
      </c>
      <c r="H684" s="148">
        <f t="shared" si="60"/>
        <v>57312.9</v>
      </c>
      <c r="I684" s="148">
        <f t="shared" si="61"/>
        <v>897902.1</v>
      </c>
      <c r="J684" s="148">
        <f t="shared" si="62"/>
        <v>1012527.9</v>
      </c>
      <c r="K684" s="149">
        <f>F684/F682</f>
        <v>0.39288240858799817</v>
      </c>
      <c r="L684" s="150">
        <f t="shared" si="63"/>
        <v>2.3572944515279887E-2</v>
      </c>
      <c r="M684" s="150">
        <f t="shared" si="64"/>
        <v>0.36930946407271825</v>
      </c>
      <c r="N684" s="150">
        <f t="shared" si="65"/>
        <v>0.41645535310327808</v>
      </c>
    </row>
    <row r="685" spans="1:14" x14ac:dyDescent="0.25">
      <c r="A685" s="156" t="s">
        <v>23</v>
      </c>
      <c r="B685" s="2" t="s">
        <v>37</v>
      </c>
      <c r="C685" s="91" t="s">
        <v>60</v>
      </c>
      <c r="D685" s="151" t="s">
        <v>7</v>
      </c>
      <c r="E685" s="60" t="s">
        <v>14</v>
      </c>
      <c r="F685" s="146">
        <v>878830</v>
      </c>
      <c r="G685" s="147">
        <v>3</v>
      </c>
      <c r="H685" s="148">
        <f t="shared" si="60"/>
        <v>52729.8</v>
      </c>
      <c r="I685" s="148">
        <f t="shared" si="61"/>
        <v>826100.2</v>
      </c>
      <c r="J685" s="148">
        <f t="shared" si="62"/>
        <v>931559.8</v>
      </c>
      <c r="K685" s="149">
        <f>F685/F682</f>
        <v>0.36146505984452759</v>
      </c>
      <c r="L685" s="150">
        <f t="shared" si="63"/>
        <v>2.1687903590671659E-2</v>
      </c>
      <c r="M685" s="150">
        <f t="shared" si="64"/>
        <v>0.33977715625385596</v>
      </c>
      <c r="N685" s="150">
        <f t="shared" si="65"/>
        <v>0.38315296343519922</v>
      </c>
    </row>
    <row r="686" spans="1:14" x14ac:dyDescent="0.25">
      <c r="A686" s="156" t="s">
        <v>23</v>
      </c>
      <c r="B686" s="2" t="s">
        <v>37</v>
      </c>
      <c r="C686" s="91" t="s">
        <v>0</v>
      </c>
      <c r="D686" s="2" t="s">
        <v>8</v>
      </c>
      <c r="E686" s="56" t="s">
        <v>59</v>
      </c>
      <c r="F686" s="146">
        <v>6996802</v>
      </c>
      <c r="G686" s="147">
        <v>0.6</v>
      </c>
      <c r="H686" s="148">
        <f t="shared" si="60"/>
        <v>83961.624000000011</v>
      </c>
      <c r="I686" s="148">
        <f t="shared" si="61"/>
        <v>6912840.3760000002</v>
      </c>
      <c r="J686" s="148">
        <f t="shared" si="62"/>
        <v>7080763.6239999998</v>
      </c>
      <c r="K686" s="149">
        <v>1</v>
      </c>
      <c r="L686" s="150">
        <f t="shared" si="63"/>
        <v>1.2E-2</v>
      </c>
      <c r="M686" s="150">
        <f t="shared" si="64"/>
        <v>0.98799999999999999</v>
      </c>
      <c r="N686" s="150">
        <f t="shared" si="65"/>
        <v>1.012</v>
      </c>
    </row>
    <row r="687" spans="1:14" x14ac:dyDescent="0.25">
      <c r="A687" s="156" t="s">
        <v>23</v>
      </c>
      <c r="B687" s="2" t="s">
        <v>37</v>
      </c>
      <c r="C687" s="123" t="s">
        <v>0</v>
      </c>
      <c r="D687" s="96" t="s">
        <v>8</v>
      </c>
      <c r="E687" s="60" t="s">
        <v>12</v>
      </c>
      <c r="F687" s="146">
        <v>1735477</v>
      </c>
      <c r="G687" s="147">
        <v>2.1</v>
      </c>
      <c r="H687" s="148">
        <f t="shared" si="60"/>
        <v>72890.034</v>
      </c>
      <c r="I687" s="148">
        <f t="shared" si="61"/>
        <v>1662586.966</v>
      </c>
      <c r="J687" s="148">
        <f t="shared" si="62"/>
        <v>1808367.034</v>
      </c>
      <c r="K687" s="149">
        <f>F687/F686</f>
        <v>0.24803860392219187</v>
      </c>
      <c r="L687" s="150">
        <f t="shared" si="63"/>
        <v>1.0417621364732059E-2</v>
      </c>
      <c r="M687" s="150">
        <f t="shared" si="64"/>
        <v>0.23762098255745981</v>
      </c>
      <c r="N687" s="150">
        <f t="shared" si="65"/>
        <v>0.25845622528692391</v>
      </c>
    </row>
    <row r="688" spans="1:14" x14ac:dyDescent="0.25">
      <c r="A688" s="156" t="s">
        <v>23</v>
      </c>
      <c r="B688" s="2" t="s">
        <v>37</v>
      </c>
      <c r="C688" s="91" t="s">
        <v>0</v>
      </c>
      <c r="D688" s="2" t="s">
        <v>8</v>
      </c>
      <c r="E688" s="60" t="s">
        <v>13</v>
      </c>
      <c r="F688" s="146">
        <v>3466325</v>
      </c>
      <c r="G688" s="147">
        <v>1.4</v>
      </c>
      <c r="H688" s="148">
        <f t="shared" si="60"/>
        <v>97057.1</v>
      </c>
      <c r="I688" s="148">
        <f t="shared" si="61"/>
        <v>3369267.9</v>
      </c>
      <c r="J688" s="148">
        <f t="shared" si="62"/>
        <v>3563382.1</v>
      </c>
      <c r="K688" s="149">
        <f>F688/F686</f>
        <v>0.49541561987891042</v>
      </c>
      <c r="L688" s="150">
        <f t="shared" si="63"/>
        <v>1.3871637356609491E-2</v>
      </c>
      <c r="M688" s="150">
        <f t="shared" si="64"/>
        <v>0.48154398252230091</v>
      </c>
      <c r="N688" s="150">
        <f t="shared" si="65"/>
        <v>0.50928725723551993</v>
      </c>
    </row>
    <row r="689" spans="1:14" x14ac:dyDescent="0.25">
      <c r="A689" s="156" t="s">
        <v>23</v>
      </c>
      <c r="B689" s="2" t="s">
        <v>37</v>
      </c>
      <c r="C689" s="91" t="s">
        <v>0</v>
      </c>
      <c r="D689" s="2" t="s">
        <v>8</v>
      </c>
      <c r="E689" s="60" t="s">
        <v>14</v>
      </c>
      <c r="F689" s="146">
        <v>1795000</v>
      </c>
      <c r="G689" s="147">
        <v>2.1</v>
      </c>
      <c r="H689" s="148">
        <f t="shared" si="60"/>
        <v>75390</v>
      </c>
      <c r="I689" s="148">
        <f t="shared" si="61"/>
        <v>1719610</v>
      </c>
      <c r="J689" s="148">
        <f t="shared" si="62"/>
        <v>1870390</v>
      </c>
      <c r="K689" s="149">
        <f>F689/F686</f>
        <v>0.25654577619889773</v>
      </c>
      <c r="L689" s="150">
        <f t="shared" si="63"/>
        <v>1.0774922600353705E-2</v>
      </c>
      <c r="M689" s="150">
        <f t="shared" si="64"/>
        <v>0.24577085359854403</v>
      </c>
      <c r="N689" s="150">
        <f t="shared" si="65"/>
        <v>0.26732069879925147</v>
      </c>
    </row>
    <row r="690" spans="1:14" x14ac:dyDescent="0.25">
      <c r="A690" s="156" t="s">
        <v>23</v>
      </c>
      <c r="B690" s="2" t="s">
        <v>37</v>
      </c>
      <c r="C690" s="91" t="s">
        <v>1</v>
      </c>
      <c r="D690" s="2" t="s">
        <v>8</v>
      </c>
      <c r="E690" s="56" t="s">
        <v>59</v>
      </c>
      <c r="F690" s="146">
        <v>3458578</v>
      </c>
      <c r="G690" s="147">
        <v>1.4</v>
      </c>
      <c r="H690" s="148">
        <f t="shared" si="60"/>
        <v>96840.183999999979</v>
      </c>
      <c r="I690" s="148">
        <f t="shared" si="61"/>
        <v>3361737.8160000001</v>
      </c>
      <c r="J690" s="148">
        <f t="shared" si="62"/>
        <v>3555418.1839999999</v>
      </c>
      <c r="K690" s="149">
        <v>1</v>
      </c>
      <c r="L690" s="150">
        <f t="shared" si="63"/>
        <v>2.7999999999999997E-2</v>
      </c>
      <c r="M690" s="150">
        <f t="shared" si="64"/>
        <v>0.97199999999999998</v>
      </c>
      <c r="N690" s="150">
        <f t="shared" si="65"/>
        <v>1.028</v>
      </c>
    </row>
    <row r="691" spans="1:14" x14ac:dyDescent="0.25">
      <c r="A691" s="156" t="s">
        <v>23</v>
      </c>
      <c r="B691" s="2" t="s">
        <v>37</v>
      </c>
      <c r="C691" s="123" t="s">
        <v>1</v>
      </c>
      <c r="D691" s="96" t="s">
        <v>8</v>
      </c>
      <c r="E691" s="60" t="s">
        <v>12</v>
      </c>
      <c r="F691" s="146">
        <v>922855</v>
      </c>
      <c r="G691" s="147">
        <v>3.2</v>
      </c>
      <c r="H691" s="148">
        <f t="shared" si="60"/>
        <v>59062.720000000001</v>
      </c>
      <c r="I691" s="148">
        <f t="shared" si="61"/>
        <v>863792.28</v>
      </c>
      <c r="J691" s="148">
        <f t="shared" si="62"/>
        <v>981917.72</v>
      </c>
      <c r="K691" s="149">
        <f>F691/F690</f>
        <v>0.26683076108157744</v>
      </c>
      <c r="L691" s="150">
        <f t="shared" si="63"/>
        <v>1.7077168709220956E-2</v>
      </c>
      <c r="M691" s="150">
        <f t="shared" si="64"/>
        <v>0.24975359237235648</v>
      </c>
      <c r="N691" s="150">
        <f t="shared" si="65"/>
        <v>0.28390792979079837</v>
      </c>
    </row>
    <row r="692" spans="1:14" x14ac:dyDescent="0.25">
      <c r="A692" s="156" t="s">
        <v>23</v>
      </c>
      <c r="B692" s="2" t="s">
        <v>37</v>
      </c>
      <c r="C692" s="91" t="s">
        <v>1</v>
      </c>
      <c r="D692" s="2" t="s">
        <v>8</v>
      </c>
      <c r="E692" s="60" t="s">
        <v>13</v>
      </c>
      <c r="F692" s="146">
        <v>1759367</v>
      </c>
      <c r="G692" s="147">
        <v>2.1</v>
      </c>
      <c r="H692" s="148">
        <f t="shared" si="60"/>
        <v>73893.414000000004</v>
      </c>
      <c r="I692" s="148">
        <f t="shared" si="61"/>
        <v>1685473.5859999999</v>
      </c>
      <c r="J692" s="148">
        <f t="shared" si="62"/>
        <v>1833260.4140000001</v>
      </c>
      <c r="K692" s="149">
        <f>F692/F690</f>
        <v>0.50869663775112195</v>
      </c>
      <c r="L692" s="150">
        <f t="shared" si="63"/>
        <v>2.1365258785547122E-2</v>
      </c>
      <c r="M692" s="150">
        <f t="shared" si="64"/>
        <v>0.48733137896557482</v>
      </c>
      <c r="N692" s="150">
        <f t="shared" si="65"/>
        <v>0.53006189653666902</v>
      </c>
    </row>
    <row r="693" spans="1:14" x14ac:dyDescent="0.25">
      <c r="A693" s="156" t="s">
        <v>23</v>
      </c>
      <c r="B693" s="2" t="s">
        <v>37</v>
      </c>
      <c r="C693" s="91" t="s">
        <v>1</v>
      </c>
      <c r="D693" s="2" t="s">
        <v>8</v>
      </c>
      <c r="E693" s="60" t="s">
        <v>14</v>
      </c>
      <c r="F693" s="146">
        <v>776356</v>
      </c>
      <c r="G693" s="147">
        <v>3.2</v>
      </c>
      <c r="H693" s="148">
        <f t="shared" si="60"/>
        <v>49686.784000000007</v>
      </c>
      <c r="I693" s="148">
        <f t="shared" si="61"/>
        <v>726669.21600000001</v>
      </c>
      <c r="J693" s="148">
        <f t="shared" si="62"/>
        <v>826042.78399999999</v>
      </c>
      <c r="K693" s="149">
        <f>F693/F690</f>
        <v>0.22447260116730056</v>
      </c>
      <c r="L693" s="150">
        <f t="shared" si="63"/>
        <v>1.4366246474707236E-2</v>
      </c>
      <c r="M693" s="150">
        <f t="shared" si="64"/>
        <v>0.21010635469259331</v>
      </c>
      <c r="N693" s="150">
        <f t="shared" si="65"/>
        <v>0.2388388476420078</v>
      </c>
    </row>
    <row r="694" spans="1:14" x14ac:dyDescent="0.25">
      <c r="A694" s="156" t="s">
        <v>23</v>
      </c>
      <c r="B694" s="2" t="s">
        <v>37</v>
      </c>
      <c r="C694" s="91" t="s">
        <v>60</v>
      </c>
      <c r="D694" s="2" t="s">
        <v>8</v>
      </c>
      <c r="E694" s="56" t="s">
        <v>59</v>
      </c>
      <c r="F694" s="146">
        <v>3538224</v>
      </c>
      <c r="G694" s="147">
        <v>1.4</v>
      </c>
      <c r="H694" s="148">
        <f t="shared" si="60"/>
        <v>99070.271999999997</v>
      </c>
      <c r="I694" s="148">
        <f t="shared" si="61"/>
        <v>3439153.7280000001</v>
      </c>
      <c r="J694" s="148">
        <f t="shared" si="62"/>
        <v>3637294.2719999999</v>
      </c>
      <c r="K694" s="149">
        <v>1</v>
      </c>
      <c r="L694" s="150">
        <f t="shared" si="63"/>
        <v>2.7999999999999997E-2</v>
      </c>
      <c r="M694" s="150">
        <f t="shared" si="64"/>
        <v>0.97199999999999998</v>
      </c>
      <c r="N694" s="150">
        <f t="shared" si="65"/>
        <v>1.028</v>
      </c>
    </row>
    <row r="695" spans="1:14" x14ac:dyDescent="0.25">
      <c r="A695" s="156" t="s">
        <v>23</v>
      </c>
      <c r="B695" s="2" t="s">
        <v>37</v>
      </c>
      <c r="C695" s="123" t="s">
        <v>60</v>
      </c>
      <c r="D695" s="96" t="s">
        <v>8</v>
      </c>
      <c r="E695" s="60" t="s">
        <v>12</v>
      </c>
      <c r="F695" s="146">
        <v>812622</v>
      </c>
      <c r="G695" s="147">
        <v>3.2</v>
      </c>
      <c r="H695" s="148">
        <f t="shared" si="60"/>
        <v>52007.808000000005</v>
      </c>
      <c r="I695" s="148">
        <f t="shared" si="61"/>
        <v>760614.19200000004</v>
      </c>
      <c r="J695" s="148">
        <f t="shared" si="62"/>
        <v>864629.80799999996</v>
      </c>
      <c r="K695" s="149">
        <f>F695/F694</f>
        <v>0.22966946128905349</v>
      </c>
      <c r="L695" s="150">
        <f t="shared" si="63"/>
        <v>1.4698845522499424E-2</v>
      </c>
      <c r="M695" s="150">
        <f t="shared" si="64"/>
        <v>0.21497061576655407</v>
      </c>
      <c r="N695" s="150">
        <f t="shared" si="65"/>
        <v>0.24436830681155292</v>
      </c>
    </row>
    <row r="696" spans="1:14" x14ac:dyDescent="0.25">
      <c r="A696" s="156" t="s">
        <v>23</v>
      </c>
      <c r="B696" s="2" t="s">
        <v>37</v>
      </c>
      <c r="C696" s="91" t="s">
        <v>60</v>
      </c>
      <c r="D696" s="2" t="s">
        <v>8</v>
      </c>
      <c r="E696" s="60" t="s">
        <v>13</v>
      </c>
      <c r="F696" s="146">
        <v>1706958</v>
      </c>
      <c r="G696" s="147">
        <v>2.1</v>
      </c>
      <c r="H696" s="148">
        <f t="shared" si="60"/>
        <v>71692.236000000004</v>
      </c>
      <c r="I696" s="148">
        <f t="shared" si="61"/>
        <v>1635265.764</v>
      </c>
      <c r="J696" s="148">
        <f t="shared" si="62"/>
        <v>1778650.236</v>
      </c>
      <c r="K696" s="149">
        <f>F696/F694</f>
        <v>0.48243355988767245</v>
      </c>
      <c r="L696" s="150">
        <f t="shared" si="63"/>
        <v>2.0262209515282247E-2</v>
      </c>
      <c r="M696" s="150">
        <f t="shared" si="64"/>
        <v>0.46217135037239021</v>
      </c>
      <c r="N696" s="150">
        <f t="shared" si="65"/>
        <v>0.50269576940295468</v>
      </c>
    </row>
    <row r="697" spans="1:14" x14ac:dyDescent="0.25">
      <c r="A697" s="156" t="s">
        <v>23</v>
      </c>
      <c r="B697" s="2" t="s">
        <v>37</v>
      </c>
      <c r="C697" s="91" t="s">
        <v>60</v>
      </c>
      <c r="D697" s="151" t="s">
        <v>8</v>
      </c>
      <c r="E697" s="60" t="s">
        <v>14</v>
      </c>
      <c r="F697" s="146">
        <v>1018644</v>
      </c>
      <c r="G697" s="147">
        <v>2.7</v>
      </c>
      <c r="H697" s="148">
        <f t="shared" si="60"/>
        <v>55006.776000000005</v>
      </c>
      <c r="I697" s="148">
        <f t="shared" si="61"/>
        <v>963637.22400000005</v>
      </c>
      <c r="J697" s="148">
        <f t="shared" si="62"/>
        <v>1073650.7760000001</v>
      </c>
      <c r="K697" s="149">
        <f>F697/F694</f>
        <v>0.28789697882327403</v>
      </c>
      <c r="L697" s="150">
        <f t="shared" si="63"/>
        <v>1.5546436856456798E-2</v>
      </c>
      <c r="M697" s="150">
        <f t="shared" si="64"/>
        <v>0.27235054196681724</v>
      </c>
      <c r="N697" s="150">
        <f t="shared" si="65"/>
        <v>0.30344341567973082</v>
      </c>
    </row>
    <row r="698" spans="1:14" x14ac:dyDescent="0.25">
      <c r="A698" s="156" t="s">
        <v>23</v>
      </c>
      <c r="B698" s="2" t="s">
        <v>37</v>
      </c>
      <c r="C698" s="91" t="s">
        <v>0</v>
      </c>
      <c r="D698" s="2" t="s">
        <v>61</v>
      </c>
      <c r="E698" s="56" t="s">
        <v>59</v>
      </c>
      <c r="F698" s="146">
        <v>3105645</v>
      </c>
      <c r="G698" s="147">
        <v>0.6</v>
      </c>
      <c r="H698" s="148">
        <f t="shared" si="60"/>
        <v>37267.74</v>
      </c>
      <c r="I698" s="148">
        <f t="shared" si="61"/>
        <v>3068377.26</v>
      </c>
      <c r="J698" s="148">
        <f t="shared" si="62"/>
        <v>3142912.74</v>
      </c>
      <c r="K698" s="149">
        <v>1</v>
      </c>
      <c r="L698" s="150">
        <f t="shared" si="63"/>
        <v>1.2E-2</v>
      </c>
      <c r="M698" s="150">
        <f t="shared" si="64"/>
        <v>0.98799999999999999</v>
      </c>
      <c r="N698" s="150">
        <f t="shared" si="65"/>
        <v>1.012</v>
      </c>
    </row>
    <row r="699" spans="1:14" x14ac:dyDescent="0.25">
      <c r="A699" s="156" t="s">
        <v>23</v>
      </c>
      <c r="B699" s="2" t="s">
        <v>37</v>
      </c>
      <c r="C699" s="123" t="s">
        <v>0</v>
      </c>
      <c r="D699" s="96" t="s">
        <v>61</v>
      </c>
      <c r="E699" s="60" t="s">
        <v>12</v>
      </c>
      <c r="F699" s="146">
        <v>357947</v>
      </c>
      <c r="G699" s="147">
        <v>3.1</v>
      </c>
      <c r="H699" s="148">
        <f t="shared" si="60"/>
        <v>22192.714</v>
      </c>
      <c r="I699" s="148">
        <f t="shared" si="61"/>
        <v>335754.28600000002</v>
      </c>
      <c r="J699" s="148">
        <f t="shared" si="62"/>
        <v>380139.71399999998</v>
      </c>
      <c r="K699" s="149">
        <f>F699/F698</f>
        <v>0.11525689510552559</v>
      </c>
      <c r="L699" s="150">
        <f t="shared" si="63"/>
        <v>7.1459274965425864E-3</v>
      </c>
      <c r="M699" s="150">
        <f t="shared" si="64"/>
        <v>0.10811096760898301</v>
      </c>
      <c r="N699" s="150">
        <f t="shared" si="65"/>
        <v>0.12240282260206817</v>
      </c>
    </row>
    <row r="700" spans="1:14" x14ac:dyDescent="0.25">
      <c r="A700" s="156" t="s">
        <v>23</v>
      </c>
      <c r="B700" s="2" t="s">
        <v>37</v>
      </c>
      <c r="C700" s="91" t="s">
        <v>0</v>
      </c>
      <c r="D700" s="2" t="s">
        <v>61</v>
      </c>
      <c r="E700" s="60" t="s">
        <v>13</v>
      </c>
      <c r="F700" s="146">
        <v>1802357</v>
      </c>
      <c r="G700" s="147">
        <v>1.7</v>
      </c>
      <c r="H700" s="148">
        <f t="shared" si="60"/>
        <v>61280.137999999999</v>
      </c>
      <c r="I700" s="148">
        <f t="shared" si="61"/>
        <v>1741076.862</v>
      </c>
      <c r="J700" s="148">
        <f t="shared" si="62"/>
        <v>1863637.138</v>
      </c>
      <c r="K700" s="149">
        <f>F700/F698</f>
        <v>0.58034868763171577</v>
      </c>
      <c r="L700" s="150">
        <f t="shared" si="63"/>
        <v>1.9731855379478337E-2</v>
      </c>
      <c r="M700" s="150">
        <f t="shared" si="64"/>
        <v>0.56061683225223746</v>
      </c>
      <c r="N700" s="150">
        <f t="shared" si="65"/>
        <v>0.60008054301119407</v>
      </c>
    </row>
    <row r="701" spans="1:14" x14ac:dyDescent="0.25">
      <c r="A701" s="156" t="s">
        <v>23</v>
      </c>
      <c r="B701" s="2" t="s">
        <v>37</v>
      </c>
      <c r="C701" s="91" t="s">
        <v>0</v>
      </c>
      <c r="D701" s="2" t="s">
        <v>61</v>
      </c>
      <c r="E701" s="60" t="s">
        <v>14</v>
      </c>
      <c r="F701" s="146">
        <v>945341</v>
      </c>
      <c r="G701" s="147">
        <v>2</v>
      </c>
      <c r="H701" s="148">
        <f t="shared" si="60"/>
        <v>37813.64</v>
      </c>
      <c r="I701" s="148">
        <f t="shared" si="61"/>
        <v>907527.36</v>
      </c>
      <c r="J701" s="148">
        <f t="shared" si="62"/>
        <v>983154.64</v>
      </c>
      <c r="K701" s="149">
        <f>F701/F698</f>
        <v>0.30439441726275862</v>
      </c>
      <c r="L701" s="150">
        <f t="shared" si="63"/>
        <v>1.2175776690510344E-2</v>
      </c>
      <c r="M701" s="150">
        <f t="shared" si="64"/>
        <v>0.29221864057224828</v>
      </c>
      <c r="N701" s="150">
        <f t="shared" si="65"/>
        <v>0.31657019395326896</v>
      </c>
    </row>
    <row r="702" spans="1:14" x14ac:dyDescent="0.25">
      <c r="A702" s="156" t="s">
        <v>23</v>
      </c>
      <c r="B702" s="2" t="s">
        <v>37</v>
      </c>
      <c r="C702" s="91" t="s">
        <v>1</v>
      </c>
      <c r="D702" s="2" t="s">
        <v>61</v>
      </c>
      <c r="E702" s="56" t="s">
        <v>59</v>
      </c>
      <c r="F702" s="146">
        <v>1384022</v>
      </c>
      <c r="G702" s="147">
        <v>1.7</v>
      </c>
      <c r="H702" s="148">
        <f t="shared" si="60"/>
        <v>47056.748</v>
      </c>
      <c r="I702" s="148">
        <f t="shared" si="61"/>
        <v>1336965.2520000001</v>
      </c>
      <c r="J702" s="148">
        <f t="shared" si="62"/>
        <v>1431078.7479999999</v>
      </c>
      <c r="K702" s="149">
        <v>1</v>
      </c>
      <c r="L702" s="150">
        <f t="shared" si="63"/>
        <v>3.4000000000000002E-2</v>
      </c>
      <c r="M702" s="150">
        <f t="shared" si="64"/>
        <v>0.96599999999999997</v>
      </c>
      <c r="N702" s="150">
        <f t="shared" si="65"/>
        <v>1.034</v>
      </c>
    </row>
    <row r="703" spans="1:14" x14ac:dyDescent="0.25">
      <c r="A703" s="156" t="s">
        <v>23</v>
      </c>
      <c r="B703" s="2" t="s">
        <v>37</v>
      </c>
      <c r="C703" s="123" t="s">
        <v>1</v>
      </c>
      <c r="D703" s="96" t="s">
        <v>61</v>
      </c>
      <c r="E703" s="60" t="s">
        <v>12</v>
      </c>
      <c r="F703" s="146">
        <v>173138</v>
      </c>
      <c r="G703" s="147">
        <v>4.9000000000000004</v>
      </c>
      <c r="H703" s="148">
        <f t="shared" si="60"/>
        <v>16967.524000000001</v>
      </c>
      <c r="I703" s="148">
        <f t="shared" si="61"/>
        <v>156170.476</v>
      </c>
      <c r="J703" s="148">
        <f t="shared" si="62"/>
        <v>190105.524</v>
      </c>
      <c r="K703" s="149">
        <f>F703/F702</f>
        <v>0.12509772243504799</v>
      </c>
      <c r="L703" s="150">
        <f t="shared" si="63"/>
        <v>1.2259576798634703E-2</v>
      </c>
      <c r="M703" s="150">
        <f t="shared" si="64"/>
        <v>0.11283814563641328</v>
      </c>
      <c r="N703" s="150">
        <f t="shared" si="65"/>
        <v>0.1373572992336827</v>
      </c>
    </row>
    <row r="704" spans="1:14" x14ac:dyDescent="0.25">
      <c r="A704" s="156" t="s">
        <v>23</v>
      </c>
      <c r="B704" s="2" t="s">
        <v>37</v>
      </c>
      <c r="C704" s="91" t="s">
        <v>1</v>
      </c>
      <c r="D704" s="2" t="s">
        <v>61</v>
      </c>
      <c r="E704" s="60" t="s">
        <v>13</v>
      </c>
      <c r="F704" s="146">
        <v>962680</v>
      </c>
      <c r="G704" s="147">
        <v>2</v>
      </c>
      <c r="H704" s="148">
        <f t="shared" si="60"/>
        <v>38507.199999999997</v>
      </c>
      <c r="I704" s="148">
        <f t="shared" si="61"/>
        <v>924172.80000000005</v>
      </c>
      <c r="J704" s="148">
        <f t="shared" si="62"/>
        <v>1001187.2</v>
      </c>
      <c r="K704" s="149">
        <f>F704/F702</f>
        <v>0.69556697798156386</v>
      </c>
      <c r="L704" s="150">
        <f t="shared" si="63"/>
        <v>2.7822679119262554E-2</v>
      </c>
      <c r="M704" s="150">
        <f t="shared" si="64"/>
        <v>0.66774429886230136</v>
      </c>
      <c r="N704" s="150">
        <f t="shared" si="65"/>
        <v>0.72338965710082637</v>
      </c>
    </row>
    <row r="705" spans="1:14" x14ac:dyDescent="0.25">
      <c r="A705" s="156" t="s">
        <v>23</v>
      </c>
      <c r="B705" s="2" t="s">
        <v>37</v>
      </c>
      <c r="C705" s="91" t="s">
        <v>1</v>
      </c>
      <c r="D705" s="2" t="s">
        <v>61</v>
      </c>
      <c r="E705" s="60" t="s">
        <v>14</v>
      </c>
      <c r="F705" s="146">
        <v>248204</v>
      </c>
      <c r="G705" s="147">
        <v>4.3</v>
      </c>
      <c r="H705" s="148">
        <f t="shared" si="60"/>
        <v>21345.543999999998</v>
      </c>
      <c r="I705" s="148">
        <f t="shared" si="61"/>
        <v>226858.45600000001</v>
      </c>
      <c r="J705" s="148">
        <f t="shared" si="62"/>
        <v>269549.54399999999</v>
      </c>
      <c r="K705" s="149">
        <f>F705/F702</f>
        <v>0.17933529958338812</v>
      </c>
      <c r="L705" s="150">
        <f t="shared" si="63"/>
        <v>1.5422835764171378E-2</v>
      </c>
      <c r="M705" s="150">
        <f t="shared" si="64"/>
        <v>0.16391246381921673</v>
      </c>
      <c r="N705" s="150">
        <f t="shared" si="65"/>
        <v>0.19475813534755951</v>
      </c>
    </row>
    <row r="706" spans="1:14" x14ac:dyDescent="0.25">
      <c r="A706" s="156" t="s">
        <v>23</v>
      </c>
      <c r="B706" s="2" t="s">
        <v>37</v>
      </c>
      <c r="C706" s="91" t="s">
        <v>60</v>
      </c>
      <c r="D706" s="2" t="s">
        <v>61</v>
      </c>
      <c r="E706" s="56" t="s">
        <v>59</v>
      </c>
      <c r="F706" s="146">
        <v>1721623</v>
      </c>
      <c r="G706" s="147">
        <v>1.7</v>
      </c>
      <c r="H706" s="148">
        <f t="shared" ref="H706:H769" si="66">2*(F706*G706/100)</f>
        <v>58535.182000000001</v>
      </c>
      <c r="I706" s="148">
        <f t="shared" ref="I706:I769" si="67">F706-H706</f>
        <v>1663087.818</v>
      </c>
      <c r="J706" s="148">
        <f t="shared" ref="J706:J769" si="68">F706+H706</f>
        <v>1780158.182</v>
      </c>
      <c r="K706" s="149">
        <v>1</v>
      </c>
      <c r="L706" s="150">
        <f t="shared" ref="L706:L769" si="69">2*(K706*G706/100)</f>
        <v>3.4000000000000002E-2</v>
      </c>
      <c r="M706" s="150">
        <f t="shared" ref="M706:M769" si="70">K706-L706</f>
        <v>0.96599999999999997</v>
      </c>
      <c r="N706" s="150">
        <f t="shared" ref="N706:N769" si="71">K706+L706</f>
        <v>1.034</v>
      </c>
    </row>
    <row r="707" spans="1:14" x14ac:dyDescent="0.25">
      <c r="A707" s="156" t="s">
        <v>23</v>
      </c>
      <c r="B707" s="2" t="s">
        <v>37</v>
      </c>
      <c r="C707" s="123" t="s">
        <v>60</v>
      </c>
      <c r="D707" s="96" t="s">
        <v>61</v>
      </c>
      <c r="E707" s="60" t="s">
        <v>12</v>
      </c>
      <c r="F707" s="146">
        <v>184809</v>
      </c>
      <c r="G707" s="147">
        <v>4.9000000000000004</v>
      </c>
      <c r="H707" s="148">
        <f t="shared" si="66"/>
        <v>18111.282000000003</v>
      </c>
      <c r="I707" s="148">
        <f t="shared" si="67"/>
        <v>166697.71799999999</v>
      </c>
      <c r="J707" s="148">
        <f t="shared" si="68"/>
        <v>202920.28200000001</v>
      </c>
      <c r="K707" s="149">
        <f>F707/F706</f>
        <v>0.10734580102612477</v>
      </c>
      <c r="L707" s="150">
        <f t="shared" si="69"/>
        <v>1.0519888500560228E-2</v>
      </c>
      <c r="M707" s="150">
        <f t="shared" si="70"/>
        <v>9.682591252556455E-2</v>
      </c>
      <c r="N707" s="150">
        <f t="shared" si="71"/>
        <v>0.117865689526685</v>
      </c>
    </row>
    <row r="708" spans="1:14" x14ac:dyDescent="0.25">
      <c r="A708" s="156" t="s">
        <v>23</v>
      </c>
      <c r="B708" s="2" t="s">
        <v>37</v>
      </c>
      <c r="C708" s="91" t="s">
        <v>60</v>
      </c>
      <c r="D708" s="2" t="s">
        <v>61</v>
      </c>
      <c r="E708" s="60" t="s">
        <v>13</v>
      </c>
      <c r="F708" s="146">
        <v>839677</v>
      </c>
      <c r="G708" s="147">
        <v>2</v>
      </c>
      <c r="H708" s="148">
        <f t="shared" si="66"/>
        <v>33587.08</v>
      </c>
      <c r="I708" s="148">
        <f t="shared" si="67"/>
        <v>806089.92</v>
      </c>
      <c r="J708" s="148">
        <f t="shared" si="68"/>
        <v>873264.08</v>
      </c>
      <c r="K708" s="149">
        <f>F708/F706</f>
        <v>0.4877240836118012</v>
      </c>
      <c r="L708" s="150">
        <f t="shared" si="69"/>
        <v>1.9508963344472049E-2</v>
      </c>
      <c r="M708" s="150">
        <f t="shared" si="70"/>
        <v>0.46821512026732914</v>
      </c>
      <c r="N708" s="150">
        <f t="shared" si="71"/>
        <v>0.50723304695627325</v>
      </c>
    </row>
    <row r="709" spans="1:14" x14ac:dyDescent="0.25">
      <c r="A709" s="156" t="s">
        <v>23</v>
      </c>
      <c r="B709" s="2" t="s">
        <v>37</v>
      </c>
      <c r="C709" s="91" t="s">
        <v>60</v>
      </c>
      <c r="D709" s="151" t="s">
        <v>61</v>
      </c>
      <c r="E709" s="60" t="s">
        <v>14</v>
      </c>
      <c r="F709" s="146">
        <v>697137</v>
      </c>
      <c r="G709" s="147">
        <v>2.6</v>
      </c>
      <c r="H709" s="148">
        <f t="shared" si="66"/>
        <v>36251.123999999996</v>
      </c>
      <c r="I709" s="148">
        <f t="shared" si="67"/>
        <v>660885.87600000005</v>
      </c>
      <c r="J709" s="148">
        <f t="shared" si="68"/>
        <v>733388.12399999995</v>
      </c>
      <c r="K709" s="149">
        <f>F709/F706</f>
        <v>0.40493011536207402</v>
      </c>
      <c r="L709" s="150">
        <f t="shared" si="69"/>
        <v>2.1056365998827847E-2</v>
      </c>
      <c r="M709" s="150">
        <f t="shared" si="70"/>
        <v>0.38387374936324614</v>
      </c>
      <c r="N709" s="150">
        <f t="shared" si="71"/>
        <v>0.42598648136090189</v>
      </c>
    </row>
    <row r="710" spans="1:14" x14ac:dyDescent="0.25">
      <c r="A710" s="156" t="s">
        <v>23</v>
      </c>
      <c r="B710" s="2" t="s">
        <v>37</v>
      </c>
      <c r="C710" s="91" t="s">
        <v>0</v>
      </c>
      <c r="D710" s="2" t="s">
        <v>10</v>
      </c>
      <c r="E710" s="56" t="s">
        <v>59</v>
      </c>
      <c r="F710" s="146">
        <v>21534016</v>
      </c>
      <c r="G710" s="147">
        <v>0.4</v>
      </c>
      <c r="H710" s="148">
        <f t="shared" si="66"/>
        <v>172272.128</v>
      </c>
      <c r="I710" s="148">
        <f t="shared" si="67"/>
        <v>21361743.872000001</v>
      </c>
      <c r="J710" s="148">
        <f t="shared" si="68"/>
        <v>21706288.127999999</v>
      </c>
      <c r="K710" s="149">
        <v>1</v>
      </c>
      <c r="L710" s="150">
        <f t="shared" si="69"/>
        <v>8.0000000000000002E-3</v>
      </c>
      <c r="M710" s="150">
        <f t="shared" si="70"/>
        <v>0.99199999999999999</v>
      </c>
      <c r="N710" s="150">
        <f t="shared" si="71"/>
        <v>1.008</v>
      </c>
    </row>
    <row r="711" spans="1:14" x14ac:dyDescent="0.25">
      <c r="A711" s="156" t="s">
        <v>23</v>
      </c>
      <c r="B711" s="2" t="s">
        <v>37</v>
      </c>
      <c r="C711" s="123" t="s">
        <v>0</v>
      </c>
      <c r="D711" s="96" t="s">
        <v>10</v>
      </c>
      <c r="E711" s="60" t="s">
        <v>12</v>
      </c>
      <c r="F711" s="146">
        <v>4815864</v>
      </c>
      <c r="G711" s="147">
        <v>1.2</v>
      </c>
      <c r="H711" s="148">
        <f t="shared" si="66"/>
        <v>115580.73599999999</v>
      </c>
      <c r="I711" s="148">
        <f t="shared" si="67"/>
        <v>4700283.2640000004</v>
      </c>
      <c r="J711" s="148">
        <f t="shared" si="68"/>
        <v>4931444.7359999996</v>
      </c>
      <c r="K711" s="149">
        <f>F711/F710</f>
        <v>0.22363984497828923</v>
      </c>
      <c r="L711" s="150">
        <f t="shared" si="69"/>
        <v>5.3673562794789411E-3</v>
      </c>
      <c r="M711" s="150">
        <f t="shared" si="70"/>
        <v>0.2182724886988103</v>
      </c>
      <c r="N711" s="150">
        <f t="shared" si="71"/>
        <v>0.22900720125776816</v>
      </c>
    </row>
    <row r="712" spans="1:14" x14ac:dyDescent="0.25">
      <c r="A712" s="156" t="s">
        <v>23</v>
      </c>
      <c r="B712" s="2" t="s">
        <v>37</v>
      </c>
      <c r="C712" s="91" t="s">
        <v>0</v>
      </c>
      <c r="D712" s="2" t="s">
        <v>10</v>
      </c>
      <c r="E712" s="60" t="s">
        <v>13</v>
      </c>
      <c r="F712" s="146">
        <v>8420292</v>
      </c>
      <c r="G712" s="147">
        <v>0.8</v>
      </c>
      <c r="H712" s="148">
        <f t="shared" si="66"/>
        <v>134724.67200000002</v>
      </c>
      <c r="I712" s="148">
        <f t="shared" si="67"/>
        <v>8285567.3279999997</v>
      </c>
      <c r="J712" s="148">
        <f t="shared" si="68"/>
        <v>8555016.6720000003</v>
      </c>
      <c r="K712" s="149">
        <f>F712/F710</f>
        <v>0.39102283568471391</v>
      </c>
      <c r="L712" s="150">
        <f t="shared" si="69"/>
        <v>6.2563653709554233E-3</v>
      </c>
      <c r="M712" s="150">
        <f t="shared" si="70"/>
        <v>0.38476647031375849</v>
      </c>
      <c r="N712" s="150">
        <f t="shared" si="71"/>
        <v>0.39727920105566933</v>
      </c>
    </row>
    <row r="713" spans="1:14" x14ac:dyDescent="0.25">
      <c r="A713" s="156" t="s">
        <v>23</v>
      </c>
      <c r="B713" s="2" t="s">
        <v>37</v>
      </c>
      <c r="C713" s="91" t="s">
        <v>0</v>
      </c>
      <c r="D713" s="2" t="s">
        <v>10</v>
      </c>
      <c r="E713" s="60" t="s">
        <v>14</v>
      </c>
      <c r="F713" s="146">
        <v>8297860</v>
      </c>
      <c r="G713" s="147">
        <v>0.8</v>
      </c>
      <c r="H713" s="148">
        <f t="shared" si="66"/>
        <v>132765.76000000001</v>
      </c>
      <c r="I713" s="148">
        <f t="shared" si="67"/>
        <v>8165094.2400000002</v>
      </c>
      <c r="J713" s="148">
        <f t="shared" si="68"/>
        <v>8430625.7599999998</v>
      </c>
      <c r="K713" s="149">
        <f>F713/F710</f>
        <v>0.38533731933699689</v>
      </c>
      <c r="L713" s="150">
        <f t="shared" si="69"/>
        <v>6.1653971093919499E-3</v>
      </c>
      <c r="M713" s="150">
        <f t="shared" si="70"/>
        <v>0.37917192222760493</v>
      </c>
      <c r="N713" s="150">
        <f t="shared" si="71"/>
        <v>0.39150271644638884</v>
      </c>
    </row>
    <row r="714" spans="1:14" x14ac:dyDescent="0.25">
      <c r="A714" s="156" t="s">
        <v>23</v>
      </c>
      <c r="B714" s="2" t="s">
        <v>37</v>
      </c>
      <c r="C714" s="91" t="s">
        <v>1</v>
      </c>
      <c r="D714" s="2" t="s">
        <v>10</v>
      </c>
      <c r="E714" s="56" t="s">
        <v>59</v>
      </c>
      <c r="F714" s="146">
        <v>10625941</v>
      </c>
      <c r="G714" s="147">
        <v>0.7</v>
      </c>
      <c r="H714" s="148">
        <f t="shared" si="66"/>
        <v>148763.174</v>
      </c>
      <c r="I714" s="148">
        <f t="shared" si="67"/>
        <v>10477177.825999999</v>
      </c>
      <c r="J714" s="148">
        <f t="shared" si="68"/>
        <v>10774704.174000001</v>
      </c>
      <c r="K714" s="149">
        <v>1</v>
      </c>
      <c r="L714" s="150">
        <f t="shared" si="69"/>
        <v>1.3999999999999999E-2</v>
      </c>
      <c r="M714" s="150">
        <f t="shared" si="70"/>
        <v>0.98599999999999999</v>
      </c>
      <c r="N714" s="150">
        <f t="shared" si="71"/>
        <v>1.014</v>
      </c>
    </row>
    <row r="715" spans="1:14" x14ac:dyDescent="0.25">
      <c r="A715" s="156" t="s">
        <v>23</v>
      </c>
      <c r="B715" s="2" t="s">
        <v>37</v>
      </c>
      <c r="C715" s="123" t="s">
        <v>1</v>
      </c>
      <c r="D715" s="96" t="s">
        <v>10</v>
      </c>
      <c r="E715" s="60" t="s">
        <v>12</v>
      </c>
      <c r="F715" s="146">
        <v>2590425</v>
      </c>
      <c r="G715" s="147">
        <v>1.8</v>
      </c>
      <c r="H715" s="148">
        <f t="shared" si="66"/>
        <v>93255.3</v>
      </c>
      <c r="I715" s="148">
        <f t="shared" si="67"/>
        <v>2497169.7000000002</v>
      </c>
      <c r="J715" s="148">
        <f t="shared" si="68"/>
        <v>2683680.2999999998</v>
      </c>
      <c r="K715" s="149">
        <f>F715/F714</f>
        <v>0.24378311530244709</v>
      </c>
      <c r="L715" s="150">
        <f t="shared" si="69"/>
        <v>8.7761921508880958E-3</v>
      </c>
      <c r="M715" s="150">
        <f t="shared" si="70"/>
        <v>0.23500692315155899</v>
      </c>
      <c r="N715" s="150">
        <f t="shared" si="71"/>
        <v>0.25255930745333521</v>
      </c>
    </row>
    <row r="716" spans="1:14" x14ac:dyDescent="0.25">
      <c r="A716" s="156" t="s">
        <v>23</v>
      </c>
      <c r="B716" s="2" t="s">
        <v>37</v>
      </c>
      <c r="C716" s="91" t="s">
        <v>1</v>
      </c>
      <c r="D716" s="2" t="s">
        <v>10</v>
      </c>
      <c r="E716" s="60" t="s">
        <v>13</v>
      </c>
      <c r="F716" s="146">
        <v>4290257</v>
      </c>
      <c r="G716" s="147">
        <v>1.2</v>
      </c>
      <c r="H716" s="148">
        <f t="shared" si="66"/>
        <v>102966.16799999999</v>
      </c>
      <c r="I716" s="148">
        <f t="shared" si="67"/>
        <v>4187290.8319999999</v>
      </c>
      <c r="J716" s="148">
        <f t="shared" si="68"/>
        <v>4393223.1679999996</v>
      </c>
      <c r="K716" s="149">
        <f>F716/F714</f>
        <v>0.40375313583992234</v>
      </c>
      <c r="L716" s="150">
        <f t="shared" si="69"/>
        <v>9.6900752601581357E-3</v>
      </c>
      <c r="M716" s="150">
        <f t="shared" si="70"/>
        <v>0.3940630605797642</v>
      </c>
      <c r="N716" s="150">
        <f t="shared" si="71"/>
        <v>0.41344321110008048</v>
      </c>
    </row>
    <row r="717" spans="1:14" x14ac:dyDescent="0.25">
      <c r="A717" s="156" t="s">
        <v>23</v>
      </c>
      <c r="B717" s="2" t="s">
        <v>37</v>
      </c>
      <c r="C717" s="91" t="s">
        <v>1</v>
      </c>
      <c r="D717" s="2" t="s">
        <v>10</v>
      </c>
      <c r="E717" s="60" t="s">
        <v>14</v>
      </c>
      <c r="F717" s="146">
        <v>3745259</v>
      </c>
      <c r="G717" s="147">
        <v>1.4</v>
      </c>
      <c r="H717" s="148">
        <f t="shared" si="66"/>
        <v>104867.25199999999</v>
      </c>
      <c r="I717" s="148">
        <f t="shared" si="67"/>
        <v>3640391.7480000001</v>
      </c>
      <c r="J717" s="148">
        <f t="shared" si="68"/>
        <v>3850126.2519999999</v>
      </c>
      <c r="K717" s="149">
        <f>F717/F714</f>
        <v>0.3524637488576306</v>
      </c>
      <c r="L717" s="150">
        <f t="shared" si="69"/>
        <v>9.8689849680136561E-3</v>
      </c>
      <c r="M717" s="150">
        <f t="shared" si="70"/>
        <v>0.34259476388961696</v>
      </c>
      <c r="N717" s="150">
        <f t="shared" si="71"/>
        <v>0.36233273382564424</v>
      </c>
    </row>
    <row r="718" spans="1:14" x14ac:dyDescent="0.25">
      <c r="A718" s="156" t="s">
        <v>23</v>
      </c>
      <c r="B718" s="2" t="s">
        <v>37</v>
      </c>
      <c r="C718" s="91" t="s">
        <v>60</v>
      </c>
      <c r="D718" s="2" t="s">
        <v>10</v>
      </c>
      <c r="E718" s="56" t="s">
        <v>59</v>
      </c>
      <c r="F718" s="146">
        <v>10908075</v>
      </c>
      <c r="G718" s="147">
        <v>0.7</v>
      </c>
      <c r="H718" s="148">
        <f t="shared" si="66"/>
        <v>152713.04999999999</v>
      </c>
      <c r="I718" s="148">
        <f t="shared" si="67"/>
        <v>10755361.949999999</v>
      </c>
      <c r="J718" s="148">
        <f t="shared" si="68"/>
        <v>11060788.050000001</v>
      </c>
      <c r="K718" s="149">
        <v>1</v>
      </c>
      <c r="L718" s="150">
        <f t="shared" si="69"/>
        <v>1.3999999999999999E-2</v>
      </c>
      <c r="M718" s="150">
        <f t="shared" si="70"/>
        <v>0.98599999999999999</v>
      </c>
      <c r="N718" s="150">
        <f t="shared" si="71"/>
        <v>1.014</v>
      </c>
    </row>
    <row r="719" spans="1:14" x14ac:dyDescent="0.25">
      <c r="A719" s="156" t="s">
        <v>23</v>
      </c>
      <c r="B719" s="2" t="s">
        <v>37</v>
      </c>
      <c r="C719" s="123" t="s">
        <v>60</v>
      </c>
      <c r="D719" s="96" t="s">
        <v>10</v>
      </c>
      <c r="E719" s="60" t="s">
        <v>12</v>
      </c>
      <c r="F719" s="146">
        <v>2225439</v>
      </c>
      <c r="G719" s="147">
        <v>1.8</v>
      </c>
      <c r="H719" s="148">
        <f t="shared" si="66"/>
        <v>80115.804000000004</v>
      </c>
      <c r="I719" s="148">
        <f t="shared" si="67"/>
        <v>2145323.196</v>
      </c>
      <c r="J719" s="148">
        <f t="shared" si="68"/>
        <v>2305554.804</v>
      </c>
      <c r="K719" s="149">
        <f>F719/F718</f>
        <v>0.20401757413659147</v>
      </c>
      <c r="L719" s="150">
        <f t="shared" si="69"/>
        <v>7.3446326689172925E-3</v>
      </c>
      <c r="M719" s="150">
        <f t="shared" si="70"/>
        <v>0.19667294146767417</v>
      </c>
      <c r="N719" s="150">
        <f t="shared" si="71"/>
        <v>0.21136220680550877</v>
      </c>
    </row>
    <row r="720" spans="1:14" x14ac:dyDescent="0.25">
      <c r="A720" s="156" t="s">
        <v>23</v>
      </c>
      <c r="B720" s="2" t="s">
        <v>37</v>
      </c>
      <c r="C720" s="91" t="s">
        <v>60</v>
      </c>
      <c r="D720" s="2" t="s">
        <v>10</v>
      </c>
      <c r="E720" s="60" t="s">
        <v>13</v>
      </c>
      <c r="F720" s="146">
        <v>4130035</v>
      </c>
      <c r="G720" s="147">
        <v>1.2</v>
      </c>
      <c r="H720" s="148">
        <f t="shared" si="66"/>
        <v>99120.84</v>
      </c>
      <c r="I720" s="148">
        <f t="shared" si="67"/>
        <v>4030914.16</v>
      </c>
      <c r="J720" s="148">
        <f t="shared" si="68"/>
        <v>4229155.84</v>
      </c>
      <c r="K720" s="149">
        <f>F720/F718</f>
        <v>0.37862180082186819</v>
      </c>
      <c r="L720" s="150">
        <f t="shared" si="69"/>
        <v>9.0869232197248358E-3</v>
      </c>
      <c r="M720" s="150">
        <f t="shared" si="70"/>
        <v>0.36953487760214337</v>
      </c>
      <c r="N720" s="150">
        <f t="shared" si="71"/>
        <v>0.38770872404159301</v>
      </c>
    </row>
    <row r="721" spans="1:14" x14ac:dyDescent="0.25">
      <c r="A721" s="156" t="s">
        <v>23</v>
      </c>
      <c r="B721" s="2" t="s">
        <v>37</v>
      </c>
      <c r="C721" s="91" t="s">
        <v>60</v>
      </c>
      <c r="D721" s="151" t="s">
        <v>10</v>
      </c>
      <c r="E721" s="60" t="s">
        <v>14</v>
      </c>
      <c r="F721" s="146">
        <v>4552601</v>
      </c>
      <c r="G721" s="147">
        <v>1.2</v>
      </c>
      <c r="H721" s="148">
        <f t="shared" si="66"/>
        <v>109262.424</v>
      </c>
      <c r="I721" s="148">
        <f t="shared" si="67"/>
        <v>4443338.5760000004</v>
      </c>
      <c r="J721" s="148">
        <f t="shared" si="68"/>
        <v>4661863.4239999996</v>
      </c>
      <c r="K721" s="149">
        <f>F721/F718</f>
        <v>0.41736062504154031</v>
      </c>
      <c r="L721" s="150">
        <f t="shared" si="69"/>
        <v>1.0016655000996967E-2</v>
      </c>
      <c r="M721" s="150">
        <f t="shared" si="70"/>
        <v>0.40734397004054335</v>
      </c>
      <c r="N721" s="150">
        <f t="shared" si="71"/>
        <v>0.42737728004253728</v>
      </c>
    </row>
    <row r="722" spans="1:14" x14ac:dyDescent="0.25">
      <c r="A722" s="156" t="s">
        <v>24</v>
      </c>
      <c r="B722" s="2" t="s">
        <v>28</v>
      </c>
      <c r="C722" s="91" t="s">
        <v>0</v>
      </c>
      <c r="D722" s="2" t="s">
        <v>4</v>
      </c>
      <c r="E722" s="56" t="s">
        <v>59</v>
      </c>
      <c r="F722" s="146">
        <v>394070</v>
      </c>
      <c r="G722" s="147">
        <v>3.9</v>
      </c>
      <c r="H722" s="148">
        <f t="shared" si="66"/>
        <v>30737.46</v>
      </c>
      <c r="I722" s="148">
        <f t="shared" si="67"/>
        <v>363332.54</v>
      </c>
      <c r="J722" s="148">
        <f t="shared" si="68"/>
        <v>424807.46</v>
      </c>
      <c r="K722" s="149">
        <v>1</v>
      </c>
      <c r="L722" s="150">
        <f t="shared" si="69"/>
        <v>7.8E-2</v>
      </c>
      <c r="M722" s="150">
        <f t="shared" si="70"/>
        <v>0.92200000000000004</v>
      </c>
      <c r="N722" s="150">
        <f t="shared" si="71"/>
        <v>1.0780000000000001</v>
      </c>
    </row>
    <row r="723" spans="1:14" x14ac:dyDescent="0.25">
      <c r="A723" s="156" t="s">
        <v>24</v>
      </c>
      <c r="B723" s="2" t="s">
        <v>28</v>
      </c>
      <c r="C723" s="123" t="s">
        <v>0</v>
      </c>
      <c r="D723" s="96" t="s">
        <v>4</v>
      </c>
      <c r="E723" s="60" t="s">
        <v>12</v>
      </c>
      <c r="F723" s="146">
        <v>15063</v>
      </c>
      <c r="G723" s="147">
        <v>20.2</v>
      </c>
      <c r="H723" s="148">
        <f t="shared" si="66"/>
        <v>6085.4519999999993</v>
      </c>
      <c r="I723" s="148">
        <f t="shared" si="67"/>
        <v>8977.5480000000007</v>
      </c>
      <c r="J723" s="148">
        <f t="shared" si="68"/>
        <v>21148.451999999997</v>
      </c>
      <c r="K723" s="149">
        <f>F723/F722</f>
        <v>3.8224173370213416E-2</v>
      </c>
      <c r="L723" s="150">
        <f t="shared" si="69"/>
        <v>1.5442566041566219E-2</v>
      </c>
      <c r="M723" s="150">
        <f t="shared" si="70"/>
        <v>2.2781607328647195E-2</v>
      </c>
      <c r="N723" s="150">
        <f t="shared" si="71"/>
        <v>5.3666739411779636E-2</v>
      </c>
    </row>
    <row r="724" spans="1:14" x14ac:dyDescent="0.25">
      <c r="A724" s="156" t="s">
        <v>24</v>
      </c>
      <c r="B724" s="2" t="s">
        <v>28</v>
      </c>
      <c r="C724" s="91" t="s">
        <v>0</v>
      </c>
      <c r="D724" s="2" t="s">
        <v>4</v>
      </c>
      <c r="E724" s="60" t="s">
        <v>13</v>
      </c>
      <c r="F724" s="146">
        <v>19112</v>
      </c>
      <c r="G724" s="147">
        <v>17.899999999999999</v>
      </c>
      <c r="H724" s="148">
        <f t="shared" si="66"/>
        <v>6842.0959999999995</v>
      </c>
      <c r="I724" s="148">
        <f t="shared" si="67"/>
        <v>12269.904</v>
      </c>
      <c r="J724" s="148">
        <f t="shared" si="68"/>
        <v>25954.095999999998</v>
      </c>
      <c r="K724" s="149">
        <f>F724/F722</f>
        <v>4.8498997640013197E-2</v>
      </c>
      <c r="L724" s="150">
        <f t="shared" si="69"/>
        <v>1.7362641155124724E-2</v>
      </c>
      <c r="M724" s="150">
        <f t="shared" si="70"/>
        <v>3.1136356484888474E-2</v>
      </c>
      <c r="N724" s="150">
        <f t="shared" si="71"/>
        <v>6.5861638795137928E-2</v>
      </c>
    </row>
    <row r="725" spans="1:14" x14ac:dyDescent="0.25">
      <c r="A725" s="156" t="s">
        <v>24</v>
      </c>
      <c r="B725" s="2" t="s">
        <v>28</v>
      </c>
      <c r="C725" s="91" t="s">
        <v>0</v>
      </c>
      <c r="D725" s="2" t="s">
        <v>4</v>
      </c>
      <c r="E725" s="60" t="s">
        <v>14</v>
      </c>
      <c r="F725" s="146">
        <v>359895</v>
      </c>
      <c r="G725" s="147">
        <v>3.9</v>
      </c>
      <c r="H725" s="148">
        <f t="shared" si="66"/>
        <v>28071.81</v>
      </c>
      <c r="I725" s="148">
        <f t="shared" si="67"/>
        <v>331823.19</v>
      </c>
      <c r="J725" s="148">
        <f t="shared" si="68"/>
        <v>387966.81</v>
      </c>
      <c r="K725" s="149">
        <f>F725/F722</f>
        <v>0.91327682898977336</v>
      </c>
      <c r="L725" s="150">
        <f t="shared" si="69"/>
        <v>7.1235592661202315E-2</v>
      </c>
      <c r="M725" s="150">
        <f t="shared" si="70"/>
        <v>0.84204123632857109</v>
      </c>
      <c r="N725" s="150">
        <f t="shared" si="71"/>
        <v>0.98451242165097563</v>
      </c>
    </row>
    <row r="726" spans="1:14" x14ac:dyDescent="0.25">
      <c r="A726" s="156" t="s">
        <v>24</v>
      </c>
      <c r="B726" s="2" t="s">
        <v>28</v>
      </c>
      <c r="C726" s="91" t="s">
        <v>1</v>
      </c>
      <c r="D726" s="2" t="s">
        <v>4</v>
      </c>
      <c r="E726" s="56" t="s">
        <v>59</v>
      </c>
      <c r="F726" s="146">
        <v>202317</v>
      </c>
      <c r="G726" s="147">
        <v>5.3</v>
      </c>
      <c r="H726" s="148">
        <f t="shared" si="66"/>
        <v>21445.601999999999</v>
      </c>
      <c r="I726" s="148">
        <f t="shared" si="67"/>
        <v>180871.39799999999</v>
      </c>
      <c r="J726" s="148">
        <f t="shared" si="68"/>
        <v>223762.60200000001</v>
      </c>
      <c r="K726" s="149">
        <v>1</v>
      </c>
      <c r="L726" s="150">
        <f t="shared" si="69"/>
        <v>0.106</v>
      </c>
      <c r="M726" s="150">
        <f t="shared" si="70"/>
        <v>0.89400000000000002</v>
      </c>
      <c r="N726" s="150">
        <f t="shared" si="71"/>
        <v>1.1060000000000001</v>
      </c>
    </row>
    <row r="727" spans="1:14" x14ac:dyDescent="0.25">
      <c r="A727" s="156" t="s">
        <v>24</v>
      </c>
      <c r="B727" s="2" t="s">
        <v>28</v>
      </c>
      <c r="C727" s="123" t="s">
        <v>1</v>
      </c>
      <c r="D727" s="96" t="s">
        <v>4</v>
      </c>
      <c r="E727" s="60" t="s">
        <v>12</v>
      </c>
      <c r="F727" s="146" t="s">
        <v>100</v>
      </c>
      <c r="H727" s="148" t="e">
        <f t="shared" si="66"/>
        <v>#VALUE!</v>
      </c>
      <c r="I727" s="148" t="e">
        <f t="shared" si="67"/>
        <v>#VALUE!</v>
      </c>
      <c r="J727" s="148" t="e">
        <f t="shared" si="68"/>
        <v>#VALUE!</v>
      </c>
      <c r="K727" s="149" t="e">
        <f>F727/F726</f>
        <v>#VALUE!</v>
      </c>
      <c r="L727" s="150" t="e">
        <f t="shared" si="69"/>
        <v>#VALUE!</v>
      </c>
      <c r="M727" s="150" t="e">
        <f t="shared" si="70"/>
        <v>#VALUE!</v>
      </c>
      <c r="N727" s="150" t="e">
        <f t="shared" si="71"/>
        <v>#VALUE!</v>
      </c>
    </row>
    <row r="728" spans="1:14" x14ac:dyDescent="0.25">
      <c r="A728" s="156" t="s">
        <v>24</v>
      </c>
      <c r="B728" s="2" t="s">
        <v>28</v>
      </c>
      <c r="C728" s="91" t="s">
        <v>1</v>
      </c>
      <c r="D728" s="2" t="s">
        <v>4</v>
      </c>
      <c r="E728" s="60" t="s">
        <v>13</v>
      </c>
      <c r="F728" s="146">
        <v>10389</v>
      </c>
      <c r="G728" s="147">
        <v>24.7</v>
      </c>
      <c r="H728" s="148">
        <f t="shared" si="66"/>
        <v>5132.1660000000002</v>
      </c>
      <c r="I728" s="148">
        <f t="shared" si="67"/>
        <v>5256.8339999999998</v>
      </c>
      <c r="J728" s="148">
        <f t="shared" si="68"/>
        <v>15521.166000000001</v>
      </c>
      <c r="K728" s="149">
        <f>F728/F726</f>
        <v>5.1350108987381189E-2</v>
      </c>
      <c r="L728" s="150">
        <f t="shared" si="69"/>
        <v>2.536695383976631E-2</v>
      </c>
      <c r="M728" s="150">
        <f t="shared" si="70"/>
        <v>2.5983155147614879E-2</v>
      </c>
      <c r="N728" s="150">
        <f t="shared" si="71"/>
        <v>7.6717062827147492E-2</v>
      </c>
    </row>
    <row r="729" spans="1:14" x14ac:dyDescent="0.25">
      <c r="A729" s="156" t="s">
        <v>24</v>
      </c>
      <c r="B729" s="2" t="s">
        <v>28</v>
      </c>
      <c r="C729" s="91" t="s">
        <v>1</v>
      </c>
      <c r="D729" s="2" t="s">
        <v>4</v>
      </c>
      <c r="E729" s="60" t="s">
        <v>14</v>
      </c>
      <c r="F729" s="146">
        <v>182042</v>
      </c>
      <c r="G729" s="147">
        <v>6.2</v>
      </c>
      <c r="H729" s="148">
        <f t="shared" si="66"/>
        <v>22573.208000000002</v>
      </c>
      <c r="I729" s="148">
        <f t="shared" si="67"/>
        <v>159468.79199999999</v>
      </c>
      <c r="J729" s="148">
        <f t="shared" si="68"/>
        <v>204615.20800000001</v>
      </c>
      <c r="K729" s="149">
        <f>F729/F726</f>
        <v>0.89978597942832284</v>
      </c>
      <c r="L729" s="150">
        <f t="shared" si="69"/>
        <v>0.11157346144911204</v>
      </c>
      <c r="M729" s="150">
        <f t="shared" si="70"/>
        <v>0.78821251797921077</v>
      </c>
      <c r="N729" s="150">
        <f t="shared" si="71"/>
        <v>1.0113594408774349</v>
      </c>
    </row>
    <row r="730" spans="1:14" x14ac:dyDescent="0.25">
      <c r="A730" s="156" t="s">
        <v>24</v>
      </c>
      <c r="B730" s="2" t="s">
        <v>28</v>
      </c>
      <c r="C730" s="91" t="s">
        <v>60</v>
      </c>
      <c r="D730" s="2" t="s">
        <v>4</v>
      </c>
      <c r="E730" s="56" t="s">
        <v>59</v>
      </c>
      <c r="F730" s="146">
        <v>191753</v>
      </c>
      <c r="G730" s="147">
        <v>6.2</v>
      </c>
      <c r="H730" s="148">
        <f t="shared" si="66"/>
        <v>23777.372000000003</v>
      </c>
      <c r="I730" s="148">
        <f t="shared" si="67"/>
        <v>167975.628</v>
      </c>
      <c r="J730" s="148">
        <f t="shared" si="68"/>
        <v>215530.372</v>
      </c>
      <c r="K730" s="149">
        <v>1</v>
      </c>
      <c r="L730" s="150">
        <f t="shared" si="69"/>
        <v>0.124</v>
      </c>
      <c r="M730" s="150">
        <f t="shared" si="70"/>
        <v>0.876</v>
      </c>
      <c r="N730" s="150">
        <f t="shared" si="71"/>
        <v>1.1240000000000001</v>
      </c>
    </row>
    <row r="731" spans="1:14" x14ac:dyDescent="0.25">
      <c r="A731" s="156" t="s">
        <v>24</v>
      </c>
      <c r="B731" s="2" t="s">
        <v>28</v>
      </c>
      <c r="C731" s="123" t="s">
        <v>60</v>
      </c>
      <c r="D731" s="96" t="s">
        <v>4</v>
      </c>
      <c r="E731" s="60" t="s">
        <v>12</v>
      </c>
      <c r="F731" s="146" t="s">
        <v>100</v>
      </c>
      <c r="H731" s="148" t="e">
        <f t="shared" si="66"/>
        <v>#VALUE!</v>
      </c>
      <c r="I731" s="148" t="e">
        <f t="shared" si="67"/>
        <v>#VALUE!</v>
      </c>
      <c r="J731" s="148" t="e">
        <f t="shared" si="68"/>
        <v>#VALUE!</v>
      </c>
      <c r="K731" s="149" t="e">
        <f>F731/F730</f>
        <v>#VALUE!</v>
      </c>
      <c r="L731" s="150" t="e">
        <f t="shared" si="69"/>
        <v>#VALUE!</v>
      </c>
      <c r="M731" s="150" t="e">
        <f t="shared" si="70"/>
        <v>#VALUE!</v>
      </c>
      <c r="N731" s="150" t="e">
        <f t="shared" si="71"/>
        <v>#VALUE!</v>
      </c>
    </row>
    <row r="732" spans="1:14" x14ac:dyDescent="0.25">
      <c r="A732" s="156" t="s">
        <v>24</v>
      </c>
      <c r="B732" s="2" t="s">
        <v>28</v>
      </c>
      <c r="C732" s="91" t="s">
        <v>60</v>
      </c>
      <c r="D732" s="2" t="s">
        <v>4</v>
      </c>
      <c r="E732" s="60" t="s">
        <v>13</v>
      </c>
      <c r="F732" s="146" t="s">
        <v>100</v>
      </c>
      <c r="H732" s="148" t="e">
        <f t="shared" si="66"/>
        <v>#VALUE!</v>
      </c>
      <c r="I732" s="148" t="e">
        <f t="shared" si="67"/>
        <v>#VALUE!</v>
      </c>
      <c r="J732" s="148" t="e">
        <f t="shared" si="68"/>
        <v>#VALUE!</v>
      </c>
      <c r="K732" s="149" t="e">
        <f>F732/F730</f>
        <v>#VALUE!</v>
      </c>
      <c r="L732" s="150" t="e">
        <f t="shared" si="69"/>
        <v>#VALUE!</v>
      </c>
      <c r="M732" s="150" t="e">
        <f t="shared" si="70"/>
        <v>#VALUE!</v>
      </c>
      <c r="N732" s="150" t="e">
        <f t="shared" si="71"/>
        <v>#VALUE!</v>
      </c>
    </row>
    <row r="733" spans="1:14" x14ac:dyDescent="0.25">
      <c r="A733" s="156" t="s">
        <v>24</v>
      </c>
      <c r="B733" s="2" t="s">
        <v>28</v>
      </c>
      <c r="C733" s="91" t="s">
        <v>60</v>
      </c>
      <c r="D733" s="151" t="s">
        <v>4</v>
      </c>
      <c r="E733" s="60" t="s">
        <v>14</v>
      </c>
      <c r="F733" s="146">
        <v>177853</v>
      </c>
      <c r="G733" s="147">
        <v>6.2</v>
      </c>
      <c r="H733" s="148">
        <f t="shared" si="66"/>
        <v>22053.772000000001</v>
      </c>
      <c r="I733" s="148">
        <f t="shared" si="67"/>
        <v>155799.228</v>
      </c>
      <c r="J733" s="148">
        <f t="shared" si="68"/>
        <v>199906.772</v>
      </c>
      <c r="K733" s="149">
        <f>F733/F730</f>
        <v>0.92751091247594564</v>
      </c>
      <c r="L733" s="150">
        <f t="shared" si="69"/>
        <v>0.11501135314701726</v>
      </c>
      <c r="M733" s="150">
        <f t="shared" si="70"/>
        <v>0.81249955932892837</v>
      </c>
      <c r="N733" s="150">
        <f t="shared" si="71"/>
        <v>1.0425222656229629</v>
      </c>
    </row>
    <row r="734" spans="1:14" x14ac:dyDescent="0.25">
      <c r="A734" s="156" t="s">
        <v>24</v>
      </c>
      <c r="B734" s="2" t="s">
        <v>28</v>
      </c>
      <c r="C734" s="91" t="s">
        <v>0</v>
      </c>
      <c r="D734" s="2" t="s">
        <v>6</v>
      </c>
      <c r="E734" s="56" t="s">
        <v>59</v>
      </c>
      <c r="F734" s="146">
        <v>871276</v>
      </c>
      <c r="G734" s="147">
        <v>3.1</v>
      </c>
      <c r="H734" s="148">
        <f t="shared" si="66"/>
        <v>54019.112000000001</v>
      </c>
      <c r="I734" s="148">
        <f t="shared" si="67"/>
        <v>817256.88800000004</v>
      </c>
      <c r="J734" s="148">
        <f t="shared" si="68"/>
        <v>925295.11199999996</v>
      </c>
      <c r="K734" s="149">
        <v>1</v>
      </c>
      <c r="L734" s="150">
        <f t="shared" si="69"/>
        <v>6.2E-2</v>
      </c>
      <c r="M734" s="150">
        <f t="shared" si="70"/>
        <v>0.93799999999999994</v>
      </c>
      <c r="N734" s="150">
        <f t="shared" si="71"/>
        <v>1.0620000000000001</v>
      </c>
    </row>
    <row r="735" spans="1:14" x14ac:dyDescent="0.25">
      <c r="A735" s="156" t="s">
        <v>24</v>
      </c>
      <c r="B735" s="2" t="s">
        <v>28</v>
      </c>
      <c r="C735" s="123" t="s">
        <v>0</v>
      </c>
      <c r="D735" s="96" t="s">
        <v>6</v>
      </c>
      <c r="E735" s="60" t="s">
        <v>12</v>
      </c>
      <c r="F735" s="146">
        <v>163316</v>
      </c>
      <c r="G735" s="147">
        <v>7.6</v>
      </c>
      <c r="H735" s="148">
        <f t="shared" si="66"/>
        <v>24824.031999999996</v>
      </c>
      <c r="I735" s="148">
        <f t="shared" si="67"/>
        <v>138491.96799999999</v>
      </c>
      <c r="J735" s="148">
        <f t="shared" si="68"/>
        <v>188140.03200000001</v>
      </c>
      <c r="K735" s="149">
        <f>F735/F734</f>
        <v>0.18744462145175581</v>
      </c>
      <c r="L735" s="150">
        <f t="shared" si="69"/>
        <v>2.8491582460666881E-2</v>
      </c>
      <c r="M735" s="150">
        <f t="shared" si="70"/>
        <v>0.15895303899108892</v>
      </c>
      <c r="N735" s="150">
        <f t="shared" si="71"/>
        <v>0.21593620391242269</v>
      </c>
    </row>
    <row r="736" spans="1:14" x14ac:dyDescent="0.25">
      <c r="A736" s="156" t="s">
        <v>24</v>
      </c>
      <c r="B736" s="2" t="s">
        <v>28</v>
      </c>
      <c r="C736" s="91" t="s">
        <v>0</v>
      </c>
      <c r="D736" s="2" t="s">
        <v>6</v>
      </c>
      <c r="E736" s="60" t="s">
        <v>13</v>
      </c>
      <c r="F736" s="146">
        <v>177965</v>
      </c>
      <c r="G736" s="147">
        <v>7.6</v>
      </c>
      <c r="H736" s="148">
        <f t="shared" si="66"/>
        <v>27050.68</v>
      </c>
      <c r="I736" s="148">
        <f t="shared" si="67"/>
        <v>150914.32</v>
      </c>
      <c r="J736" s="148">
        <f t="shared" si="68"/>
        <v>205015.67999999999</v>
      </c>
      <c r="K736" s="149">
        <f>F736/F734</f>
        <v>0.20425789302126995</v>
      </c>
      <c r="L736" s="150">
        <f t="shared" si="69"/>
        <v>3.104719973923303E-2</v>
      </c>
      <c r="M736" s="150">
        <f t="shared" si="70"/>
        <v>0.17321069328203692</v>
      </c>
      <c r="N736" s="150">
        <f t="shared" si="71"/>
        <v>0.23530509276050299</v>
      </c>
    </row>
    <row r="737" spans="1:14" x14ac:dyDescent="0.25">
      <c r="A737" s="156" t="s">
        <v>24</v>
      </c>
      <c r="B737" s="2" t="s">
        <v>28</v>
      </c>
      <c r="C737" s="91" t="s">
        <v>0</v>
      </c>
      <c r="D737" s="2" t="s">
        <v>6</v>
      </c>
      <c r="E737" s="60" t="s">
        <v>14</v>
      </c>
      <c r="F737" s="146">
        <v>529995</v>
      </c>
      <c r="G737" s="147">
        <v>3.9</v>
      </c>
      <c r="H737" s="148">
        <f t="shared" si="66"/>
        <v>41339.61</v>
      </c>
      <c r="I737" s="148">
        <f t="shared" si="67"/>
        <v>488655.39</v>
      </c>
      <c r="J737" s="148">
        <f t="shared" si="68"/>
        <v>571334.61</v>
      </c>
      <c r="K737" s="149">
        <f>F737/F734</f>
        <v>0.60829748552697427</v>
      </c>
      <c r="L737" s="150">
        <f t="shared" si="69"/>
        <v>4.7447203871103988E-2</v>
      </c>
      <c r="M737" s="150">
        <f t="shared" si="70"/>
        <v>0.56085028165587025</v>
      </c>
      <c r="N737" s="150">
        <f t="shared" si="71"/>
        <v>0.65574468939807828</v>
      </c>
    </row>
    <row r="738" spans="1:14" x14ac:dyDescent="0.25">
      <c r="A738" s="156" t="s">
        <v>24</v>
      </c>
      <c r="B738" s="2" t="s">
        <v>28</v>
      </c>
      <c r="C738" s="91" t="s">
        <v>1</v>
      </c>
      <c r="D738" s="2" t="s">
        <v>6</v>
      </c>
      <c r="E738" s="56" t="s">
        <v>59</v>
      </c>
      <c r="F738" s="146">
        <v>459750</v>
      </c>
      <c r="G738" s="147">
        <v>4.5</v>
      </c>
      <c r="H738" s="148">
        <f t="shared" si="66"/>
        <v>41377.5</v>
      </c>
      <c r="I738" s="148">
        <f t="shared" si="67"/>
        <v>418372.5</v>
      </c>
      <c r="J738" s="148">
        <f t="shared" si="68"/>
        <v>501127.5</v>
      </c>
      <c r="K738" s="149">
        <v>1</v>
      </c>
      <c r="L738" s="150">
        <f t="shared" si="69"/>
        <v>0.09</v>
      </c>
      <c r="M738" s="150">
        <f t="shared" si="70"/>
        <v>0.91</v>
      </c>
      <c r="N738" s="150">
        <f t="shared" si="71"/>
        <v>1.0900000000000001</v>
      </c>
    </row>
    <row r="739" spans="1:14" x14ac:dyDescent="0.25">
      <c r="A739" s="156" t="s">
        <v>24</v>
      </c>
      <c r="B739" s="2" t="s">
        <v>28</v>
      </c>
      <c r="C739" s="123" t="s">
        <v>1</v>
      </c>
      <c r="D739" s="96" t="s">
        <v>6</v>
      </c>
      <c r="E739" s="60" t="s">
        <v>12</v>
      </c>
      <c r="F739" s="146">
        <v>109711</v>
      </c>
      <c r="G739" s="147">
        <v>9.3000000000000007</v>
      </c>
      <c r="H739" s="148">
        <f t="shared" si="66"/>
        <v>20406.245999999999</v>
      </c>
      <c r="I739" s="148">
        <f t="shared" si="67"/>
        <v>89304.754000000001</v>
      </c>
      <c r="J739" s="148">
        <f t="shared" si="68"/>
        <v>130117.246</v>
      </c>
      <c r="K739" s="149">
        <f>F739/F738</f>
        <v>0.23863186514410006</v>
      </c>
      <c r="L739" s="150">
        <f t="shared" si="69"/>
        <v>4.4385526916802615E-2</v>
      </c>
      <c r="M739" s="150">
        <f t="shared" si="70"/>
        <v>0.19424633822729745</v>
      </c>
      <c r="N739" s="150">
        <f t="shared" si="71"/>
        <v>0.28301739206090271</v>
      </c>
    </row>
    <row r="740" spans="1:14" x14ac:dyDescent="0.25">
      <c r="A740" s="156" t="s">
        <v>24</v>
      </c>
      <c r="B740" s="2" t="s">
        <v>28</v>
      </c>
      <c r="C740" s="91" t="s">
        <v>1</v>
      </c>
      <c r="D740" s="2" t="s">
        <v>6</v>
      </c>
      <c r="E740" s="60" t="s">
        <v>13</v>
      </c>
      <c r="F740" s="146">
        <v>104481</v>
      </c>
      <c r="G740" s="147">
        <v>9.3000000000000007</v>
      </c>
      <c r="H740" s="148">
        <f t="shared" si="66"/>
        <v>19433.466</v>
      </c>
      <c r="I740" s="148">
        <f t="shared" si="67"/>
        <v>85047.534</v>
      </c>
      <c r="J740" s="148">
        <f t="shared" si="68"/>
        <v>123914.466</v>
      </c>
      <c r="K740" s="149">
        <f>F740/F738</f>
        <v>0.22725611745513866</v>
      </c>
      <c r="L740" s="150">
        <f t="shared" si="69"/>
        <v>4.2269637846655793E-2</v>
      </c>
      <c r="M740" s="150">
        <f t="shared" si="70"/>
        <v>0.18498647960848286</v>
      </c>
      <c r="N740" s="150">
        <f t="shared" si="71"/>
        <v>0.26952575530179446</v>
      </c>
    </row>
    <row r="741" spans="1:14" x14ac:dyDescent="0.25">
      <c r="A741" s="156" t="s">
        <v>24</v>
      </c>
      <c r="B741" s="2" t="s">
        <v>28</v>
      </c>
      <c r="C741" s="91" t="s">
        <v>1</v>
      </c>
      <c r="D741" s="2" t="s">
        <v>6</v>
      </c>
      <c r="E741" s="60" t="s">
        <v>14</v>
      </c>
      <c r="F741" s="146">
        <v>245558</v>
      </c>
      <c r="G741" s="147">
        <v>6.6</v>
      </c>
      <c r="H741" s="148">
        <f t="shared" si="66"/>
        <v>32413.655999999995</v>
      </c>
      <c r="I741" s="148">
        <f t="shared" si="67"/>
        <v>213144.34400000001</v>
      </c>
      <c r="J741" s="148">
        <f t="shared" si="68"/>
        <v>277971.65600000002</v>
      </c>
      <c r="K741" s="149">
        <f>F741/F738</f>
        <v>0.53411201740076131</v>
      </c>
      <c r="L741" s="150">
        <f t="shared" si="69"/>
        <v>7.0502786296900488E-2</v>
      </c>
      <c r="M741" s="150">
        <f t="shared" si="70"/>
        <v>0.46360923110386082</v>
      </c>
      <c r="N741" s="150">
        <f t="shared" si="71"/>
        <v>0.60461480369766174</v>
      </c>
    </row>
    <row r="742" spans="1:14" x14ac:dyDescent="0.25">
      <c r="A742" s="156" t="s">
        <v>24</v>
      </c>
      <c r="B742" s="2" t="s">
        <v>28</v>
      </c>
      <c r="C742" s="91" t="s">
        <v>60</v>
      </c>
      <c r="D742" s="2" t="s">
        <v>6</v>
      </c>
      <c r="E742" s="56" t="s">
        <v>59</v>
      </c>
      <c r="F742" s="146">
        <v>411526</v>
      </c>
      <c r="G742" s="147">
        <v>4.5</v>
      </c>
      <c r="H742" s="148">
        <f t="shared" si="66"/>
        <v>37037.339999999997</v>
      </c>
      <c r="I742" s="148">
        <f t="shared" si="67"/>
        <v>374488.66000000003</v>
      </c>
      <c r="J742" s="148">
        <f t="shared" si="68"/>
        <v>448563.33999999997</v>
      </c>
      <c r="K742" s="149">
        <v>1</v>
      </c>
      <c r="L742" s="150">
        <f t="shared" si="69"/>
        <v>0.09</v>
      </c>
      <c r="M742" s="150">
        <f t="shared" si="70"/>
        <v>0.91</v>
      </c>
      <c r="N742" s="150">
        <f t="shared" si="71"/>
        <v>1.0900000000000001</v>
      </c>
    </row>
    <row r="743" spans="1:14" x14ac:dyDescent="0.25">
      <c r="A743" s="156" t="s">
        <v>24</v>
      </c>
      <c r="B743" s="2" t="s">
        <v>28</v>
      </c>
      <c r="C743" s="123" t="s">
        <v>60</v>
      </c>
      <c r="D743" s="96" t="s">
        <v>6</v>
      </c>
      <c r="E743" s="60" t="s">
        <v>12</v>
      </c>
      <c r="F743" s="146">
        <v>53605</v>
      </c>
      <c r="G743" s="147">
        <v>13.4</v>
      </c>
      <c r="H743" s="148">
        <f t="shared" si="66"/>
        <v>14366.14</v>
      </c>
      <c r="I743" s="148">
        <f t="shared" si="67"/>
        <v>39238.86</v>
      </c>
      <c r="J743" s="148">
        <f t="shared" si="68"/>
        <v>67971.14</v>
      </c>
      <c r="K743" s="149">
        <f>F743/F742</f>
        <v>0.13025908448068896</v>
      </c>
      <c r="L743" s="150">
        <f t="shared" si="69"/>
        <v>3.4909434640824639E-2</v>
      </c>
      <c r="M743" s="150">
        <f t="shared" si="70"/>
        <v>9.5349649839864326E-2</v>
      </c>
      <c r="N743" s="150">
        <f t="shared" si="71"/>
        <v>0.16516851912151359</v>
      </c>
    </row>
    <row r="744" spans="1:14" x14ac:dyDescent="0.25">
      <c r="A744" s="156" t="s">
        <v>24</v>
      </c>
      <c r="B744" s="2" t="s">
        <v>28</v>
      </c>
      <c r="C744" s="91" t="s">
        <v>60</v>
      </c>
      <c r="D744" s="2" t="s">
        <v>6</v>
      </c>
      <c r="E744" s="60" t="s">
        <v>13</v>
      </c>
      <c r="F744" s="146">
        <v>73484</v>
      </c>
      <c r="G744" s="147">
        <v>11.3</v>
      </c>
      <c r="H744" s="148">
        <f t="shared" si="66"/>
        <v>16607.384000000002</v>
      </c>
      <c r="I744" s="148">
        <f t="shared" si="67"/>
        <v>56876.615999999995</v>
      </c>
      <c r="J744" s="148">
        <f t="shared" si="68"/>
        <v>90091.384000000005</v>
      </c>
      <c r="K744" s="149">
        <f>F744/F742</f>
        <v>0.17856465934108659</v>
      </c>
      <c r="L744" s="150">
        <f t="shared" si="69"/>
        <v>4.0355613011085568E-2</v>
      </c>
      <c r="M744" s="150">
        <f t="shared" si="70"/>
        <v>0.13820904633000103</v>
      </c>
      <c r="N744" s="150">
        <f t="shared" si="71"/>
        <v>0.21892027235217215</v>
      </c>
    </row>
    <row r="745" spans="1:14" x14ac:dyDescent="0.25">
      <c r="A745" s="156" t="s">
        <v>24</v>
      </c>
      <c r="B745" s="2" t="s">
        <v>28</v>
      </c>
      <c r="C745" s="91" t="s">
        <v>60</v>
      </c>
      <c r="D745" s="151" t="s">
        <v>6</v>
      </c>
      <c r="E745" s="60" t="s">
        <v>14</v>
      </c>
      <c r="F745" s="146">
        <v>284437</v>
      </c>
      <c r="G745" s="147">
        <v>5.7</v>
      </c>
      <c r="H745" s="148">
        <f t="shared" si="66"/>
        <v>32425.818000000003</v>
      </c>
      <c r="I745" s="148">
        <f t="shared" si="67"/>
        <v>252011.182</v>
      </c>
      <c r="J745" s="148">
        <f t="shared" si="68"/>
        <v>316862.81800000003</v>
      </c>
      <c r="K745" s="149">
        <f>F745/F742</f>
        <v>0.69117625617822442</v>
      </c>
      <c r="L745" s="150">
        <f t="shared" si="69"/>
        <v>7.8794093204317586E-2</v>
      </c>
      <c r="M745" s="150">
        <f t="shared" si="70"/>
        <v>0.6123821629739068</v>
      </c>
      <c r="N745" s="150">
        <f t="shared" si="71"/>
        <v>0.76997034938254205</v>
      </c>
    </row>
    <row r="746" spans="1:14" x14ac:dyDescent="0.25">
      <c r="A746" s="156" t="s">
        <v>24</v>
      </c>
      <c r="B746" s="2" t="s">
        <v>28</v>
      </c>
      <c r="C746" s="91" t="s">
        <v>0</v>
      </c>
      <c r="D746" s="2" t="s">
        <v>7</v>
      </c>
      <c r="E746" s="56" t="s">
        <v>59</v>
      </c>
      <c r="F746" s="146">
        <v>1873559</v>
      </c>
      <c r="G746" s="147">
        <v>2.2000000000000002</v>
      </c>
      <c r="H746" s="148">
        <f t="shared" si="66"/>
        <v>82436.596000000005</v>
      </c>
      <c r="I746" s="148">
        <f t="shared" si="67"/>
        <v>1791122.4040000001</v>
      </c>
      <c r="J746" s="148">
        <f t="shared" si="68"/>
        <v>1955995.5959999999</v>
      </c>
      <c r="K746" s="149">
        <v>1</v>
      </c>
      <c r="L746" s="150">
        <f t="shared" si="69"/>
        <v>4.4000000000000004E-2</v>
      </c>
      <c r="M746" s="150">
        <f t="shared" si="70"/>
        <v>0.95599999999999996</v>
      </c>
      <c r="N746" s="150">
        <f t="shared" si="71"/>
        <v>1.044</v>
      </c>
    </row>
    <row r="747" spans="1:14" x14ac:dyDescent="0.25">
      <c r="A747" s="156" t="s">
        <v>24</v>
      </c>
      <c r="B747" s="2" t="s">
        <v>28</v>
      </c>
      <c r="C747" s="123" t="s">
        <v>0</v>
      </c>
      <c r="D747" s="96" t="s">
        <v>7</v>
      </c>
      <c r="E747" s="60" t="s">
        <v>12</v>
      </c>
      <c r="F747" s="146">
        <v>296171</v>
      </c>
      <c r="G747" s="147">
        <v>5.9</v>
      </c>
      <c r="H747" s="148">
        <f t="shared" si="66"/>
        <v>34948.178</v>
      </c>
      <c r="I747" s="148">
        <f t="shared" si="67"/>
        <v>261222.82199999999</v>
      </c>
      <c r="J747" s="148">
        <f t="shared" si="68"/>
        <v>331119.17800000001</v>
      </c>
      <c r="K747" s="149">
        <f>F747/F746</f>
        <v>0.15807935592100383</v>
      </c>
      <c r="L747" s="150">
        <f t="shared" si="69"/>
        <v>1.8653363998678455E-2</v>
      </c>
      <c r="M747" s="150">
        <f t="shared" si="70"/>
        <v>0.13942599192232538</v>
      </c>
      <c r="N747" s="150">
        <f t="shared" si="71"/>
        <v>0.17673271991968229</v>
      </c>
    </row>
    <row r="748" spans="1:14" x14ac:dyDescent="0.25">
      <c r="A748" s="156" t="s">
        <v>24</v>
      </c>
      <c r="B748" s="2" t="s">
        <v>28</v>
      </c>
      <c r="C748" s="91" t="s">
        <v>0</v>
      </c>
      <c r="D748" s="2" t="s">
        <v>7</v>
      </c>
      <c r="E748" s="60" t="s">
        <v>13</v>
      </c>
      <c r="F748" s="146">
        <v>471159</v>
      </c>
      <c r="G748" s="147">
        <v>4.3</v>
      </c>
      <c r="H748" s="148">
        <f t="shared" si="66"/>
        <v>40519.673999999999</v>
      </c>
      <c r="I748" s="148">
        <f t="shared" si="67"/>
        <v>430639.326</v>
      </c>
      <c r="J748" s="148">
        <f t="shared" si="68"/>
        <v>511678.674</v>
      </c>
      <c r="K748" s="149">
        <f>F748/F746</f>
        <v>0.25147806927884309</v>
      </c>
      <c r="L748" s="150">
        <f t="shared" si="69"/>
        <v>2.1627113957980507E-2</v>
      </c>
      <c r="M748" s="150">
        <f t="shared" si="70"/>
        <v>0.22985095532086258</v>
      </c>
      <c r="N748" s="150">
        <f t="shared" si="71"/>
        <v>0.27310518323682359</v>
      </c>
    </row>
    <row r="749" spans="1:14" x14ac:dyDescent="0.25">
      <c r="A749" s="156" t="s">
        <v>24</v>
      </c>
      <c r="B749" s="2" t="s">
        <v>28</v>
      </c>
      <c r="C749" s="91" t="s">
        <v>0</v>
      </c>
      <c r="D749" s="2" t="s">
        <v>7</v>
      </c>
      <c r="E749" s="60" t="s">
        <v>14</v>
      </c>
      <c r="F749" s="146">
        <v>1106229</v>
      </c>
      <c r="G749" s="147">
        <v>2.8</v>
      </c>
      <c r="H749" s="148">
        <f t="shared" si="66"/>
        <v>61948.823999999993</v>
      </c>
      <c r="I749" s="148">
        <f t="shared" si="67"/>
        <v>1044280.176</v>
      </c>
      <c r="J749" s="148">
        <f t="shared" si="68"/>
        <v>1168177.824</v>
      </c>
      <c r="K749" s="149">
        <f>F749/F746</f>
        <v>0.59044257480015305</v>
      </c>
      <c r="L749" s="150">
        <f t="shared" si="69"/>
        <v>3.3064784188808566E-2</v>
      </c>
      <c r="M749" s="150">
        <f t="shared" si="70"/>
        <v>0.55737779061134451</v>
      </c>
      <c r="N749" s="150">
        <f t="shared" si="71"/>
        <v>0.62350735898896159</v>
      </c>
    </row>
    <row r="750" spans="1:14" x14ac:dyDescent="0.25">
      <c r="A750" s="156" t="s">
        <v>24</v>
      </c>
      <c r="B750" s="2" t="s">
        <v>28</v>
      </c>
      <c r="C750" s="91" t="s">
        <v>1</v>
      </c>
      <c r="D750" s="2" t="s">
        <v>7</v>
      </c>
      <c r="E750" s="56" t="s">
        <v>59</v>
      </c>
      <c r="F750" s="146">
        <v>939518</v>
      </c>
      <c r="G750" s="147">
        <v>3.2</v>
      </c>
      <c r="H750" s="148">
        <f t="shared" si="66"/>
        <v>60129.152000000002</v>
      </c>
      <c r="I750" s="148">
        <f t="shared" si="67"/>
        <v>879388.848</v>
      </c>
      <c r="J750" s="148">
        <f t="shared" si="68"/>
        <v>999647.152</v>
      </c>
      <c r="K750" s="149">
        <v>1</v>
      </c>
      <c r="L750" s="150">
        <f t="shared" si="69"/>
        <v>6.4000000000000001E-2</v>
      </c>
      <c r="M750" s="150">
        <f t="shared" si="70"/>
        <v>0.93599999999999994</v>
      </c>
      <c r="N750" s="150">
        <f t="shared" si="71"/>
        <v>1.0640000000000001</v>
      </c>
    </row>
    <row r="751" spans="1:14" x14ac:dyDescent="0.25">
      <c r="A751" s="156" t="s">
        <v>24</v>
      </c>
      <c r="B751" s="2" t="s">
        <v>28</v>
      </c>
      <c r="C751" s="123" t="s">
        <v>1</v>
      </c>
      <c r="D751" s="96" t="s">
        <v>7</v>
      </c>
      <c r="E751" s="60" t="s">
        <v>12</v>
      </c>
      <c r="F751" s="146">
        <v>221771</v>
      </c>
      <c r="G751" s="147">
        <v>6.6</v>
      </c>
      <c r="H751" s="148">
        <f t="shared" si="66"/>
        <v>29273.771999999997</v>
      </c>
      <c r="I751" s="148">
        <f t="shared" si="67"/>
        <v>192497.228</v>
      </c>
      <c r="J751" s="148">
        <f t="shared" si="68"/>
        <v>251044.772</v>
      </c>
      <c r="K751" s="149">
        <f>F751/F750</f>
        <v>0.23604763293518591</v>
      </c>
      <c r="L751" s="150">
        <f t="shared" si="69"/>
        <v>3.1158287547444537E-2</v>
      </c>
      <c r="M751" s="150">
        <f t="shared" si="70"/>
        <v>0.20488934538774137</v>
      </c>
      <c r="N751" s="150">
        <f t="shared" si="71"/>
        <v>0.26720592048263042</v>
      </c>
    </row>
    <row r="752" spans="1:14" x14ac:dyDescent="0.25">
      <c r="A752" s="156" t="s">
        <v>24</v>
      </c>
      <c r="B752" s="2" t="s">
        <v>28</v>
      </c>
      <c r="C752" s="91" t="s">
        <v>1</v>
      </c>
      <c r="D752" s="2" t="s">
        <v>7</v>
      </c>
      <c r="E752" s="60" t="s">
        <v>13</v>
      </c>
      <c r="F752" s="146">
        <v>295550</v>
      </c>
      <c r="G752" s="147">
        <v>5.9</v>
      </c>
      <c r="H752" s="148">
        <f t="shared" si="66"/>
        <v>34874.9</v>
      </c>
      <c r="I752" s="148">
        <f t="shared" si="67"/>
        <v>260675.1</v>
      </c>
      <c r="J752" s="148">
        <f t="shared" si="68"/>
        <v>330424.90000000002</v>
      </c>
      <c r="K752" s="149">
        <f>F752/F750</f>
        <v>0.31457619758216449</v>
      </c>
      <c r="L752" s="150">
        <f t="shared" si="69"/>
        <v>3.7119991314695414E-2</v>
      </c>
      <c r="M752" s="150">
        <f t="shared" si="70"/>
        <v>0.27745620626746909</v>
      </c>
      <c r="N752" s="150">
        <f t="shared" si="71"/>
        <v>0.35169618889685988</v>
      </c>
    </row>
    <row r="753" spans="1:14" x14ac:dyDescent="0.25">
      <c r="A753" s="156" t="s">
        <v>24</v>
      </c>
      <c r="B753" s="2" t="s">
        <v>28</v>
      </c>
      <c r="C753" s="91" t="s">
        <v>1</v>
      </c>
      <c r="D753" s="2" t="s">
        <v>7</v>
      </c>
      <c r="E753" s="60" t="s">
        <v>14</v>
      </c>
      <c r="F753" s="146">
        <v>422197</v>
      </c>
      <c r="G753" s="147">
        <v>4.5999999999999996</v>
      </c>
      <c r="H753" s="148">
        <f t="shared" si="66"/>
        <v>38842.123999999996</v>
      </c>
      <c r="I753" s="148">
        <f t="shared" si="67"/>
        <v>383354.87599999999</v>
      </c>
      <c r="J753" s="148">
        <f t="shared" si="68"/>
        <v>461039.12400000001</v>
      </c>
      <c r="K753" s="149">
        <f>F753/F750</f>
        <v>0.44937616948264963</v>
      </c>
      <c r="L753" s="150">
        <f t="shared" si="69"/>
        <v>4.1342607592403768E-2</v>
      </c>
      <c r="M753" s="150">
        <f t="shared" si="70"/>
        <v>0.40803356189024587</v>
      </c>
      <c r="N753" s="150">
        <f t="shared" si="71"/>
        <v>0.4907187770750534</v>
      </c>
    </row>
    <row r="754" spans="1:14" x14ac:dyDescent="0.25">
      <c r="A754" s="156" t="s">
        <v>24</v>
      </c>
      <c r="B754" s="2" t="s">
        <v>28</v>
      </c>
      <c r="C754" s="91" t="s">
        <v>60</v>
      </c>
      <c r="D754" s="2" t="s">
        <v>7</v>
      </c>
      <c r="E754" s="56" t="s">
        <v>59</v>
      </c>
      <c r="F754" s="146">
        <v>934041</v>
      </c>
      <c r="G754" s="147">
        <v>3.2</v>
      </c>
      <c r="H754" s="148">
        <f t="shared" si="66"/>
        <v>59778.624000000003</v>
      </c>
      <c r="I754" s="148">
        <f t="shared" si="67"/>
        <v>874262.37600000005</v>
      </c>
      <c r="J754" s="148">
        <f t="shared" si="68"/>
        <v>993819.62399999995</v>
      </c>
      <c r="K754" s="149">
        <v>1</v>
      </c>
      <c r="L754" s="150">
        <f t="shared" si="69"/>
        <v>6.4000000000000001E-2</v>
      </c>
      <c r="M754" s="150">
        <f t="shared" si="70"/>
        <v>0.93599999999999994</v>
      </c>
      <c r="N754" s="150">
        <f t="shared" si="71"/>
        <v>1.0640000000000001</v>
      </c>
    </row>
    <row r="755" spans="1:14" x14ac:dyDescent="0.25">
      <c r="A755" s="156" t="s">
        <v>24</v>
      </c>
      <c r="B755" s="2" t="s">
        <v>28</v>
      </c>
      <c r="C755" s="123" t="s">
        <v>60</v>
      </c>
      <c r="D755" s="96" t="s">
        <v>7</v>
      </c>
      <c r="E755" s="60" t="s">
        <v>12</v>
      </c>
      <c r="F755" s="146">
        <v>74400</v>
      </c>
      <c r="G755" s="147">
        <v>11.4</v>
      </c>
      <c r="H755" s="148">
        <f t="shared" si="66"/>
        <v>16963.2</v>
      </c>
      <c r="I755" s="148">
        <f t="shared" si="67"/>
        <v>57436.800000000003</v>
      </c>
      <c r="J755" s="148">
        <f t="shared" si="68"/>
        <v>91363.199999999997</v>
      </c>
      <c r="K755" s="149">
        <f>F755/F754</f>
        <v>7.9653890996219653E-2</v>
      </c>
      <c r="L755" s="150">
        <f t="shared" si="69"/>
        <v>1.8161087147138082E-2</v>
      </c>
      <c r="M755" s="150">
        <f t="shared" si="70"/>
        <v>6.1492803849081568E-2</v>
      </c>
      <c r="N755" s="150">
        <f t="shared" si="71"/>
        <v>9.7814978143357739E-2</v>
      </c>
    </row>
    <row r="756" spans="1:14" x14ac:dyDescent="0.25">
      <c r="A756" s="156" t="s">
        <v>24</v>
      </c>
      <c r="B756" s="2" t="s">
        <v>28</v>
      </c>
      <c r="C756" s="91" t="s">
        <v>60</v>
      </c>
      <c r="D756" s="2" t="s">
        <v>7</v>
      </c>
      <c r="E756" s="60" t="s">
        <v>13</v>
      </c>
      <c r="F756" s="146">
        <v>175609</v>
      </c>
      <c r="G756" s="147">
        <v>7.7</v>
      </c>
      <c r="H756" s="148">
        <f t="shared" si="66"/>
        <v>27043.786</v>
      </c>
      <c r="I756" s="148">
        <f t="shared" si="67"/>
        <v>148565.21400000001</v>
      </c>
      <c r="J756" s="148">
        <f t="shared" si="68"/>
        <v>202652.78599999999</v>
      </c>
      <c r="K756" s="149">
        <f>F756/F754</f>
        <v>0.18800994817144001</v>
      </c>
      <c r="L756" s="150">
        <f t="shared" si="69"/>
        <v>2.8953532018401763E-2</v>
      </c>
      <c r="M756" s="150">
        <f t="shared" si="70"/>
        <v>0.15905641615303825</v>
      </c>
      <c r="N756" s="150">
        <f t="shared" si="71"/>
        <v>0.21696348018984177</v>
      </c>
    </row>
    <row r="757" spans="1:14" x14ac:dyDescent="0.25">
      <c r="A757" s="156" t="s">
        <v>24</v>
      </c>
      <c r="B757" s="2" t="s">
        <v>28</v>
      </c>
      <c r="C757" s="91" t="s">
        <v>60</v>
      </c>
      <c r="D757" s="151" t="s">
        <v>7</v>
      </c>
      <c r="E757" s="60" t="s">
        <v>14</v>
      </c>
      <c r="F757" s="146">
        <v>684032</v>
      </c>
      <c r="G757" s="147">
        <v>4.0999999999999996</v>
      </c>
      <c r="H757" s="148">
        <f t="shared" si="66"/>
        <v>56090.623999999996</v>
      </c>
      <c r="I757" s="148">
        <f t="shared" si="67"/>
        <v>627941.37600000005</v>
      </c>
      <c r="J757" s="148">
        <f t="shared" si="68"/>
        <v>740122.62399999995</v>
      </c>
      <c r="K757" s="149">
        <f>F757/F754</f>
        <v>0.73233616083234032</v>
      </c>
      <c r="L757" s="150">
        <f t="shared" si="69"/>
        <v>6.0051565188251901E-2</v>
      </c>
      <c r="M757" s="150">
        <f t="shared" si="70"/>
        <v>0.67228459564408838</v>
      </c>
      <c r="N757" s="150">
        <f t="shared" si="71"/>
        <v>0.79238772602059226</v>
      </c>
    </row>
    <row r="758" spans="1:14" x14ac:dyDescent="0.25">
      <c r="A758" s="156" t="s">
        <v>24</v>
      </c>
      <c r="B758" s="2" t="s">
        <v>28</v>
      </c>
      <c r="C758" s="91" t="s">
        <v>0</v>
      </c>
      <c r="D758" s="2" t="s">
        <v>8</v>
      </c>
      <c r="E758" s="56" t="s">
        <v>59</v>
      </c>
      <c r="F758" s="146">
        <v>2177017</v>
      </c>
      <c r="G758" s="147">
        <v>1.9</v>
      </c>
      <c r="H758" s="148">
        <f t="shared" si="66"/>
        <v>82726.645999999993</v>
      </c>
      <c r="I758" s="148">
        <f t="shared" si="67"/>
        <v>2094290.3540000001</v>
      </c>
      <c r="J758" s="148">
        <f t="shared" si="68"/>
        <v>2259743.6460000002</v>
      </c>
      <c r="K758" s="149">
        <v>1</v>
      </c>
      <c r="L758" s="150">
        <f t="shared" si="69"/>
        <v>3.7999999999999999E-2</v>
      </c>
      <c r="M758" s="150">
        <f t="shared" si="70"/>
        <v>0.96199999999999997</v>
      </c>
      <c r="N758" s="150">
        <f t="shared" si="71"/>
        <v>1.038</v>
      </c>
    </row>
    <row r="759" spans="1:14" x14ac:dyDescent="0.25">
      <c r="A759" s="156" t="s">
        <v>24</v>
      </c>
      <c r="B759" s="2" t="s">
        <v>28</v>
      </c>
      <c r="C759" s="123" t="s">
        <v>0</v>
      </c>
      <c r="D759" s="96" t="s">
        <v>8</v>
      </c>
      <c r="E759" s="60" t="s">
        <v>12</v>
      </c>
      <c r="F759" s="146">
        <v>301986</v>
      </c>
      <c r="G759" s="147">
        <v>5.6</v>
      </c>
      <c r="H759" s="148">
        <f t="shared" si="66"/>
        <v>33822.432000000001</v>
      </c>
      <c r="I759" s="148">
        <f t="shared" si="67"/>
        <v>268163.56799999997</v>
      </c>
      <c r="J759" s="148">
        <f t="shared" si="68"/>
        <v>335808.43200000003</v>
      </c>
      <c r="K759" s="149">
        <f>F759/F758</f>
        <v>0.13871549923588103</v>
      </c>
      <c r="L759" s="150">
        <f t="shared" si="69"/>
        <v>1.5536135914418674E-2</v>
      </c>
      <c r="M759" s="150">
        <f t="shared" si="70"/>
        <v>0.12317936332146236</v>
      </c>
      <c r="N759" s="150">
        <f t="shared" si="71"/>
        <v>0.15425163515029972</v>
      </c>
    </row>
    <row r="760" spans="1:14" x14ac:dyDescent="0.25">
      <c r="A760" s="156" t="s">
        <v>24</v>
      </c>
      <c r="B760" s="2" t="s">
        <v>28</v>
      </c>
      <c r="C760" s="91" t="s">
        <v>0</v>
      </c>
      <c r="D760" s="2" t="s">
        <v>8</v>
      </c>
      <c r="E760" s="60" t="s">
        <v>13</v>
      </c>
      <c r="F760" s="146">
        <v>726376</v>
      </c>
      <c r="G760" s="147">
        <v>4.2</v>
      </c>
      <c r="H760" s="148">
        <f t="shared" si="66"/>
        <v>61015.584000000003</v>
      </c>
      <c r="I760" s="148">
        <f t="shared" si="67"/>
        <v>665360.41599999997</v>
      </c>
      <c r="J760" s="148">
        <f t="shared" si="68"/>
        <v>787391.58400000003</v>
      </c>
      <c r="K760" s="149">
        <f>F760/F758</f>
        <v>0.33365655849265302</v>
      </c>
      <c r="L760" s="150">
        <f t="shared" si="69"/>
        <v>2.8027150913382856E-2</v>
      </c>
      <c r="M760" s="150">
        <f t="shared" si="70"/>
        <v>0.30562940757927015</v>
      </c>
      <c r="N760" s="150">
        <f t="shared" si="71"/>
        <v>0.36168370940603589</v>
      </c>
    </row>
    <row r="761" spans="1:14" x14ac:dyDescent="0.25">
      <c r="A761" s="156" t="s">
        <v>24</v>
      </c>
      <c r="B761" s="2" t="s">
        <v>28</v>
      </c>
      <c r="C761" s="91" t="s">
        <v>0</v>
      </c>
      <c r="D761" s="2" t="s">
        <v>8</v>
      </c>
      <c r="E761" s="60" t="s">
        <v>14</v>
      </c>
      <c r="F761" s="146">
        <v>1148655</v>
      </c>
      <c r="G761" s="147">
        <v>2.9</v>
      </c>
      <c r="H761" s="148">
        <f t="shared" si="66"/>
        <v>66621.990000000005</v>
      </c>
      <c r="I761" s="148">
        <f t="shared" si="67"/>
        <v>1082033.01</v>
      </c>
      <c r="J761" s="148">
        <f t="shared" si="68"/>
        <v>1215276.99</v>
      </c>
      <c r="K761" s="149">
        <f>F761/F758</f>
        <v>0.52762794227146592</v>
      </c>
      <c r="L761" s="150">
        <f t="shared" si="69"/>
        <v>3.0602420651745024E-2</v>
      </c>
      <c r="M761" s="150">
        <f t="shared" si="70"/>
        <v>0.49702552161972091</v>
      </c>
      <c r="N761" s="150">
        <f t="shared" si="71"/>
        <v>0.55823036292321093</v>
      </c>
    </row>
    <row r="762" spans="1:14" x14ac:dyDescent="0.25">
      <c r="A762" s="156" t="s">
        <v>24</v>
      </c>
      <c r="B762" s="2" t="s">
        <v>28</v>
      </c>
      <c r="C762" s="91" t="s">
        <v>1</v>
      </c>
      <c r="D762" s="2" t="s">
        <v>8</v>
      </c>
      <c r="E762" s="56" t="s">
        <v>59</v>
      </c>
      <c r="F762" s="146">
        <v>1071431</v>
      </c>
      <c r="G762" s="147">
        <v>2.9</v>
      </c>
      <c r="H762" s="148">
        <f t="shared" si="66"/>
        <v>62142.998</v>
      </c>
      <c r="I762" s="148">
        <f t="shared" si="67"/>
        <v>1009288.002</v>
      </c>
      <c r="J762" s="148">
        <f t="shared" si="68"/>
        <v>1133573.9979999999</v>
      </c>
      <c r="K762" s="149">
        <v>1</v>
      </c>
      <c r="L762" s="150">
        <f t="shared" si="69"/>
        <v>5.7999999999999996E-2</v>
      </c>
      <c r="M762" s="150">
        <f t="shared" si="70"/>
        <v>0.94199999999999995</v>
      </c>
      <c r="N762" s="150">
        <f t="shared" si="71"/>
        <v>1.0580000000000001</v>
      </c>
    </row>
    <row r="763" spans="1:14" x14ac:dyDescent="0.25">
      <c r="A763" s="156" t="s">
        <v>24</v>
      </c>
      <c r="B763" s="2" t="s">
        <v>28</v>
      </c>
      <c r="C763" s="123" t="s">
        <v>1</v>
      </c>
      <c r="D763" s="96" t="s">
        <v>8</v>
      </c>
      <c r="E763" s="60" t="s">
        <v>12</v>
      </c>
      <c r="F763" s="146">
        <v>195781</v>
      </c>
      <c r="G763" s="147">
        <v>8.1</v>
      </c>
      <c r="H763" s="148">
        <f t="shared" si="66"/>
        <v>31716.521999999997</v>
      </c>
      <c r="I763" s="148">
        <f t="shared" si="67"/>
        <v>164064.478</v>
      </c>
      <c r="J763" s="148">
        <f t="shared" si="68"/>
        <v>227497.522</v>
      </c>
      <c r="K763" s="149">
        <f>F763/F762</f>
        <v>0.18272851914868993</v>
      </c>
      <c r="L763" s="150">
        <f t="shared" si="69"/>
        <v>2.9602020102087769E-2</v>
      </c>
      <c r="M763" s="150">
        <f t="shared" si="70"/>
        <v>0.15312649904660217</v>
      </c>
      <c r="N763" s="150">
        <f t="shared" si="71"/>
        <v>0.21233053925077769</v>
      </c>
    </row>
    <row r="764" spans="1:14" x14ac:dyDescent="0.25">
      <c r="A764" s="156" t="s">
        <v>24</v>
      </c>
      <c r="B764" s="2" t="s">
        <v>28</v>
      </c>
      <c r="C764" s="91" t="s">
        <v>1</v>
      </c>
      <c r="D764" s="2" t="s">
        <v>8</v>
      </c>
      <c r="E764" s="60" t="s">
        <v>13</v>
      </c>
      <c r="F764" s="146">
        <v>478098</v>
      </c>
      <c r="G764" s="147">
        <v>4.5999999999999996</v>
      </c>
      <c r="H764" s="148">
        <f t="shared" si="66"/>
        <v>43985.015999999996</v>
      </c>
      <c r="I764" s="148">
        <f t="shared" si="67"/>
        <v>434112.984</v>
      </c>
      <c r="J764" s="148">
        <f t="shared" si="68"/>
        <v>522083.016</v>
      </c>
      <c r="K764" s="149">
        <f>F764/F762</f>
        <v>0.44622378855941258</v>
      </c>
      <c r="L764" s="150">
        <f t="shared" si="69"/>
        <v>4.1052588547465955E-2</v>
      </c>
      <c r="M764" s="150">
        <f t="shared" si="70"/>
        <v>0.40517120001194662</v>
      </c>
      <c r="N764" s="150">
        <f t="shared" si="71"/>
        <v>0.48727637710687854</v>
      </c>
    </row>
    <row r="765" spans="1:14" x14ac:dyDescent="0.25">
      <c r="A765" s="156" t="s">
        <v>24</v>
      </c>
      <c r="B765" s="2" t="s">
        <v>28</v>
      </c>
      <c r="C765" s="91" t="s">
        <v>1</v>
      </c>
      <c r="D765" s="2" t="s">
        <v>8</v>
      </c>
      <c r="E765" s="60" t="s">
        <v>14</v>
      </c>
      <c r="F765" s="146">
        <v>397552</v>
      </c>
      <c r="G765" s="147">
        <v>5.2</v>
      </c>
      <c r="H765" s="148">
        <f t="shared" si="66"/>
        <v>41345.408000000003</v>
      </c>
      <c r="I765" s="148">
        <f t="shared" si="67"/>
        <v>356206.592</v>
      </c>
      <c r="J765" s="148">
        <f t="shared" si="68"/>
        <v>438897.408</v>
      </c>
      <c r="K765" s="149">
        <f>F765/F762</f>
        <v>0.37104769229189749</v>
      </c>
      <c r="L765" s="150">
        <f t="shared" si="69"/>
        <v>3.858895999835734E-2</v>
      </c>
      <c r="M765" s="150">
        <f t="shared" si="70"/>
        <v>0.33245873229354017</v>
      </c>
      <c r="N765" s="150">
        <f t="shared" si="71"/>
        <v>0.40963665229025481</v>
      </c>
    </row>
    <row r="766" spans="1:14" x14ac:dyDescent="0.25">
      <c r="A766" s="156" t="s">
        <v>24</v>
      </c>
      <c r="B766" s="2" t="s">
        <v>28</v>
      </c>
      <c r="C766" s="91" t="s">
        <v>60</v>
      </c>
      <c r="D766" s="2" t="s">
        <v>8</v>
      </c>
      <c r="E766" s="56" t="s">
        <v>59</v>
      </c>
      <c r="F766" s="146">
        <v>1105586</v>
      </c>
      <c r="G766" s="147">
        <v>2.9</v>
      </c>
      <c r="H766" s="148">
        <f t="shared" si="66"/>
        <v>64123.987999999998</v>
      </c>
      <c r="I766" s="148">
        <f t="shared" si="67"/>
        <v>1041462.012</v>
      </c>
      <c r="J766" s="148">
        <f t="shared" si="68"/>
        <v>1169709.9879999999</v>
      </c>
      <c r="K766" s="149">
        <v>1</v>
      </c>
      <c r="L766" s="150">
        <f t="shared" si="69"/>
        <v>5.7999999999999996E-2</v>
      </c>
      <c r="M766" s="150">
        <f t="shared" si="70"/>
        <v>0.94199999999999995</v>
      </c>
      <c r="N766" s="150">
        <f t="shared" si="71"/>
        <v>1.0580000000000001</v>
      </c>
    </row>
    <row r="767" spans="1:14" x14ac:dyDescent="0.25">
      <c r="A767" s="156" t="s">
        <v>24</v>
      </c>
      <c r="B767" s="2" t="s">
        <v>28</v>
      </c>
      <c r="C767" s="123" t="s">
        <v>60</v>
      </c>
      <c r="D767" s="96" t="s">
        <v>8</v>
      </c>
      <c r="E767" s="60" t="s">
        <v>12</v>
      </c>
      <c r="F767" s="146">
        <v>106205</v>
      </c>
      <c r="G767" s="147">
        <v>9.9</v>
      </c>
      <c r="H767" s="148">
        <f t="shared" si="66"/>
        <v>21028.59</v>
      </c>
      <c r="I767" s="148">
        <f t="shared" si="67"/>
        <v>85176.41</v>
      </c>
      <c r="J767" s="148">
        <f t="shared" si="68"/>
        <v>127233.59</v>
      </c>
      <c r="K767" s="149">
        <f>F767/F766</f>
        <v>9.6062178790252403E-2</v>
      </c>
      <c r="L767" s="150">
        <f t="shared" si="69"/>
        <v>1.9020311400469975E-2</v>
      </c>
      <c r="M767" s="150">
        <f t="shared" si="70"/>
        <v>7.7041867389782429E-2</v>
      </c>
      <c r="N767" s="150">
        <f t="shared" si="71"/>
        <v>0.11508249019072238</v>
      </c>
    </row>
    <row r="768" spans="1:14" x14ac:dyDescent="0.25">
      <c r="A768" s="156" t="s">
        <v>24</v>
      </c>
      <c r="B768" s="2" t="s">
        <v>28</v>
      </c>
      <c r="C768" s="91" t="s">
        <v>60</v>
      </c>
      <c r="D768" s="2" t="s">
        <v>8</v>
      </c>
      <c r="E768" s="60" t="s">
        <v>13</v>
      </c>
      <c r="F768" s="146">
        <v>248278</v>
      </c>
      <c r="G768" s="147">
        <v>6.9</v>
      </c>
      <c r="H768" s="148">
        <f t="shared" si="66"/>
        <v>34262.364000000001</v>
      </c>
      <c r="I768" s="148">
        <f t="shared" si="67"/>
        <v>214015.636</v>
      </c>
      <c r="J768" s="148">
        <f t="shared" si="68"/>
        <v>282540.364</v>
      </c>
      <c r="K768" s="149">
        <f>F768/F766</f>
        <v>0.22456688127382221</v>
      </c>
      <c r="L768" s="150">
        <f t="shared" si="69"/>
        <v>3.0990229615787467E-2</v>
      </c>
      <c r="M768" s="150">
        <f t="shared" si="70"/>
        <v>0.19357665165803475</v>
      </c>
      <c r="N768" s="150">
        <f t="shared" si="71"/>
        <v>0.2555571108896097</v>
      </c>
    </row>
    <row r="769" spans="1:14" x14ac:dyDescent="0.25">
      <c r="A769" s="156" t="s">
        <v>24</v>
      </c>
      <c r="B769" s="2" t="s">
        <v>28</v>
      </c>
      <c r="C769" s="91" t="s">
        <v>60</v>
      </c>
      <c r="D769" s="151" t="s">
        <v>8</v>
      </c>
      <c r="E769" s="60" t="s">
        <v>14</v>
      </c>
      <c r="F769" s="146">
        <v>751103</v>
      </c>
      <c r="G769" s="147">
        <v>3.5</v>
      </c>
      <c r="H769" s="148">
        <f t="shared" si="66"/>
        <v>52577.21</v>
      </c>
      <c r="I769" s="148">
        <f t="shared" si="67"/>
        <v>698525.79</v>
      </c>
      <c r="J769" s="148">
        <f t="shared" si="68"/>
        <v>803680.21</v>
      </c>
      <c r="K769" s="149">
        <f>F769/F766</f>
        <v>0.67937093993592534</v>
      </c>
      <c r="L769" s="150">
        <f t="shared" si="69"/>
        <v>4.7555965795514778E-2</v>
      </c>
      <c r="M769" s="150">
        <f t="shared" si="70"/>
        <v>0.63181497414041055</v>
      </c>
      <c r="N769" s="150">
        <f t="shared" si="71"/>
        <v>0.72692690573144014</v>
      </c>
    </row>
    <row r="770" spans="1:14" x14ac:dyDescent="0.25">
      <c r="A770" s="156" t="s">
        <v>24</v>
      </c>
      <c r="B770" s="2" t="s">
        <v>28</v>
      </c>
      <c r="C770" s="91" t="s">
        <v>0</v>
      </c>
      <c r="D770" s="2" t="s">
        <v>61</v>
      </c>
      <c r="E770" s="56" t="s">
        <v>59</v>
      </c>
      <c r="F770" s="146">
        <v>1225459</v>
      </c>
      <c r="G770" s="147">
        <v>1.8</v>
      </c>
      <c r="H770" s="148">
        <f t="shared" ref="H770:H833" si="72">2*(F770*G770/100)</f>
        <v>44116.524000000005</v>
      </c>
      <c r="I770" s="148">
        <f t="shared" ref="I770:I833" si="73">F770-H770</f>
        <v>1181342.476</v>
      </c>
      <c r="J770" s="148">
        <f t="shared" ref="J770:J833" si="74">F770+H770</f>
        <v>1269575.524</v>
      </c>
      <c r="K770" s="149">
        <v>1</v>
      </c>
      <c r="L770" s="150">
        <f t="shared" ref="L770:L833" si="75">2*(K770*G770/100)</f>
        <v>3.6000000000000004E-2</v>
      </c>
      <c r="M770" s="150">
        <f t="shared" ref="M770:M833" si="76">K770-L770</f>
        <v>0.96399999999999997</v>
      </c>
      <c r="N770" s="150">
        <f t="shared" ref="N770:N833" si="77">K770+L770</f>
        <v>1.036</v>
      </c>
    </row>
    <row r="771" spans="1:14" x14ac:dyDescent="0.25">
      <c r="A771" s="156" t="s">
        <v>24</v>
      </c>
      <c r="B771" s="2" t="s">
        <v>28</v>
      </c>
      <c r="C771" s="123" t="s">
        <v>0</v>
      </c>
      <c r="D771" s="96" t="s">
        <v>61</v>
      </c>
      <c r="E771" s="60" t="s">
        <v>12</v>
      </c>
      <c r="F771" s="146">
        <v>80732</v>
      </c>
      <c r="G771" s="147">
        <v>7.3</v>
      </c>
      <c r="H771" s="148">
        <f t="shared" si="72"/>
        <v>11786.871999999999</v>
      </c>
      <c r="I771" s="148">
        <f t="shared" si="73"/>
        <v>68945.127999999997</v>
      </c>
      <c r="J771" s="148">
        <f t="shared" si="74"/>
        <v>92518.872000000003</v>
      </c>
      <c r="K771" s="149">
        <f>F771/F770</f>
        <v>6.5878989015544384E-2</v>
      </c>
      <c r="L771" s="150">
        <f t="shared" si="75"/>
        <v>9.6183323962694793E-3</v>
      </c>
      <c r="M771" s="150">
        <f t="shared" si="76"/>
        <v>5.6260656619274901E-2</v>
      </c>
      <c r="N771" s="150">
        <f t="shared" si="77"/>
        <v>7.5497321411813867E-2</v>
      </c>
    </row>
    <row r="772" spans="1:14" x14ac:dyDescent="0.25">
      <c r="A772" s="156" t="s">
        <v>24</v>
      </c>
      <c r="B772" s="2" t="s">
        <v>28</v>
      </c>
      <c r="C772" s="91" t="s">
        <v>0</v>
      </c>
      <c r="D772" s="2" t="s">
        <v>61</v>
      </c>
      <c r="E772" s="60" t="s">
        <v>13</v>
      </c>
      <c r="F772" s="146">
        <v>561836</v>
      </c>
      <c r="G772" s="147">
        <v>2.7</v>
      </c>
      <c r="H772" s="148">
        <f t="shared" si="72"/>
        <v>30339.144000000004</v>
      </c>
      <c r="I772" s="148">
        <f t="shared" si="73"/>
        <v>531496.85600000003</v>
      </c>
      <c r="J772" s="148">
        <f t="shared" si="74"/>
        <v>592175.14399999997</v>
      </c>
      <c r="K772" s="149">
        <f>F772/F770</f>
        <v>0.45846984680842034</v>
      </c>
      <c r="L772" s="150">
        <f t="shared" si="75"/>
        <v>2.4757371727654701E-2</v>
      </c>
      <c r="M772" s="150">
        <f t="shared" si="76"/>
        <v>0.43371247508076566</v>
      </c>
      <c r="N772" s="150">
        <f t="shared" si="77"/>
        <v>0.48322721853607503</v>
      </c>
    </row>
    <row r="773" spans="1:14" x14ac:dyDescent="0.25">
      <c r="A773" s="156" t="s">
        <v>24</v>
      </c>
      <c r="B773" s="2" t="s">
        <v>28</v>
      </c>
      <c r="C773" s="91" t="s">
        <v>0</v>
      </c>
      <c r="D773" s="2" t="s">
        <v>61</v>
      </c>
      <c r="E773" s="60" t="s">
        <v>14</v>
      </c>
      <c r="F773" s="146">
        <v>582891</v>
      </c>
      <c r="G773" s="147">
        <v>2.7</v>
      </c>
      <c r="H773" s="148">
        <f t="shared" si="72"/>
        <v>31476.114000000005</v>
      </c>
      <c r="I773" s="148">
        <f t="shared" si="73"/>
        <v>551414.88599999994</v>
      </c>
      <c r="J773" s="148">
        <f t="shared" si="74"/>
        <v>614367.11400000006</v>
      </c>
      <c r="K773" s="149">
        <f>F773/F770</f>
        <v>0.47565116417603526</v>
      </c>
      <c r="L773" s="150">
        <f t="shared" si="75"/>
        <v>2.5685162865505907E-2</v>
      </c>
      <c r="M773" s="150">
        <f t="shared" si="76"/>
        <v>0.44996600131052933</v>
      </c>
      <c r="N773" s="150">
        <f t="shared" si="77"/>
        <v>0.50133632704154119</v>
      </c>
    </row>
    <row r="774" spans="1:14" x14ac:dyDescent="0.25">
      <c r="A774" s="156" t="s">
        <v>24</v>
      </c>
      <c r="B774" s="2" t="s">
        <v>28</v>
      </c>
      <c r="C774" s="91" t="s">
        <v>1</v>
      </c>
      <c r="D774" s="2" t="s">
        <v>61</v>
      </c>
      <c r="E774" s="56" t="s">
        <v>59</v>
      </c>
      <c r="F774" s="146">
        <v>584998</v>
      </c>
      <c r="G774" s="147">
        <v>2.7</v>
      </c>
      <c r="H774" s="148">
        <f t="shared" si="72"/>
        <v>31589.892000000003</v>
      </c>
      <c r="I774" s="148">
        <f t="shared" si="73"/>
        <v>553408.10800000001</v>
      </c>
      <c r="J774" s="148">
        <f t="shared" si="74"/>
        <v>616587.89199999999</v>
      </c>
      <c r="K774" s="149">
        <v>1</v>
      </c>
      <c r="L774" s="150">
        <f t="shared" si="75"/>
        <v>5.4000000000000006E-2</v>
      </c>
      <c r="M774" s="150">
        <f t="shared" si="76"/>
        <v>0.94599999999999995</v>
      </c>
      <c r="N774" s="150">
        <f t="shared" si="77"/>
        <v>1.054</v>
      </c>
    </row>
    <row r="775" spans="1:14" x14ac:dyDescent="0.25">
      <c r="A775" s="156" t="s">
        <v>24</v>
      </c>
      <c r="B775" s="2" t="s">
        <v>28</v>
      </c>
      <c r="C775" s="123" t="s">
        <v>1</v>
      </c>
      <c r="D775" s="96" t="s">
        <v>61</v>
      </c>
      <c r="E775" s="60" t="s">
        <v>12</v>
      </c>
      <c r="F775" s="146">
        <v>49698</v>
      </c>
      <c r="G775" s="147">
        <v>9.6999999999999993</v>
      </c>
      <c r="H775" s="148">
        <f t="shared" si="72"/>
        <v>9641.4120000000003</v>
      </c>
      <c r="I775" s="148">
        <f t="shared" si="73"/>
        <v>40056.588000000003</v>
      </c>
      <c r="J775" s="148">
        <f t="shared" si="74"/>
        <v>59339.411999999997</v>
      </c>
      <c r="K775" s="149">
        <f>F775/F774</f>
        <v>8.4954136595338792E-2</v>
      </c>
      <c r="L775" s="150">
        <f t="shared" si="75"/>
        <v>1.6481102499495724E-2</v>
      </c>
      <c r="M775" s="150">
        <f t="shared" si="76"/>
        <v>6.8473034095843072E-2</v>
      </c>
      <c r="N775" s="150">
        <f t="shared" si="77"/>
        <v>0.10143523909483451</v>
      </c>
    </row>
    <row r="776" spans="1:14" x14ac:dyDescent="0.25">
      <c r="A776" s="156" t="s">
        <v>24</v>
      </c>
      <c r="B776" s="2" t="s">
        <v>28</v>
      </c>
      <c r="C776" s="91" t="s">
        <v>1</v>
      </c>
      <c r="D776" s="2" t="s">
        <v>61</v>
      </c>
      <c r="E776" s="60" t="s">
        <v>13</v>
      </c>
      <c r="F776" s="146">
        <v>349208</v>
      </c>
      <c r="G776" s="147">
        <v>3.6</v>
      </c>
      <c r="H776" s="148">
        <f t="shared" si="72"/>
        <v>25142.976000000002</v>
      </c>
      <c r="I776" s="148">
        <f t="shared" si="73"/>
        <v>324065.02399999998</v>
      </c>
      <c r="J776" s="148">
        <f t="shared" si="74"/>
        <v>374350.97600000002</v>
      </c>
      <c r="K776" s="149">
        <f>F776/F774</f>
        <v>0.59693879295313834</v>
      </c>
      <c r="L776" s="150">
        <f t="shared" si="75"/>
        <v>4.2979593092625966E-2</v>
      </c>
      <c r="M776" s="150">
        <f t="shared" si="76"/>
        <v>0.55395919986051234</v>
      </c>
      <c r="N776" s="150">
        <f t="shared" si="77"/>
        <v>0.63991838604576434</v>
      </c>
    </row>
    <row r="777" spans="1:14" x14ac:dyDescent="0.25">
      <c r="A777" s="156" t="s">
        <v>24</v>
      </c>
      <c r="B777" s="2" t="s">
        <v>28</v>
      </c>
      <c r="C777" s="91" t="s">
        <v>1</v>
      </c>
      <c r="D777" s="2" t="s">
        <v>61</v>
      </c>
      <c r="E777" s="60" t="s">
        <v>14</v>
      </c>
      <c r="F777" s="146">
        <v>186092</v>
      </c>
      <c r="G777" s="147">
        <v>5.2</v>
      </c>
      <c r="H777" s="148">
        <f t="shared" si="72"/>
        <v>19353.567999999999</v>
      </c>
      <c r="I777" s="148">
        <f t="shared" si="73"/>
        <v>166738.432</v>
      </c>
      <c r="J777" s="148">
        <f t="shared" si="74"/>
        <v>205445.568</v>
      </c>
      <c r="K777" s="149">
        <f>F777/F774</f>
        <v>0.31810707045152292</v>
      </c>
      <c r="L777" s="150">
        <f t="shared" si="75"/>
        <v>3.3083135326958384E-2</v>
      </c>
      <c r="M777" s="150">
        <f t="shared" si="76"/>
        <v>0.28502393512456453</v>
      </c>
      <c r="N777" s="150">
        <f t="shared" si="77"/>
        <v>0.35119020577848131</v>
      </c>
    </row>
    <row r="778" spans="1:14" x14ac:dyDescent="0.25">
      <c r="A778" s="156" t="s">
        <v>24</v>
      </c>
      <c r="B778" s="2" t="s">
        <v>28</v>
      </c>
      <c r="C778" s="91" t="s">
        <v>60</v>
      </c>
      <c r="D778" s="2" t="s">
        <v>61</v>
      </c>
      <c r="E778" s="56" t="s">
        <v>59</v>
      </c>
      <c r="F778" s="146">
        <v>640461</v>
      </c>
      <c r="G778" s="147">
        <v>2.7</v>
      </c>
      <c r="H778" s="148">
        <f t="shared" si="72"/>
        <v>34584.894</v>
      </c>
      <c r="I778" s="148">
        <f t="shared" si="73"/>
        <v>605876.10600000003</v>
      </c>
      <c r="J778" s="148">
        <f t="shared" si="74"/>
        <v>675045.89399999997</v>
      </c>
      <c r="K778" s="149">
        <v>1</v>
      </c>
      <c r="L778" s="150">
        <f t="shared" si="75"/>
        <v>5.4000000000000006E-2</v>
      </c>
      <c r="M778" s="150">
        <f t="shared" si="76"/>
        <v>0.94599999999999995</v>
      </c>
      <c r="N778" s="150">
        <f t="shared" si="77"/>
        <v>1.054</v>
      </c>
    </row>
    <row r="779" spans="1:14" x14ac:dyDescent="0.25">
      <c r="A779" s="156" t="s">
        <v>24</v>
      </c>
      <c r="B779" s="2" t="s">
        <v>28</v>
      </c>
      <c r="C779" s="123" t="s">
        <v>60</v>
      </c>
      <c r="D779" s="96" t="s">
        <v>61</v>
      </c>
      <c r="E779" s="60" t="s">
        <v>12</v>
      </c>
      <c r="F779" s="146">
        <v>31034</v>
      </c>
      <c r="G779" s="147">
        <v>11.9</v>
      </c>
      <c r="H779" s="148">
        <f t="shared" si="72"/>
        <v>7386.0920000000006</v>
      </c>
      <c r="I779" s="148">
        <f t="shared" si="73"/>
        <v>23647.907999999999</v>
      </c>
      <c r="J779" s="148">
        <f t="shared" si="74"/>
        <v>38420.092000000004</v>
      </c>
      <c r="K779" s="149">
        <f>F779/F778</f>
        <v>4.8455721737935643E-2</v>
      </c>
      <c r="L779" s="150">
        <f t="shared" si="75"/>
        <v>1.1532461773628684E-2</v>
      </c>
      <c r="M779" s="150">
        <f t="shared" si="76"/>
        <v>3.6923259964306961E-2</v>
      </c>
      <c r="N779" s="150">
        <f t="shared" si="77"/>
        <v>5.9988183511564326E-2</v>
      </c>
    </row>
    <row r="780" spans="1:14" x14ac:dyDescent="0.25">
      <c r="A780" s="156" t="s">
        <v>24</v>
      </c>
      <c r="B780" s="2" t="s">
        <v>28</v>
      </c>
      <c r="C780" s="91" t="s">
        <v>60</v>
      </c>
      <c r="D780" s="2" t="s">
        <v>61</v>
      </c>
      <c r="E780" s="60" t="s">
        <v>13</v>
      </c>
      <c r="F780" s="146">
        <v>212628</v>
      </c>
      <c r="G780" s="147">
        <v>4.5</v>
      </c>
      <c r="H780" s="148">
        <f t="shared" si="72"/>
        <v>19136.52</v>
      </c>
      <c r="I780" s="148">
        <f t="shared" si="73"/>
        <v>193491.48</v>
      </c>
      <c r="J780" s="148">
        <f t="shared" si="74"/>
        <v>231764.52</v>
      </c>
      <c r="K780" s="149">
        <f>F780/F778</f>
        <v>0.33199211193187406</v>
      </c>
      <c r="L780" s="150">
        <f t="shared" si="75"/>
        <v>2.9879290073868664E-2</v>
      </c>
      <c r="M780" s="150">
        <f t="shared" si="76"/>
        <v>0.30211282185800536</v>
      </c>
      <c r="N780" s="150">
        <f t="shared" si="77"/>
        <v>0.36187140200574275</v>
      </c>
    </row>
    <row r="781" spans="1:14" x14ac:dyDescent="0.25">
      <c r="A781" s="156" t="s">
        <v>24</v>
      </c>
      <c r="B781" s="2" t="s">
        <v>28</v>
      </c>
      <c r="C781" s="91" t="s">
        <v>60</v>
      </c>
      <c r="D781" s="151" t="s">
        <v>61</v>
      </c>
      <c r="E781" s="60" t="s">
        <v>14</v>
      </c>
      <c r="F781" s="146">
        <v>396799</v>
      </c>
      <c r="G781" s="147">
        <v>3.3</v>
      </c>
      <c r="H781" s="148">
        <f t="shared" si="72"/>
        <v>26188.734</v>
      </c>
      <c r="I781" s="148">
        <f t="shared" si="73"/>
        <v>370610.266</v>
      </c>
      <c r="J781" s="148">
        <f t="shared" si="74"/>
        <v>422987.734</v>
      </c>
      <c r="K781" s="149">
        <f>F781/F778</f>
        <v>0.61955216633019028</v>
      </c>
      <c r="L781" s="150">
        <f t="shared" si="75"/>
        <v>4.0890442977792561E-2</v>
      </c>
      <c r="M781" s="150">
        <f t="shared" si="76"/>
        <v>0.57866172335239774</v>
      </c>
      <c r="N781" s="150">
        <f t="shared" si="77"/>
        <v>0.66044260930798282</v>
      </c>
    </row>
    <row r="782" spans="1:14" x14ac:dyDescent="0.25">
      <c r="A782" s="156" t="s">
        <v>24</v>
      </c>
      <c r="B782" s="2" t="s">
        <v>28</v>
      </c>
      <c r="C782" s="91" t="s">
        <v>0</v>
      </c>
      <c r="D782" s="2" t="s">
        <v>10</v>
      </c>
      <c r="E782" s="56" t="s">
        <v>59</v>
      </c>
      <c r="F782" s="146">
        <v>6541381</v>
      </c>
      <c r="G782" s="147">
        <v>1</v>
      </c>
      <c r="H782" s="148">
        <f t="shared" si="72"/>
        <v>130827.62</v>
      </c>
      <c r="I782" s="148">
        <f t="shared" si="73"/>
        <v>6410553.3799999999</v>
      </c>
      <c r="J782" s="148">
        <f t="shared" si="74"/>
        <v>6672208.6200000001</v>
      </c>
      <c r="K782" s="149">
        <v>1</v>
      </c>
      <c r="L782" s="150">
        <f t="shared" si="75"/>
        <v>0.02</v>
      </c>
      <c r="M782" s="150">
        <f t="shared" si="76"/>
        <v>0.98</v>
      </c>
      <c r="N782" s="150">
        <f t="shared" si="77"/>
        <v>1.02</v>
      </c>
    </row>
    <row r="783" spans="1:14" x14ac:dyDescent="0.25">
      <c r="A783" s="156" t="s">
        <v>24</v>
      </c>
      <c r="B783" s="2" t="s">
        <v>28</v>
      </c>
      <c r="C783" s="123" t="s">
        <v>0</v>
      </c>
      <c r="D783" s="96" t="s">
        <v>10</v>
      </c>
      <c r="E783" s="60" t="s">
        <v>12</v>
      </c>
      <c r="F783" s="146">
        <v>857268</v>
      </c>
      <c r="G783" s="147">
        <v>3.2</v>
      </c>
      <c r="H783" s="148">
        <f t="shared" si="72"/>
        <v>54865.152000000002</v>
      </c>
      <c r="I783" s="148">
        <f t="shared" si="73"/>
        <v>802402.848</v>
      </c>
      <c r="J783" s="148">
        <f t="shared" si="74"/>
        <v>912133.152</v>
      </c>
      <c r="K783" s="149">
        <f>F783/F782</f>
        <v>0.13105306050817098</v>
      </c>
      <c r="L783" s="150">
        <f t="shared" si="75"/>
        <v>8.3873958725229417E-3</v>
      </c>
      <c r="M783" s="150">
        <f t="shared" si="76"/>
        <v>0.12266566463564804</v>
      </c>
      <c r="N783" s="150">
        <f t="shared" si="77"/>
        <v>0.13944045638069391</v>
      </c>
    </row>
    <row r="784" spans="1:14" x14ac:dyDescent="0.25">
      <c r="A784" s="156" t="s">
        <v>24</v>
      </c>
      <c r="B784" s="2" t="s">
        <v>28</v>
      </c>
      <c r="C784" s="91" t="s">
        <v>0</v>
      </c>
      <c r="D784" s="2" t="s">
        <v>10</v>
      </c>
      <c r="E784" s="60" t="s">
        <v>13</v>
      </c>
      <c r="F784" s="146">
        <v>1956448</v>
      </c>
      <c r="G784" s="147">
        <v>2.2000000000000002</v>
      </c>
      <c r="H784" s="148">
        <f t="shared" si="72"/>
        <v>86083.712000000014</v>
      </c>
      <c r="I784" s="148">
        <f t="shared" si="73"/>
        <v>1870364.2879999999</v>
      </c>
      <c r="J784" s="148">
        <f t="shared" si="74"/>
        <v>2042531.7120000001</v>
      </c>
      <c r="K784" s="149">
        <f>F784/F782</f>
        <v>0.29908791431044912</v>
      </c>
      <c r="L784" s="150">
        <f t="shared" si="75"/>
        <v>1.3159868229659762E-2</v>
      </c>
      <c r="M784" s="150">
        <f t="shared" si="76"/>
        <v>0.28592804608078937</v>
      </c>
      <c r="N784" s="150">
        <f t="shared" si="77"/>
        <v>0.31224778254010888</v>
      </c>
    </row>
    <row r="785" spans="1:14" x14ac:dyDescent="0.25">
      <c r="A785" s="156" t="s">
        <v>24</v>
      </c>
      <c r="B785" s="2" t="s">
        <v>28</v>
      </c>
      <c r="C785" s="91" t="s">
        <v>0</v>
      </c>
      <c r="D785" s="2" t="s">
        <v>10</v>
      </c>
      <c r="E785" s="60" t="s">
        <v>14</v>
      </c>
      <c r="F785" s="146">
        <v>3727665</v>
      </c>
      <c r="G785" s="147">
        <v>1.5</v>
      </c>
      <c r="H785" s="148">
        <f t="shared" si="72"/>
        <v>111829.95</v>
      </c>
      <c r="I785" s="148">
        <f t="shared" si="73"/>
        <v>3615835.05</v>
      </c>
      <c r="J785" s="148">
        <f t="shared" si="74"/>
        <v>3839494.95</v>
      </c>
      <c r="K785" s="149">
        <f>F785/F782</f>
        <v>0.56985902518137987</v>
      </c>
      <c r="L785" s="150">
        <f t="shared" si="75"/>
        <v>1.7095770755441397E-2</v>
      </c>
      <c r="M785" s="150">
        <f t="shared" si="76"/>
        <v>0.55276325442593843</v>
      </c>
      <c r="N785" s="150">
        <f t="shared" si="77"/>
        <v>0.58695479593682132</v>
      </c>
    </row>
    <row r="786" spans="1:14" x14ac:dyDescent="0.25">
      <c r="A786" s="156" t="s">
        <v>24</v>
      </c>
      <c r="B786" s="2" t="s">
        <v>28</v>
      </c>
      <c r="C786" s="91" t="s">
        <v>1</v>
      </c>
      <c r="D786" s="2" t="s">
        <v>10</v>
      </c>
      <c r="E786" s="56" t="s">
        <v>59</v>
      </c>
      <c r="F786" s="146">
        <v>3258014</v>
      </c>
      <c r="G786" s="147">
        <v>1.5</v>
      </c>
      <c r="H786" s="148">
        <f t="shared" si="72"/>
        <v>97740.42</v>
      </c>
      <c r="I786" s="148">
        <f t="shared" si="73"/>
        <v>3160273.58</v>
      </c>
      <c r="J786" s="148">
        <f t="shared" si="74"/>
        <v>3355754.42</v>
      </c>
      <c r="K786" s="149">
        <v>1</v>
      </c>
      <c r="L786" s="150">
        <f t="shared" si="75"/>
        <v>0.03</v>
      </c>
      <c r="M786" s="150">
        <f t="shared" si="76"/>
        <v>0.97</v>
      </c>
      <c r="N786" s="150">
        <f t="shared" si="77"/>
        <v>1.03</v>
      </c>
    </row>
    <row r="787" spans="1:14" x14ac:dyDescent="0.25">
      <c r="A787" s="156" t="s">
        <v>24</v>
      </c>
      <c r="B787" s="2" t="s">
        <v>28</v>
      </c>
      <c r="C787" s="123" t="s">
        <v>1</v>
      </c>
      <c r="D787" s="96" t="s">
        <v>10</v>
      </c>
      <c r="E787" s="60" t="s">
        <v>12</v>
      </c>
      <c r="F787" s="146">
        <v>586847</v>
      </c>
      <c r="G787" s="147">
        <v>4</v>
      </c>
      <c r="H787" s="148">
        <f t="shared" si="72"/>
        <v>46947.76</v>
      </c>
      <c r="I787" s="148">
        <f t="shared" si="73"/>
        <v>539899.24</v>
      </c>
      <c r="J787" s="148">
        <f t="shared" si="74"/>
        <v>633794.76</v>
      </c>
      <c r="K787" s="149">
        <f>F787/F786</f>
        <v>0.18012414925166068</v>
      </c>
      <c r="L787" s="150">
        <f t="shared" si="75"/>
        <v>1.4409931940132854E-2</v>
      </c>
      <c r="M787" s="150">
        <f t="shared" si="76"/>
        <v>0.16571421731152783</v>
      </c>
      <c r="N787" s="150">
        <f t="shared" si="77"/>
        <v>0.19453408119179352</v>
      </c>
    </row>
    <row r="788" spans="1:14" x14ac:dyDescent="0.25">
      <c r="A788" s="156" t="s">
        <v>24</v>
      </c>
      <c r="B788" s="2" t="s">
        <v>28</v>
      </c>
      <c r="C788" s="91" t="s">
        <v>1</v>
      </c>
      <c r="D788" s="2" t="s">
        <v>10</v>
      </c>
      <c r="E788" s="60" t="s">
        <v>13</v>
      </c>
      <c r="F788" s="146">
        <v>1237726</v>
      </c>
      <c r="G788" s="147">
        <v>2.8</v>
      </c>
      <c r="H788" s="148">
        <f t="shared" si="72"/>
        <v>69312.656000000003</v>
      </c>
      <c r="I788" s="148">
        <f t="shared" si="73"/>
        <v>1168413.344</v>
      </c>
      <c r="J788" s="148">
        <f t="shared" si="74"/>
        <v>1307038.656</v>
      </c>
      <c r="K788" s="149">
        <f>F788/F786</f>
        <v>0.37990198937143915</v>
      </c>
      <c r="L788" s="150">
        <f t="shared" si="75"/>
        <v>2.1274511404800588E-2</v>
      </c>
      <c r="M788" s="150">
        <f t="shared" si="76"/>
        <v>0.35862747796663857</v>
      </c>
      <c r="N788" s="150">
        <f t="shared" si="77"/>
        <v>0.40117650077623973</v>
      </c>
    </row>
    <row r="789" spans="1:14" x14ac:dyDescent="0.25">
      <c r="A789" s="156" t="s">
        <v>24</v>
      </c>
      <c r="B789" s="2" t="s">
        <v>28</v>
      </c>
      <c r="C789" s="91" t="s">
        <v>1</v>
      </c>
      <c r="D789" s="2" t="s">
        <v>10</v>
      </c>
      <c r="E789" s="60" t="s">
        <v>14</v>
      </c>
      <c r="F789" s="146">
        <v>1433441</v>
      </c>
      <c r="G789" s="147">
        <v>2.8</v>
      </c>
      <c r="H789" s="148">
        <f t="shared" si="72"/>
        <v>80272.695999999996</v>
      </c>
      <c r="I789" s="148">
        <f t="shared" si="73"/>
        <v>1353168.304</v>
      </c>
      <c r="J789" s="148">
        <f t="shared" si="74"/>
        <v>1513713.696</v>
      </c>
      <c r="K789" s="149">
        <f>F789/F786</f>
        <v>0.43997386137690014</v>
      </c>
      <c r="L789" s="150">
        <f t="shared" si="75"/>
        <v>2.4638536237106407E-2</v>
      </c>
      <c r="M789" s="150">
        <f t="shared" si="76"/>
        <v>0.41533532513979377</v>
      </c>
      <c r="N789" s="150">
        <f t="shared" si="77"/>
        <v>0.46461239761400652</v>
      </c>
    </row>
    <row r="790" spans="1:14" x14ac:dyDescent="0.25">
      <c r="A790" s="156" t="s">
        <v>24</v>
      </c>
      <c r="B790" s="2" t="s">
        <v>28</v>
      </c>
      <c r="C790" s="91" t="s">
        <v>60</v>
      </c>
      <c r="D790" s="2" t="s">
        <v>10</v>
      </c>
      <c r="E790" s="56" t="s">
        <v>59</v>
      </c>
      <c r="F790" s="146">
        <v>3283367</v>
      </c>
      <c r="G790" s="147">
        <v>1.5</v>
      </c>
      <c r="H790" s="148">
        <f t="shared" si="72"/>
        <v>98501.01</v>
      </c>
      <c r="I790" s="148">
        <f t="shared" si="73"/>
        <v>3184865.99</v>
      </c>
      <c r="J790" s="148">
        <f t="shared" si="74"/>
        <v>3381868.01</v>
      </c>
      <c r="K790" s="149">
        <v>1</v>
      </c>
      <c r="L790" s="150">
        <f t="shared" si="75"/>
        <v>0.03</v>
      </c>
      <c r="M790" s="150">
        <f t="shared" si="76"/>
        <v>0.97</v>
      </c>
      <c r="N790" s="150">
        <f t="shared" si="77"/>
        <v>1.03</v>
      </c>
    </row>
    <row r="791" spans="1:14" x14ac:dyDescent="0.25">
      <c r="A791" s="156" t="s">
        <v>24</v>
      </c>
      <c r="B791" s="2" t="s">
        <v>28</v>
      </c>
      <c r="C791" s="123" t="s">
        <v>60</v>
      </c>
      <c r="D791" s="96" t="s">
        <v>10</v>
      </c>
      <c r="E791" s="60" t="s">
        <v>12</v>
      </c>
      <c r="F791" s="146">
        <v>270421</v>
      </c>
      <c r="G791" s="147">
        <v>5.7</v>
      </c>
      <c r="H791" s="148">
        <f t="shared" si="72"/>
        <v>30827.993999999999</v>
      </c>
      <c r="I791" s="148">
        <f t="shared" si="73"/>
        <v>239593.00599999999</v>
      </c>
      <c r="J791" s="148">
        <f t="shared" si="74"/>
        <v>301248.99400000001</v>
      </c>
      <c r="K791" s="149">
        <f>F791/F790</f>
        <v>8.2360881375734121E-2</v>
      </c>
      <c r="L791" s="150">
        <f t="shared" si="75"/>
        <v>9.3891404768336913E-3</v>
      </c>
      <c r="M791" s="150">
        <f t="shared" si="76"/>
        <v>7.2971740898900433E-2</v>
      </c>
      <c r="N791" s="150">
        <f t="shared" si="77"/>
        <v>9.1750021852567809E-2</v>
      </c>
    </row>
    <row r="792" spans="1:14" x14ac:dyDescent="0.25">
      <c r="A792" s="156" t="s">
        <v>24</v>
      </c>
      <c r="B792" s="2" t="s">
        <v>28</v>
      </c>
      <c r="C792" s="91" t="s">
        <v>60</v>
      </c>
      <c r="D792" s="2" t="s">
        <v>10</v>
      </c>
      <c r="E792" s="60" t="s">
        <v>13</v>
      </c>
      <c r="F792" s="146">
        <v>718722</v>
      </c>
      <c r="G792" s="147">
        <v>4</v>
      </c>
      <c r="H792" s="148">
        <f t="shared" si="72"/>
        <v>57497.760000000002</v>
      </c>
      <c r="I792" s="148">
        <f t="shared" si="73"/>
        <v>661224.24</v>
      </c>
      <c r="J792" s="148">
        <f t="shared" si="74"/>
        <v>776219.76</v>
      </c>
      <c r="K792" s="149">
        <f>F792/F790</f>
        <v>0.21889785698644104</v>
      </c>
      <c r="L792" s="150">
        <f t="shared" si="75"/>
        <v>1.7511828558915282E-2</v>
      </c>
      <c r="M792" s="150">
        <f t="shared" si="76"/>
        <v>0.20138602842752576</v>
      </c>
      <c r="N792" s="150">
        <f t="shared" si="77"/>
        <v>0.23640968554535632</v>
      </c>
    </row>
    <row r="793" spans="1:14" x14ac:dyDescent="0.25">
      <c r="A793" s="156" t="s">
        <v>24</v>
      </c>
      <c r="B793" s="2" t="s">
        <v>28</v>
      </c>
      <c r="C793" s="91" t="s">
        <v>60</v>
      </c>
      <c r="D793" s="151" t="s">
        <v>10</v>
      </c>
      <c r="E793" s="60" t="s">
        <v>14</v>
      </c>
      <c r="F793" s="146">
        <v>2294224</v>
      </c>
      <c r="G793" s="147">
        <v>1.9</v>
      </c>
      <c r="H793" s="148">
        <f t="shared" si="72"/>
        <v>87180.511999999988</v>
      </c>
      <c r="I793" s="148">
        <f t="shared" si="73"/>
        <v>2207043.4879999999</v>
      </c>
      <c r="J793" s="148">
        <f t="shared" si="74"/>
        <v>2381404.5120000001</v>
      </c>
      <c r="K793" s="149">
        <f>F793/F790</f>
        <v>0.6987412616378248</v>
      </c>
      <c r="L793" s="150">
        <f t="shared" si="75"/>
        <v>2.6552167942237342E-2</v>
      </c>
      <c r="M793" s="150">
        <f t="shared" si="76"/>
        <v>0.67218909369558744</v>
      </c>
      <c r="N793" s="150">
        <f t="shared" si="77"/>
        <v>0.72529342958006215</v>
      </c>
    </row>
    <row r="794" spans="1:14" x14ac:dyDescent="0.25">
      <c r="A794" s="156" t="s">
        <v>24</v>
      </c>
      <c r="B794" s="2" t="s">
        <v>37</v>
      </c>
      <c r="C794" s="91" t="s">
        <v>0</v>
      </c>
      <c r="D794" s="2" t="s">
        <v>4</v>
      </c>
      <c r="E794" s="56" t="s">
        <v>59</v>
      </c>
      <c r="F794" s="146">
        <v>2787596</v>
      </c>
      <c r="G794" s="147">
        <v>1</v>
      </c>
      <c r="H794" s="148">
        <f t="shared" si="72"/>
        <v>55751.92</v>
      </c>
      <c r="I794" s="148">
        <f t="shared" si="73"/>
        <v>2731844.08</v>
      </c>
      <c r="J794" s="148">
        <f t="shared" si="74"/>
        <v>2843347.92</v>
      </c>
      <c r="K794" s="149">
        <v>1</v>
      </c>
      <c r="L794" s="150">
        <f t="shared" si="75"/>
        <v>0.02</v>
      </c>
      <c r="M794" s="150">
        <f t="shared" si="76"/>
        <v>0.98</v>
      </c>
      <c r="N794" s="150">
        <f t="shared" si="77"/>
        <v>1.02</v>
      </c>
    </row>
    <row r="795" spans="1:14" x14ac:dyDescent="0.25">
      <c r="A795" s="156" t="s">
        <v>24</v>
      </c>
      <c r="B795" s="2" t="s">
        <v>37</v>
      </c>
      <c r="C795" s="123" t="s">
        <v>0</v>
      </c>
      <c r="D795" s="96" t="s">
        <v>4</v>
      </c>
      <c r="E795" s="60" t="s">
        <v>12</v>
      </c>
      <c r="F795" s="146">
        <v>282410</v>
      </c>
      <c r="G795" s="147">
        <v>4.7</v>
      </c>
      <c r="H795" s="148">
        <f t="shared" si="72"/>
        <v>26546.54</v>
      </c>
      <c r="I795" s="148">
        <f t="shared" si="73"/>
        <v>255863.46</v>
      </c>
      <c r="J795" s="148">
        <f t="shared" si="74"/>
        <v>308956.53999999998</v>
      </c>
      <c r="K795" s="149">
        <f>F795/F794</f>
        <v>0.10130951543910954</v>
      </c>
      <c r="L795" s="150">
        <f t="shared" si="75"/>
        <v>9.5230944512762969E-3</v>
      </c>
      <c r="M795" s="150">
        <f t="shared" si="76"/>
        <v>9.1786420987833239E-2</v>
      </c>
      <c r="N795" s="150">
        <f t="shared" si="77"/>
        <v>0.11083260989038585</v>
      </c>
    </row>
    <row r="796" spans="1:14" x14ac:dyDescent="0.25">
      <c r="A796" s="156" t="s">
        <v>24</v>
      </c>
      <c r="B796" s="2" t="s">
        <v>37</v>
      </c>
      <c r="C796" s="91" t="s">
        <v>0</v>
      </c>
      <c r="D796" s="2" t="s">
        <v>4</v>
      </c>
      <c r="E796" s="60" t="s">
        <v>13</v>
      </c>
      <c r="F796" s="146">
        <v>244100</v>
      </c>
      <c r="G796" s="147">
        <v>5.3</v>
      </c>
      <c r="H796" s="148">
        <f t="shared" si="72"/>
        <v>25874.6</v>
      </c>
      <c r="I796" s="148">
        <f t="shared" si="73"/>
        <v>218225.4</v>
      </c>
      <c r="J796" s="148">
        <f t="shared" si="74"/>
        <v>269974.59999999998</v>
      </c>
      <c r="K796" s="149">
        <f>F796/F794</f>
        <v>8.7566490983628911E-2</v>
      </c>
      <c r="L796" s="150">
        <f t="shared" si="75"/>
        <v>9.2820480442646642E-3</v>
      </c>
      <c r="M796" s="150">
        <f t="shared" si="76"/>
        <v>7.8284442939364249E-2</v>
      </c>
      <c r="N796" s="150">
        <f t="shared" si="77"/>
        <v>9.6848539027893574E-2</v>
      </c>
    </row>
    <row r="797" spans="1:14" x14ac:dyDescent="0.25">
      <c r="A797" s="156" t="s">
        <v>24</v>
      </c>
      <c r="B797" s="2" t="s">
        <v>37</v>
      </c>
      <c r="C797" s="91" t="s">
        <v>0</v>
      </c>
      <c r="D797" s="2" t="s">
        <v>4</v>
      </c>
      <c r="E797" s="60" t="s">
        <v>14</v>
      </c>
      <c r="F797" s="146">
        <v>2261086</v>
      </c>
      <c r="G797" s="147">
        <v>1</v>
      </c>
      <c r="H797" s="148">
        <f t="shared" si="72"/>
        <v>45221.72</v>
      </c>
      <c r="I797" s="148">
        <f t="shared" si="73"/>
        <v>2215864.2799999998</v>
      </c>
      <c r="J797" s="148">
        <f t="shared" si="74"/>
        <v>2306307.7200000002</v>
      </c>
      <c r="K797" s="149">
        <f>F797/F794</f>
        <v>0.8111239935772615</v>
      </c>
      <c r="L797" s="150">
        <f t="shared" si="75"/>
        <v>1.622247987154523E-2</v>
      </c>
      <c r="M797" s="150">
        <f t="shared" si="76"/>
        <v>0.79490151370571627</v>
      </c>
      <c r="N797" s="150">
        <f t="shared" si="77"/>
        <v>0.82734647344880674</v>
      </c>
    </row>
    <row r="798" spans="1:14" x14ac:dyDescent="0.25">
      <c r="A798" s="156" t="s">
        <v>24</v>
      </c>
      <c r="B798" s="2" t="s">
        <v>37</v>
      </c>
      <c r="C798" s="91" t="s">
        <v>1</v>
      </c>
      <c r="D798" s="2" t="s">
        <v>4</v>
      </c>
      <c r="E798" s="56" t="s">
        <v>59</v>
      </c>
      <c r="F798" s="146">
        <v>1426369</v>
      </c>
      <c r="G798" s="147">
        <v>2</v>
      </c>
      <c r="H798" s="148">
        <f t="shared" si="72"/>
        <v>57054.76</v>
      </c>
      <c r="I798" s="148">
        <f t="shared" si="73"/>
        <v>1369314.24</v>
      </c>
      <c r="J798" s="148">
        <f t="shared" si="74"/>
        <v>1483423.76</v>
      </c>
      <c r="K798" s="149">
        <v>1</v>
      </c>
      <c r="L798" s="150">
        <f t="shared" si="75"/>
        <v>0.04</v>
      </c>
      <c r="M798" s="150">
        <f t="shared" si="76"/>
        <v>0.96</v>
      </c>
      <c r="N798" s="150">
        <f t="shared" si="77"/>
        <v>1.04</v>
      </c>
    </row>
    <row r="799" spans="1:14" x14ac:dyDescent="0.25">
      <c r="A799" s="156" t="s">
        <v>24</v>
      </c>
      <c r="B799" s="2" t="s">
        <v>37</v>
      </c>
      <c r="C799" s="123" t="s">
        <v>1</v>
      </c>
      <c r="D799" s="96" t="s">
        <v>4</v>
      </c>
      <c r="E799" s="60" t="s">
        <v>12</v>
      </c>
      <c r="F799" s="146">
        <v>146025</v>
      </c>
      <c r="G799" s="147">
        <v>6.8</v>
      </c>
      <c r="H799" s="148">
        <f t="shared" si="72"/>
        <v>19859.400000000001</v>
      </c>
      <c r="I799" s="148">
        <f t="shared" si="73"/>
        <v>126165.6</v>
      </c>
      <c r="J799" s="148">
        <f t="shared" si="74"/>
        <v>165884.4</v>
      </c>
      <c r="K799" s="149">
        <f>F799/F798</f>
        <v>0.10237533204942059</v>
      </c>
      <c r="L799" s="150">
        <f t="shared" si="75"/>
        <v>1.3923045158721201E-2</v>
      </c>
      <c r="M799" s="150">
        <f t="shared" si="76"/>
        <v>8.8452286890699394E-2</v>
      </c>
      <c r="N799" s="150">
        <f t="shared" si="77"/>
        <v>0.11629837720814179</v>
      </c>
    </row>
    <row r="800" spans="1:14" x14ac:dyDescent="0.25">
      <c r="A800" s="156" t="s">
        <v>24</v>
      </c>
      <c r="B800" s="2" t="s">
        <v>37</v>
      </c>
      <c r="C800" s="91" t="s">
        <v>1</v>
      </c>
      <c r="D800" s="2" t="s">
        <v>4</v>
      </c>
      <c r="E800" s="60" t="s">
        <v>13</v>
      </c>
      <c r="F800" s="146">
        <v>131215</v>
      </c>
      <c r="G800" s="147">
        <v>6.8</v>
      </c>
      <c r="H800" s="148">
        <f t="shared" si="72"/>
        <v>17845.240000000002</v>
      </c>
      <c r="I800" s="148">
        <f t="shared" si="73"/>
        <v>113369.76</v>
      </c>
      <c r="J800" s="148">
        <f t="shared" si="74"/>
        <v>149060.24</v>
      </c>
      <c r="K800" s="149">
        <f>F800/F798</f>
        <v>9.1992324566784606E-2</v>
      </c>
      <c r="L800" s="150">
        <f t="shared" si="75"/>
        <v>1.2510956141082705E-2</v>
      </c>
      <c r="M800" s="150">
        <f t="shared" si="76"/>
        <v>7.9481368425701901E-2</v>
      </c>
      <c r="N800" s="150">
        <f t="shared" si="77"/>
        <v>0.10450328070786731</v>
      </c>
    </row>
    <row r="801" spans="1:14" x14ac:dyDescent="0.25">
      <c r="A801" s="156" t="s">
        <v>24</v>
      </c>
      <c r="B801" s="2" t="s">
        <v>37</v>
      </c>
      <c r="C801" s="91" t="s">
        <v>1</v>
      </c>
      <c r="D801" s="2" t="s">
        <v>4</v>
      </c>
      <c r="E801" s="60" t="s">
        <v>14</v>
      </c>
      <c r="F801" s="146">
        <v>1149129</v>
      </c>
      <c r="G801" s="147">
        <v>2</v>
      </c>
      <c r="H801" s="148">
        <f t="shared" si="72"/>
        <v>45965.16</v>
      </c>
      <c r="I801" s="148">
        <f t="shared" si="73"/>
        <v>1103163.8400000001</v>
      </c>
      <c r="J801" s="148">
        <f t="shared" si="74"/>
        <v>1195094.1599999999</v>
      </c>
      <c r="K801" s="149">
        <f>F801/F798</f>
        <v>0.80563234338379475</v>
      </c>
      <c r="L801" s="150">
        <f t="shared" si="75"/>
        <v>3.2225293735351788E-2</v>
      </c>
      <c r="M801" s="150">
        <f t="shared" si="76"/>
        <v>0.77340704964844298</v>
      </c>
      <c r="N801" s="150">
        <f t="shared" si="77"/>
        <v>0.83785763711914651</v>
      </c>
    </row>
    <row r="802" spans="1:14" x14ac:dyDescent="0.25">
      <c r="A802" s="156" t="s">
        <v>24</v>
      </c>
      <c r="B802" s="2" t="s">
        <v>37</v>
      </c>
      <c r="C802" s="91" t="s">
        <v>60</v>
      </c>
      <c r="D802" s="2" t="s">
        <v>4</v>
      </c>
      <c r="E802" s="56" t="s">
        <v>59</v>
      </c>
      <c r="F802" s="146">
        <v>1361227</v>
      </c>
      <c r="G802" s="147">
        <v>2</v>
      </c>
      <c r="H802" s="148">
        <f t="shared" si="72"/>
        <v>54449.08</v>
      </c>
      <c r="I802" s="148">
        <f t="shared" si="73"/>
        <v>1306777.92</v>
      </c>
      <c r="J802" s="148">
        <f t="shared" si="74"/>
        <v>1415676.08</v>
      </c>
      <c r="K802" s="149">
        <v>1</v>
      </c>
      <c r="L802" s="150">
        <f t="shared" si="75"/>
        <v>0.04</v>
      </c>
      <c r="M802" s="150">
        <f t="shared" si="76"/>
        <v>0.96</v>
      </c>
      <c r="N802" s="150">
        <f t="shared" si="77"/>
        <v>1.04</v>
      </c>
    </row>
    <row r="803" spans="1:14" x14ac:dyDescent="0.25">
      <c r="A803" s="156" t="s">
        <v>24</v>
      </c>
      <c r="B803" s="2" t="s">
        <v>37</v>
      </c>
      <c r="C803" s="123" t="s">
        <v>60</v>
      </c>
      <c r="D803" s="96" t="s">
        <v>4</v>
      </c>
      <c r="E803" s="60" t="s">
        <v>12</v>
      </c>
      <c r="F803" s="146">
        <v>136385</v>
      </c>
      <c r="G803" s="147">
        <v>6.8</v>
      </c>
      <c r="H803" s="148">
        <f t="shared" si="72"/>
        <v>18548.36</v>
      </c>
      <c r="I803" s="148">
        <f t="shared" si="73"/>
        <v>117836.64</v>
      </c>
      <c r="J803" s="148">
        <f t="shared" si="74"/>
        <v>154933.35999999999</v>
      </c>
      <c r="K803" s="149">
        <f>F803/F802</f>
        <v>0.10019269379758115</v>
      </c>
      <c r="L803" s="150">
        <f t="shared" si="75"/>
        <v>1.3626206356471035E-2</v>
      </c>
      <c r="M803" s="150">
        <f t="shared" si="76"/>
        <v>8.6566487441110118E-2</v>
      </c>
      <c r="N803" s="150">
        <f t="shared" si="77"/>
        <v>0.11381890015405219</v>
      </c>
    </row>
    <row r="804" spans="1:14" x14ac:dyDescent="0.25">
      <c r="A804" s="156" t="s">
        <v>24</v>
      </c>
      <c r="B804" s="2" t="s">
        <v>37</v>
      </c>
      <c r="C804" s="91" t="s">
        <v>60</v>
      </c>
      <c r="D804" s="2" t="s">
        <v>4</v>
      </c>
      <c r="E804" s="60" t="s">
        <v>13</v>
      </c>
      <c r="F804" s="146">
        <v>112885</v>
      </c>
      <c r="G804" s="147">
        <v>7.7</v>
      </c>
      <c r="H804" s="148">
        <f t="shared" si="72"/>
        <v>17384.29</v>
      </c>
      <c r="I804" s="148">
        <f t="shared" si="73"/>
        <v>95500.709999999992</v>
      </c>
      <c r="J804" s="148">
        <f t="shared" si="74"/>
        <v>130269.29000000001</v>
      </c>
      <c r="K804" s="149">
        <f>F804/F802</f>
        <v>8.2928857567474049E-2</v>
      </c>
      <c r="L804" s="150">
        <f t="shared" si="75"/>
        <v>1.2771044065391004E-2</v>
      </c>
      <c r="M804" s="150">
        <f t="shared" si="76"/>
        <v>7.0157813502083041E-2</v>
      </c>
      <c r="N804" s="150">
        <f t="shared" si="77"/>
        <v>9.5699901632865056E-2</v>
      </c>
    </row>
    <row r="805" spans="1:14" x14ac:dyDescent="0.25">
      <c r="A805" s="156" t="s">
        <v>24</v>
      </c>
      <c r="B805" s="2" t="s">
        <v>37</v>
      </c>
      <c r="C805" s="91" t="s">
        <v>60</v>
      </c>
      <c r="D805" s="151" t="s">
        <v>4</v>
      </c>
      <c r="E805" s="60" t="s">
        <v>14</v>
      </c>
      <c r="F805" s="146">
        <v>1111957</v>
      </c>
      <c r="G805" s="147">
        <v>2</v>
      </c>
      <c r="H805" s="148">
        <f t="shared" si="72"/>
        <v>44478.28</v>
      </c>
      <c r="I805" s="148">
        <f t="shared" si="73"/>
        <v>1067478.72</v>
      </c>
      <c r="J805" s="148">
        <f t="shared" si="74"/>
        <v>1156435.28</v>
      </c>
      <c r="K805" s="149">
        <f>F805/F802</f>
        <v>0.81687844863494474</v>
      </c>
      <c r="L805" s="150">
        <f t="shared" si="75"/>
        <v>3.2675137945397788E-2</v>
      </c>
      <c r="M805" s="150">
        <f t="shared" si="76"/>
        <v>0.78420331068954696</v>
      </c>
      <c r="N805" s="150">
        <f t="shared" si="77"/>
        <v>0.84955358658034252</v>
      </c>
    </row>
    <row r="806" spans="1:14" x14ac:dyDescent="0.25">
      <c r="A806" s="156" t="s">
        <v>24</v>
      </c>
      <c r="B806" s="2" t="s">
        <v>37</v>
      </c>
      <c r="C806" s="91" t="s">
        <v>0</v>
      </c>
      <c r="D806" s="2" t="s">
        <v>6</v>
      </c>
      <c r="E806" s="56" t="s">
        <v>59</v>
      </c>
      <c r="F806" s="146">
        <v>3735461</v>
      </c>
      <c r="G806" s="147">
        <v>1</v>
      </c>
      <c r="H806" s="148">
        <f t="shared" si="72"/>
        <v>74709.22</v>
      </c>
      <c r="I806" s="148">
        <f t="shared" si="73"/>
        <v>3660751.78</v>
      </c>
      <c r="J806" s="148">
        <f t="shared" si="74"/>
        <v>3810170.22</v>
      </c>
      <c r="K806" s="149">
        <v>1</v>
      </c>
      <c r="L806" s="150">
        <f t="shared" si="75"/>
        <v>0.02</v>
      </c>
      <c r="M806" s="150">
        <f t="shared" si="76"/>
        <v>0.98</v>
      </c>
      <c r="N806" s="150">
        <f t="shared" si="77"/>
        <v>1.02</v>
      </c>
    </row>
    <row r="807" spans="1:14" x14ac:dyDescent="0.25">
      <c r="A807" s="156" t="s">
        <v>24</v>
      </c>
      <c r="B807" s="2" t="s">
        <v>37</v>
      </c>
      <c r="C807" s="123" t="s">
        <v>0</v>
      </c>
      <c r="D807" s="96" t="s">
        <v>6</v>
      </c>
      <c r="E807" s="60" t="s">
        <v>12</v>
      </c>
      <c r="F807" s="146">
        <v>1095139</v>
      </c>
      <c r="G807" s="147">
        <v>2.6</v>
      </c>
      <c r="H807" s="148">
        <f t="shared" si="72"/>
        <v>56947.227999999996</v>
      </c>
      <c r="I807" s="148">
        <f t="shared" si="73"/>
        <v>1038191.772</v>
      </c>
      <c r="J807" s="148">
        <f t="shared" si="74"/>
        <v>1152086.2279999999</v>
      </c>
      <c r="K807" s="149">
        <f>F807/F806</f>
        <v>0.29317372072683934</v>
      </c>
      <c r="L807" s="150">
        <f t="shared" si="75"/>
        <v>1.5245033477795647E-2</v>
      </c>
      <c r="M807" s="150">
        <f t="shared" si="76"/>
        <v>0.27792868724904368</v>
      </c>
      <c r="N807" s="150">
        <f t="shared" si="77"/>
        <v>0.30841875420463499</v>
      </c>
    </row>
    <row r="808" spans="1:14" x14ac:dyDescent="0.25">
      <c r="A808" s="156" t="s">
        <v>24</v>
      </c>
      <c r="B808" s="2" t="s">
        <v>37</v>
      </c>
      <c r="C808" s="91" t="s">
        <v>0</v>
      </c>
      <c r="D808" s="2" t="s">
        <v>6</v>
      </c>
      <c r="E808" s="60" t="s">
        <v>13</v>
      </c>
      <c r="F808" s="146">
        <v>974073</v>
      </c>
      <c r="G808" s="147">
        <v>3.1</v>
      </c>
      <c r="H808" s="148">
        <f t="shared" si="72"/>
        <v>60392.526000000005</v>
      </c>
      <c r="I808" s="148">
        <f t="shared" si="73"/>
        <v>913680.47400000005</v>
      </c>
      <c r="J808" s="148">
        <f t="shared" si="74"/>
        <v>1034465.526</v>
      </c>
      <c r="K808" s="149">
        <f>F808/F806</f>
        <v>0.26076379863154775</v>
      </c>
      <c r="L808" s="150">
        <f t="shared" si="75"/>
        <v>1.6167355515155961E-2</v>
      </c>
      <c r="M808" s="150">
        <f t="shared" si="76"/>
        <v>0.24459644311639178</v>
      </c>
      <c r="N808" s="150">
        <f t="shared" si="77"/>
        <v>0.27693115414670372</v>
      </c>
    </row>
    <row r="809" spans="1:14" x14ac:dyDescent="0.25">
      <c r="A809" s="156" t="s">
        <v>24</v>
      </c>
      <c r="B809" s="2" t="s">
        <v>37</v>
      </c>
      <c r="C809" s="91" t="s">
        <v>0</v>
      </c>
      <c r="D809" s="2" t="s">
        <v>6</v>
      </c>
      <c r="E809" s="60" t="s">
        <v>14</v>
      </c>
      <c r="F809" s="146">
        <v>1666249</v>
      </c>
      <c r="G809" s="147">
        <v>2</v>
      </c>
      <c r="H809" s="148">
        <f t="shared" si="72"/>
        <v>66649.960000000006</v>
      </c>
      <c r="I809" s="148">
        <f t="shared" si="73"/>
        <v>1599599.04</v>
      </c>
      <c r="J809" s="148">
        <f t="shared" si="74"/>
        <v>1732898.96</v>
      </c>
      <c r="K809" s="149">
        <f>F809/F806</f>
        <v>0.44606248064161291</v>
      </c>
      <c r="L809" s="150">
        <f t="shared" si="75"/>
        <v>1.7842499225664516E-2</v>
      </c>
      <c r="M809" s="150">
        <f t="shared" si="76"/>
        <v>0.42821998141594841</v>
      </c>
      <c r="N809" s="150">
        <f t="shared" si="77"/>
        <v>0.46390497986727741</v>
      </c>
    </row>
    <row r="810" spans="1:14" x14ac:dyDescent="0.25">
      <c r="A810" s="156" t="s">
        <v>24</v>
      </c>
      <c r="B810" s="2" t="s">
        <v>37</v>
      </c>
      <c r="C810" s="91" t="s">
        <v>1</v>
      </c>
      <c r="D810" s="2" t="s">
        <v>6</v>
      </c>
      <c r="E810" s="56" t="s">
        <v>59</v>
      </c>
      <c r="F810" s="146">
        <v>1874493</v>
      </c>
      <c r="G810" s="147">
        <v>2</v>
      </c>
      <c r="H810" s="148">
        <f t="shared" si="72"/>
        <v>74979.72</v>
      </c>
      <c r="I810" s="148">
        <f t="shared" si="73"/>
        <v>1799513.28</v>
      </c>
      <c r="J810" s="148">
        <f t="shared" si="74"/>
        <v>1949472.72</v>
      </c>
      <c r="K810" s="149">
        <v>1</v>
      </c>
      <c r="L810" s="150">
        <f t="shared" si="75"/>
        <v>0.04</v>
      </c>
      <c r="M810" s="150">
        <f t="shared" si="76"/>
        <v>0.96</v>
      </c>
      <c r="N810" s="150">
        <f t="shared" si="77"/>
        <v>1.04</v>
      </c>
    </row>
    <row r="811" spans="1:14" x14ac:dyDescent="0.25">
      <c r="A811" s="156" t="s">
        <v>24</v>
      </c>
      <c r="B811" s="2" t="s">
        <v>37</v>
      </c>
      <c r="C811" s="123" t="s">
        <v>1</v>
      </c>
      <c r="D811" s="96" t="s">
        <v>6</v>
      </c>
      <c r="E811" s="60" t="s">
        <v>12</v>
      </c>
      <c r="F811" s="146">
        <v>613865</v>
      </c>
      <c r="G811" s="147">
        <v>3.9</v>
      </c>
      <c r="H811" s="148">
        <f t="shared" si="72"/>
        <v>47881.47</v>
      </c>
      <c r="I811" s="148">
        <f t="shared" si="73"/>
        <v>565983.53</v>
      </c>
      <c r="J811" s="148">
        <f t="shared" si="74"/>
        <v>661746.47</v>
      </c>
      <c r="K811" s="149">
        <f>F811/F810</f>
        <v>0.32748321812884873</v>
      </c>
      <c r="L811" s="150">
        <f t="shared" si="75"/>
        <v>2.5543691014050199E-2</v>
      </c>
      <c r="M811" s="150">
        <f t="shared" si="76"/>
        <v>0.30193952711479854</v>
      </c>
      <c r="N811" s="150">
        <f t="shared" si="77"/>
        <v>0.35302690914289891</v>
      </c>
    </row>
    <row r="812" spans="1:14" x14ac:dyDescent="0.25">
      <c r="A812" s="156" t="s">
        <v>24</v>
      </c>
      <c r="B812" s="2" t="s">
        <v>37</v>
      </c>
      <c r="C812" s="91" t="s">
        <v>1</v>
      </c>
      <c r="D812" s="2" t="s">
        <v>6</v>
      </c>
      <c r="E812" s="60" t="s">
        <v>13</v>
      </c>
      <c r="F812" s="146">
        <v>502033</v>
      </c>
      <c r="G812" s="147">
        <v>3.9</v>
      </c>
      <c r="H812" s="148">
        <f t="shared" si="72"/>
        <v>39158.574000000001</v>
      </c>
      <c r="I812" s="148">
        <f t="shared" si="73"/>
        <v>462874.42599999998</v>
      </c>
      <c r="J812" s="148">
        <f t="shared" si="74"/>
        <v>541191.57400000002</v>
      </c>
      <c r="K812" s="149">
        <f>F812/F810</f>
        <v>0.2678233527679218</v>
      </c>
      <c r="L812" s="150">
        <f t="shared" si="75"/>
        <v>2.0890221515897901E-2</v>
      </c>
      <c r="M812" s="150">
        <f t="shared" si="76"/>
        <v>0.2469331312520239</v>
      </c>
      <c r="N812" s="150">
        <f t="shared" si="77"/>
        <v>0.28871357428381972</v>
      </c>
    </row>
    <row r="813" spans="1:14" x14ac:dyDescent="0.25">
      <c r="A813" s="156" t="s">
        <v>24</v>
      </c>
      <c r="B813" s="2" t="s">
        <v>37</v>
      </c>
      <c r="C813" s="91" t="s">
        <v>1</v>
      </c>
      <c r="D813" s="2" t="s">
        <v>6</v>
      </c>
      <c r="E813" s="60" t="s">
        <v>14</v>
      </c>
      <c r="F813" s="146">
        <v>758595</v>
      </c>
      <c r="G813" s="147">
        <v>3.1</v>
      </c>
      <c r="H813" s="148">
        <f t="shared" si="72"/>
        <v>47032.89</v>
      </c>
      <c r="I813" s="148">
        <f t="shared" si="73"/>
        <v>711562.11</v>
      </c>
      <c r="J813" s="148">
        <f t="shared" si="74"/>
        <v>805627.89</v>
      </c>
      <c r="K813" s="149">
        <f>F813/F810</f>
        <v>0.40469342910322953</v>
      </c>
      <c r="L813" s="150">
        <f t="shared" si="75"/>
        <v>2.5090992604400234E-2</v>
      </c>
      <c r="M813" s="150">
        <f t="shared" si="76"/>
        <v>0.3796024364988293</v>
      </c>
      <c r="N813" s="150">
        <f t="shared" si="77"/>
        <v>0.42978442170762976</v>
      </c>
    </row>
    <row r="814" spans="1:14" x14ac:dyDescent="0.25">
      <c r="A814" s="156" t="s">
        <v>24</v>
      </c>
      <c r="B814" s="2" t="s">
        <v>37</v>
      </c>
      <c r="C814" s="91" t="s">
        <v>60</v>
      </c>
      <c r="D814" s="2" t="s">
        <v>6</v>
      </c>
      <c r="E814" s="56" t="s">
        <v>59</v>
      </c>
      <c r="F814" s="146">
        <v>1860968</v>
      </c>
      <c r="G814" s="147">
        <v>2</v>
      </c>
      <c r="H814" s="148">
        <f t="shared" si="72"/>
        <v>74438.720000000001</v>
      </c>
      <c r="I814" s="148">
        <f t="shared" si="73"/>
        <v>1786529.28</v>
      </c>
      <c r="J814" s="148">
        <f t="shared" si="74"/>
        <v>1935406.72</v>
      </c>
      <c r="K814" s="149">
        <v>1</v>
      </c>
      <c r="L814" s="150">
        <f t="shared" si="75"/>
        <v>0.04</v>
      </c>
      <c r="M814" s="150">
        <f t="shared" si="76"/>
        <v>0.96</v>
      </c>
      <c r="N814" s="150">
        <f t="shared" si="77"/>
        <v>1.04</v>
      </c>
    </row>
    <row r="815" spans="1:14" x14ac:dyDescent="0.25">
      <c r="A815" s="156" t="s">
        <v>24</v>
      </c>
      <c r="B815" s="2" t="s">
        <v>37</v>
      </c>
      <c r="C815" s="123" t="s">
        <v>60</v>
      </c>
      <c r="D815" s="96" t="s">
        <v>6</v>
      </c>
      <c r="E815" s="60" t="s">
        <v>12</v>
      </c>
      <c r="F815" s="146">
        <v>481274</v>
      </c>
      <c r="G815" s="147">
        <v>4.3</v>
      </c>
      <c r="H815" s="148">
        <f t="shared" si="72"/>
        <v>41389.563999999998</v>
      </c>
      <c r="I815" s="148">
        <f t="shared" si="73"/>
        <v>439884.43599999999</v>
      </c>
      <c r="J815" s="148">
        <f t="shared" si="74"/>
        <v>522663.56400000001</v>
      </c>
      <c r="K815" s="149">
        <f>F815/F814</f>
        <v>0.25861487140026052</v>
      </c>
      <c r="L815" s="150">
        <f t="shared" si="75"/>
        <v>2.2240878940422402E-2</v>
      </c>
      <c r="M815" s="150">
        <f t="shared" si="76"/>
        <v>0.23637399245983812</v>
      </c>
      <c r="N815" s="150">
        <f t="shared" si="77"/>
        <v>0.28085575034068294</v>
      </c>
    </row>
    <row r="816" spans="1:14" x14ac:dyDescent="0.25">
      <c r="A816" s="156" t="s">
        <v>24</v>
      </c>
      <c r="B816" s="2" t="s">
        <v>37</v>
      </c>
      <c r="C816" s="91" t="s">
        <v>60</v>
      </c>
      <c r="D816" s="2" t="s">
        <v>6</v>
      </c>
      <c r="E816" s="60" t="s">
        <v>13</v>
      </c>
      <c r="F816" s="146">
        <v>472040</v>
      </c>
      <c r="G816" s="147">
        <v>4.3</v>
      </c>
      <c r="H816" s="148">
        <f t="shared" si="72"/>
        <v>40595.440000000002</v>
      </c>
      <c r="I816" s="148">
        <f t="shared" si="73"/>
        <v>431444.56</v>
      </c>
      <c r="J816" s="148">
        <f t="shared" si="74"/>
        <v>512635.44</v>
      </c>
      <c r="K816" s="149">
        <f>F816/F814</f>
        <v>0.25365293761096375</v>
      </c>
      <c r="L816" s="150">
        <f t="shared" si="75"/>
        <v>2.181415263454288E-2</v>
      </c>
      <c r="M816" s="150">
        <f t="shared" si="76"/>
        <v>0.23183878497642085</v>
      </c>
      <c r="N816" s="150">
        <f t="shared" si="77"/>
        <v>0.27546709024550664</v>
      </c>
    </row>
    <row r="817" spans="1:14" x14ac:dyDescent="0.25">
      <c r="A817" s="156" t="s">
        <v>24</v>
      </c>
      <c r="B817" s="2" t="s">
        <v>37</v>
      </c>
      <c r="C817" s="91" t="s">
        <v>60</v>
      </c>
      <c r="D817" s="151" t="s">
        <v>6</v>
      </c>
      <c r="E817" s="60" t="s">
        <v>14</v>
      </c>
      <c r="F817" s="146">
        <v>907654</v>
      </c>
      <c r="G817" s="147">
        <v>3.1</v>
      </c>
      <c r="H817" s="148">
        <f t="shared" si="72"/>
        <v>56274.547999999995</v>
      </c>
      <c r="I817" s="148">
        <f t="shared" si="73"/>
        <v>851379.45200000005</v>
      </c>
      <c r="J817" s="148">
        <f t="shared" si="74"/>
        <v>963928.54799999995</v>
      </c>
      <c r="K817" s="149">
        <f>F817/F814</f>
        <v>0.48773219098877574</v>
      </c>
      <c r="L817" s="150">
        <f t="shared" si="75"/>
        <v>3.0239395841304098E-2</v>
      </c>
      <c r="M817" s="150">
        <f t="shared" si="76"/>
        <v>0.45749279514747165</v>
      </c>
      <c r="N817" s="150">
        <f t="shared" si="77"/>
        <v>0.51797158683007982</v>
      </c>
    </row>
    <row r="818" spans="1:14" x14ac:dyDescent="0.25">
      <c r="A818" s="156" t="s">
        <v>24</v>
      </c>
      <c r="B818" s="2" t="s">
        <v>37</v>
      </c>
      <c r="C818" s="91" t="s">
        <v>0</v>
      </c>
      <c r="D818" s="2" t="s">
        <v>7</v>
      </c>
      <c r="E818" s="56" t="s">
        <v>59</v>
      </c>
      <c r="F818" s="146">
        <v>4790547</v>
      </c>
      <c r="G818" s="147">
        <v>0.8</v>
      </c>
      <c r="H818" s="148">
        <f t="shared" si="72"/>
        <v>76648.752000000008</v>
      </c>
      <c r="I818" s="148">
        <f t="shared" si="73"/>
        <v>4713898.2479999997</v>
      </c>
      <c r="J818" s="148">
        <f t="shared" si="74"/>
        <v>4867195.7520000003</v>
      </c>
      <c r="K818" s="149">
        <v>1</v>
      </c>
      <c r="L818" s="150">
        <f t="shared" si="75"/>
        <v>1.6E-2</v>
      </c>
      <c r="M818" s="150">
        <f t="shared" si="76"/>
        <v>0.98399999999999999</v>
      </c>
      <c r="N818" s="150">
        <f t="shared" si="77"/>
        <v>1.016</v>
      </c>
    </row>
    <row r="819" spans="1:14" x14ac:dyDescent="0.25">
      <c r="A819" s="156" t="s">
        <v>24</v>
      </c>
      <c r="B819" s="2" t="s">
        <v>37</v>
      </c>
      <c r="C819" s="123" t="s">
        <v>0</v>
      </c>
      <c r="D819" s="96" t="s">
        <v>7</v>
      </c>
      <c r="E819" s="60" t="s">
        <v>12</v>
      </c>
      <c r="F819" s="146">
        <v>1323897</v>
      </c>
      <c r="G819" s="147">
        <v>2.8</v>
      </c>
      <c r="H819" s="148">
        <f t="shared" si="72"/>
        <v>74138.231999999989</v>
      </c>
      <c r="I819" s="148">
        <f t="shared" si="73"/>
        <v>1249758.7679999999</v>
      </c>
      <c r="J819" s="148">
        <f t="shared" si="74"/>
        <v>1398035.2320000001</v>
      </c>
      <c r="K819" s="149">
        <f>F819/F818</f>
        <v>0.27635612384139013</v>
      </c>
      <c r="L819" s="150">
        <f t="shared" si="75"/>
        <v>1.5475942935117845E-2</v>
      </c>
      <c r="M819" s="150">
        <f t="shared" si="76"/>
        <v>0.2608801809062723</v>
      </c>
      <c r="N819" s="150">
        <f t="shared" si="77"/>
        <v>0.29183206677650797</v>
      </c>
    </row>
    <row r="820" spans="1:14" x14ac:dyDescent="0.25">
      <c r="A820" s="156" t="s">
        <v>24</v>
      </c>
      <c r="B820" s="2" t="s">
        <v>37</v>
      </c>
      <c r="C820" s="91" t="s">
        <v>0</v>
      </c>
      <c r="D820" s="2" t="s">
        <v>7</v>
      </c>
      <c r="E820" s="60" t="s">
        <v>13</v>
      </c>
      <c r="F820" s="146">
        <v>1881037</v>
      </c>
      <c r="G820" s="147">
        <v>2.2000000000000002</v>
      </c>
      <c r="H820" s="148">
        <f t="shared" si="72"/>
        <v>82765.628000000012</v>
      </c>
      <c r="I820" s="148">
        <f t="shared" si="73"/>
        <v>1798271.372</v>
      </c>
      <c r="J820" s="148">
        <f t="shared" si="74"/>
        <v>1963802.628</v>
      </c>
      <c r="K820" s="149">
        <f>F820/F818</f>
        <v>0.39265599523394717</v>
      </c>
      <c r="L820" s="150">
        <f t="shared" si="75"/>
        <v>1.7276863790293678E-2</v>
      </c>
      <c r="M820" s="150">
        <f t="shared" si="76"/>
        <v>0.37537913144365348</v>
      </c>
      <c r="N820" s="150">
        <f t="shared" si="77"/>
        <v>0.40993285902424087</v>
      </c>
    </row>
    <row r="821" spans="1:14" x14ac:dyDescent="0.25">
      <c r="A821" s="156" t="s">
        <v>24</v>
      </c>
      <c r="B821" s="2" t="s">
        <v>37</v>
      </c>
      <c r="C821" s="91" t="s">
        <v>0</v>
      </c>
      <c r="D821" s="2" t="s">
        <v>7</v>
      </c>
      <c r="E821" s="60" t="s">
        <v>14</v>
      </c>
      <c r="F821" s="146">
        <v>1585613</v>
      </c>
      <c r="G821" s="147">
        <v>2.2000000000000002</v>
      </c>
      <c r="H821" s="148">
        <f t="shared" si="72"/>
        <v>69766.972000000009</v>
      </c>
      <c r="I821" s="148">
        <f t="shared" si="73"/>
        <v>1515846.0279999999</v>
      </c>
      <c r="J821" s="148">
        <f t="shared" si="74"/>
        <v>1655379.9720000001</v>
      </c>
      <c r="K821" s="149">
        <f>F821/F818</f>
        <v>0.33098788092466269</v>
      </c>
      <c r="L821" s="150">
        <f t="shared" si="75"/>
        <v>1.456346676068516E-2</v>
      </c>
      <c r="M821" s="150">
        <f t="shared" si="76"/>
        <v>0.31642441416397754</v>
      </c>
      <c r="N821" s="150">
        <f t="shared" si="77"/>
        <v>0.34555134768534784</v>
      </c>
    </row>
    <row r="822" spans="1:14" x14ac:dyDescent="0.25">
      <c r="A822" s="156" t="s">
        <v>24</v>
      </c>
      <c r="B822" s="2" t="s">
        <v>37</v>
      </c>
      <c r="C822" s="91" t="s">
        <v>1</v>
      </c>
      <c r="D822" s="2" t="s">
        <v>7</v>
      </c>
      <c r="E822" s="56" t="s">
        <v>59</v>
      </c>
      <c r="F822" s="146">
        <v>2395814</v>
      </c>
      <c r="G822" s="147">
        <v>1.8</v>
      </c>
      <c r="H822" s="148">
        <f t="shared" si="72"/>
        <v>86249.304000000004</v>
      </c>
      <c r="I822" s="148">
        <f t="shared" si="73"/>
        <v>2309564.696</v>
      </c>
      <c r="J822" s="148">
        <f t="shared" si="74"/>
        <v>2482063.304</v>
      </c>
      <c r="K822" s="149">
        <v>1</v>
      </c>
      <c r="L822" s="150">
        <f t="shared" si="75"/>
        <v>3.6000000000000004E-2</v>
      </c>
      <c r="M822" s="150">
        <f t="shared" si="76"/>
        <v>0.96399999999999997</v>
      </c>
      <c r="N822" s="150">
        <f t="shared" si="77"/>
        <v>1.036</v>
      </c>
    </row>
    <row r="823" spans="1:14" x14ac:dyDescent="0.25">
      <c r="A823" s="156" t="s">
        <v>24</v>
      </c>
      <c r="B823" s="2" t="s">
        <v>37</v>
      </c>
      <c r="C823" s="123" t="s">
        <v>1</v>
      </c>
      <c r="D823" s="96" t="s">
        <v>7</v>
      </c>
      <c r="E823" s="60" t="s">
        <v>12</v>
      </c>
      <c r="F823" s="146">
        <v>720775</v>
      </c>
      <c r="G823" s="147">
        <v>4.0999999999999996</v>
      </c>
      <c r="H823" s="148">
        <f t="shared" si="72"/>
        <v>59103.549999999988</v>
      </c>
      <c r="I823" s="148">
        <f t="shared" si="73"/>
        <v>661671.44999999995</v>
      </c>
      <c r="J823" s="148">
        <f t="shared" si="74"/>
        <v>779878.55</v>
      </c>
      <c r="K823" s="149">
        <f>F823/F822</f>
        <v>0.30084764510099699</v>
      </c>
      <c r="L823" s="150">
        <f t="shared" si="75"/>
        <v>2.4669506898281752E-2</v>
      </c>
      <c r="M823" s="150">
        <f t="shared" si="76"/>
        <v>0.27617813820271525</v>
      </c>
      <c r="N823" s="150">
        <f t="shared" si="77"/>
        <v>0.32551715199927872</v>
      </c>
    </row>
    <row r="824" spans="1:14" x14ac:dyDescent="0.25">
      <c r="A824" s="156" t="s">
        <v>24</v>
      </c>
      <c r="B824" s="2" t="s">
        <v>37</v>
      </c>
      <c r="C824" s="91" t="s">
        <v>1</v>
      </c>
      <c r="D824" s="2" t="s">
        <v>7</v>
      </c>
      <c r="E824" s="60" t="s">
        <v>13</v>
      </c>
      <c r="F824" s="146">
        <v>924640</v>
      </c>
      <c r="G824" s="147">
        <v>3.2</v>
      </c>
      <c r="H824" s="148">
        <f t="shared" si="72"/>
        <v>59176.959999999999</v>
      </c>
      <c r="I824" s="148">
        <f t="shared" si="73"/>
        <v>865463.04</v>
      </c>
      <c r="J824" s="148">
        <f t="shared" si="74"/>
        <v>983816.96</v>
      </c>
      <c r="K824" s="149">
        <f>F824/F822</f>
        <v>0.38593981001864086</v>
      </c>
      <c r="L824" s="150">
        <f t="shared" si="75"/>
        <v>2.470014784119302E-2</v>
      </c>
      <c r="M824" s="150">
        <f t="shared" si="76"/>
        <v>0.36123966217744785</v>
      </c>
      <c r="N824" s="150">
        <f t="shared" si="77"/>
        <v>0.41063995785983387</v>
      </c>
    </row>
    <row r="825" spans="1:14" x14ac:dyDescent="0.25">
      <c r="A825" s="156" t="s">
        <v>24</v>
      </c>
      <c r="B825" s="2" t="s">
        <v>37</v>
      </c>
      <c r="C825" s="91" t="s">
        <v>1</v>
      </c>
      <c r="D825" s="2" t="s">
        <v>7</v>
      </c>
      <c r="E825" s="60" t="s">
        <v>14</v>
      </c>
      <c r="F825" s="146">
        <v>750399</v>
      </c>
      <c r="G825" s="147">
        <v>3.2</v>
      </c>
      <c r="H825" s="148">
        <f t="shared" si="72"/>
        <v>48025.536000000007</v>
      </c>
      <c r="I825" s="148">
        <f t="shared" si="73"/>
        <v>702373.46400000004</v>
      </c>
      <c r="J825" s="148">
        <f t="shared" si="74"/>
        <v>798424.53599999996</v>
      </c>
      <c r="K825" s="149">
        <f>F825/F822</f>
        <v>0.31321254488036215</v>
      </c>
      <c r="L825" s="150">
        <f t="shared" si="75"/>
        <v>2.004560287234318E-2</v>
      </c>
      <c r="M825" s="150">
        <f t="shared" si="76"/>
        <v>0.29316694200801896</v>
      </c>
      <c r="N825" s="150">
        <f t="shared" si="77"/>
        <v>0.33325814775270535</v>
      </c>
    </row>
    <row r="826" spans="1:14" x14ac:dyDescent="0.25">
      <c r="A826" s="156" t="s">
        <v>24</v>
      </c>
      <c r="B826" s="2" t="s">
        <v>37</v>
      </c>
      <c r="C826" s="91" t="s">
        <v>60</v>
      </c>
      <c r="D826" s="2" t="s">
        <v>7</v>
      </c>
      <c r="E826" s="56" t="s">
        <v>59</v>
      </c>
      <c r="F826" s="146">
        <v>2394733</v>
      </c>
      <c r="G826" s="147">
        <v>1.8</v>
      </c>
      <c r="H826" s="148">
        <f t="shared" si="72"/>
        <v>86210.388000000006</v>
      </c>
      <c r="I826" s="148">
        <f t="shared" si="73"/>
        <v>2308522.6120000002</v>
      </c>
      <c r="J826" s="148">
        <f t="shared" si="74"/>
        <v>2480943.3879999998</v>
      </c>
      <c r="K826" s="149">
        <v>1</v>
      </c>
      <c r="L826" s="150">
        <f t="shared" si="75"/>
        <v>3.6000000000000004E-2</v>
      </c>
      <c r="M826" s="150">
        <f t="shared" si="76"/>
        <v>0.96399999999999997</v>
      </c>
      <c r="N826" s="150">
        <f t="shared" si="77"/>
        <v>1.036</v>
      </c>
    </row>
    <row r="827" spans="1:14" x14ac:dyDescent="0.25">
      <c r="A827" s="156" t="s">
        <v>24</v>
      </c>
      <c r="B827" s="2" t="s">
        <v>37</v>
      </c>
      <c r="C827" s="123" t="s">
        <v>60</v>
      </c>
      <c r="D827" s="96" t="s">
        <v>7</v>
      </c>
      <c r="E827" s="60" t="s">
        <v>12</v>
      </c>
      <c r="F827" s="146">
        <v>603122</v>
      </c>
      <c r="G827" s="147">
        <v>4.0999999999999996</v>
      </c>
      <c r="H827" s="148">
        <f t="shared" si="72"/>
        <v>49456.003999999994</v>
      </c>
      <c r="I827" s="148">
        <f t="shared" si="73"/>
        <v>553665.99600000004</v>
      </c>
      <c r="J827" s="148">
        <f t="shared" si="74"/>
        <v>652578.00399999996</v>
      </c>
      <c r="K827" s="149">
        <f>F827/F826</f>
        <v>0.2518535469298665</v>
      </c>
      <c r="L827" s="150">
        <f t="shared" si="75"/>
        <v>2.0651990848249049E-2</v>
      </c>
      <c r="M827" s="150">
        <f t="shared" si="76"/>
        <v>0.23120155608161747</v>
      </c>
      <c r="N827" s="150">
        <f t="shared" si="77"/>
        <v>0.27250553777811554</v>
      </c>
    </row>
    <row r="828" spans="1:14" x14ac:dyDescent="0.25">
      <c r="A828" s="156" t="s">
        <v>24</v>
      </c>
      <c r="B828" s="2" t="s">
        <v>37</v>
      </c>
      <c r="C828" s="91" t="s">
        <v>60</v>
      </c>
      <c r="D828" s="2" t="s">
        <v>7</v>
      </c>
      <c r="E828" s="60" t="s">
        <v>13</v>
      </c>
      <c r="F828" s="146">
        <v>956397</v>
      </c>
      <c r="G828" s="147">
        <v>3.2</v>
      </c>
      <c r="H828" s="148">
        <f t="shared" si="72"/>
        <v>61209.40800000001</v>
      </c>
      <c r="I828" s="148">
        <f t="shared" si="73"/>
        <v>895187.59199999995</v>
      </c>
      <c r="J828" s="148">
        <f t="shared" si="74"/>
        <v>1017606.4080000001</v>
      </c>
      <c r="K828" s="149">
        <f>F828/F826</f>
        <v>0.39937521218440636</v>
      </c>
      <c r="L828" s="150">
        <f t="shared" si="75"/>
        <v>2.5560013579802008E-2</v>
      </c>
      <c r="M828" s="150">
        <f t="shared" si="76"/>
        <v>0.37381519860460433</v>
      </c>
      <c r="N828" s="150">
        <f t="shared" si="77"/>
        <v>0.42493522576420839</v>
      </c>
    </row>
    <row r="829" spans="1:14" x14ac:dyDescent="0.25">
      <c r="A829" s="156" t="s">
        <v>24</v>
      </c>
      <c r="B829" s="2" t="s">
        <v>37</v>
      </c>
      <c r="C829" s="91" t="s">
        <v>60</v>
      </c>
      <c r="D829" s="151" t="s">
        <v>7</v>
      </c>
      <c r="E829" s="60" t="s">
        <v>14</v>
      </c>
      <c r="F829" s="146">
        <v>835214</v>
      </c>
      <c r="G829" s="147">
        <v>3.2</v>
      </c>
      <c r="H829" s="148">
        <f t="shared" si="72"/>
        <v>53453.696000000004</v>
      </c>
      <c r="I829" s="148">
        <f t="shared" si="73"/>
        <v>781760.304</v>
      </c>
      <c r="J829" s="148">
        <f t="shared" si="74"/>
        <v>888667.696</v>
      </c>
      <c r="K829" s="149">
        <f>F829/F826</f>
        <v>0.34877124088572714</v>
      </c>
      <c r="L829" s="150">
        <f t="shared" si="75"/>
        <v>2.2321359416686538E-2</v>
      </c>
      <c r="M829" s="150">
        <f t="shared" si="76"/>
        <v>0.32644988146904058</v>
      </c>
      <c r="N829" s="150">
        <f t="shared" si="77"/>
        <v>0.3710926003024137</v>
      </c>
    </row>
    <row r="830" spans="1:14" x14ac:dyDescent="0.25">
      <c r="A830" s="156" t="s">
        <v>24</v>
      </c>
      <c r="B830" s="2" t="s">
        <v>37</v>
      </c>
      <c r="C830" s="91" t="s">
        <v>0</v>
      </c>
      <c r="D830" s="2" t="s">
        <v>8</v>
      </c>
      <c r="E830" s="56" t="s">
        <v>59</v>
      </c>
      <c r="F830" s="146">
        <v>7109826</v>
      </c>
      <c r="G830" s="147">
        <v>0.4</v>
      </c>
      <c r="H830" s="148">
        <f t="shared" si="72"/>
        <v>56878.608000000007</v>
      </c>
      <c r="I830" s="148">
        <f t="shared" si="73"/>
        <v>7052947.392</v>
      </c>
      <c r="J830" s="148">
        <f t="shared" si="74"/>
        <v>7166704.608</v>
      </c>
      <c r="K830" s="149">
        <v>1</v>
      </c>
      <c r="L830" s="150">
        <f t="shared" si="75"/>
        <v>8.0000000000000002E-3</v>
      </c>
      <c r="M830" s="150">
        <f t="shared" si="76"/>
        <v>0.99199999999999999</v>
      </c>
      <c r="N830" s="150">
        <f t="shared" si="77"/>
        <v>1.008</v>
      </c>
    </row>
    <row r="831" spans="1:14" x14ac:dyDescent="0.25">
      <c r="A831" s="156" t="s">
        <v>24</v>
      </c>
      <c r="B831" s="2" t="s">
        <v>37</v>
      </c>
      <c r="C831" s="123" t="s">
        <v>0</v>
      </c>
      <c r="D831" s="96" t="s">
        <v>8</v>
      </c>
      <c r="E831" s="60" t="s">
        <v>12</v>
      </c>
      <c r="F831" s="146">
        <v>1785287</v>
      </c>
      <c r="G831" s="147">
        <v>2.2999999999999998</v>
      </c>
      <c r="H831" s="148">
        <f t="shared" si="72"/>
        <v>82123.20199999999</v>
      </c>
      <c r="I831" s="148">
        <f t="shared" si="73"/>
        <v>1703163.798</v>
      </c>
      <c r="J831" s="148">
        <f t="shared" si="74"/>
        <v>1867410.202</v>
      </c>
      <c r="K831" s="149">
        <f>F831/F830</f>
        <v>0.25110136309946263</v>
      </c>
      <c r="L831" s="150">
        <f t="shared" si="75"/>
        <v>1.1550662702575281E-2</v>
      </c>
      <c r="M831" s="150">
        <f t="shared" si="76"/>
        <v>0.23955070039688733</v>
      </c>
      <c r="N831" s="150">
        <f t="shared" si="77"/>
        <v>0.26265202580203789</v>
      </c>
    </row>
    <row r="832" spans="1:14" x14ac:dyDescent="0.25">
      <c r="A832" s="156" t="s">
        <v>24</v>
      </c>
      <c r="B832" s="2" t="s">
        <v>37</v>
      </c>
      <c r="C832" s="91" t="s">
        <v>0</v>
      </c>
      <c r="D832" s="2" t="s">
        <v>8</v>
      </c>
      <c r="E832" s="60" t="s">
        <v>13</v>
      </c>
      <c r="F832" s="146">
        <v>3535529</v>
      </c>
      <c r="G832" s="147">
        <v>1.5</v>
      </c>
      <c r="H832" s="148">
        <f t="shared" si="72"/>
        <v>106065.87</v>
      </c>
      <c r="I832" s="148">
        <f t="shared" si="73"/>
        <v>3429463.13</v>
      </c>
      <c r="J832" s="148">
        <f t="shared" si="74"/>
        <v>3641594.87</v>
      </c>
      <c r="K832" s="149">
        <f>F832/F830</f>
        <v>0.49727363229423616</v>
      </c>
      <c r="L832" s="150">
        <f t="shared" si="75"/>
        <v>1.4918208968827085E-2</v>
      </c>
      <c r="M832" s="150">
        <f t="shared" si="76"/>
        <v>0.48235542332540909</v>
      </c>
      <c r="N832" s="150">
        <f t="shared" si="77"/>
        <v>0.51219184126306327</v>
      </c>
    </row>
    <row r="833" spans="1:14" x14ac:dyDescent="0.25">
      <c r="A833" s="156" t="s">
        <v>24</v>
      </c>
      <c r="B833" s="2" t="s">
        <v>37</v>
      </c>
      <c r="C833" s="91" t="s">
        <v>0</v>
      </c>
      <c r="D833" s="2" t="s">
        <v>8</v>
      </c>
      <c r="E833" s="60" t="s">
        <v>14</v>
      </c>
      <c r="F833" s="146">
        <v>1789010</v>
      </c>
      <c r="G833" s="147">
        <v>2.2999999999999998</v>
      </c>
      <c r="H833" s="148">
        <f t="shared" si="72"/>
        <v>82294.459999999992</v>
      </c>
      <c r="I833" s="148">
        <f t="shared" si="73"/>
        <v>1706715.54</v>
      </c>
      <c r="J833" s="148">
        <f t="shared" si="74"/>
        <v>1871304.46</v>
      </c>
      <c r="K833" s="149">
        <f>F833/F830</f>
        <v>0.25162500460630122</v>
      </c>
      <c r="L833" s="150">
        <f t="shared" si="75"/>
        <v>1.1574750211889855E-2</v>
      </c>
      <c r="M833" s="150">
        <f t="shared" si="76"/>
        <v>0.24005025439441136</v>
      </c>
      <c r="N833" s="150">
        <f t="shared" si="77"/>
        <v>0.26319975481819108</v>
      </c>
    </row>
    <row r="834" spans="1:14" x14ac:dyDescent="0.25">
      <c r="A834" s="156" t="s">
        <v>24</v>
      </c>
      <c r="B834" s="2" t="s">
        <v>37</v>
      </c>
      <c r="C834" s="91" t="s">
        <v>1</v>
      </c>
      <c r="D834" s="2" t="s">
        <v>8</v>
      </c>
      <c r="E834" s="56" t="s">
        <v>59</v>
      </c>
      <c r="F834" s="146">
        <v>3531091</v>
      </c>
      <c r="G834" s="147">
        <v>1.5</v>
      </c>
      <c r="H834" s="148">
        <f t="shared" ref="H834:H897" si="78">2*(F834*G834/100)</f>
        <v>105932.73</v>
      </c>
      <c r="I834" s="148">
        <f t="shared" ref="I834:I897" si="79">F834-H834</f>
        <v>3425158.27</v>
      </c>
      <c r="J834" s="148">
        <f t="shared" ref="J834:J897" si="80">F834+H834</f>
        <v>3637023.73</v>
      </c>
      <c r="K834" s="149">
        <v>1</v>
      </c>
      <c r="L834" s="150">
        <f t="shared" ref="L834:L897" si="81">2*(K834*G834/100)</f>
        <v>0.03</v>
      </c>
      <c r="M834" s="150">
        <f t="shared" ref="M834:M897" si="82">K834-L834</f>
        <v>0.97</v>
      </c>
      <c r="N834" s="150">
        <f t="shared" ref="N834:N897" si="83">K834+L834</f>
        <v>1.03</v>
      </c>
    </row>
    <row r="835" spans="1:14" x14ac:dyDescent="0.25">
      <c r="A835" s="156" t="s">
        <v>24</v>
      </c>
      <c r="B835" s="2" t="s">
        <v>37</v>
      </c>
      <c r="C835" s="123" t="s">
        <v>1</v>
      </c>
      <c r="D835" s="96" t="s">
        <v>8</v>
      </c>
      <c r="E835" s="60" t="s">
        <v>12</v>
      </c>
      <c r="F835" s="146">
        <v>945021</v>
      </c>
      <c r="G835" s="147">
        <v>3.5</v>
      </c>
      <c r="H835" s="148">
        <f t="shared" si="78"/>
        <v>66151.47</v>
      </c>
      <c r="I835" s="148">
        <f t="shared" si="79"/>
        <v>878869.53</v>
      </c>
      <c r="J835" s="148">
        <f t="shared" si="80"/>
        <v>1011172.47</v>
      </c>
      <c r="K835" s="149">
        <f>F835/F834</f>
        <v>0.26762861676462035</v>
      </c>
      <c r="L835" s="150">
        <f t="shared" si="81"/>
        <v>1.8734003173523424E-2</v>
      </c>
      <c r="M835" s="150">
        <f t="shared" si="82"/>
        <v>0.24889461359109694</v>
      </c>
      <c r="N835" s="150">
        <f t="shared" si="83"/>
        <v>0.28636261993814377</v>
      </c>
    </row>
    <row r="836" spans="1:14" x14ac:dyDescent="0.25">
      <c r="A836" s="156" t="s">
        <v>24</v>
      </c>
      <c r="B836" s="2" t="s">
        <v>37</v>
      </c>
      <c r="C836" s="91" t="s">
        <v>1</v>
      </c>
      <c r="D836" s="2" t="s">
        <v>8</v>
      </c>
      <c r="E836" s="60" t="s">
        <v>13</v>
      </c>
      <c r="F836" s="146">
        <v>1805322</v>
      </c>
      <c r="G836" s="147">
        <v>2.2999999999999998</v>
      </c>
      <c r="H836" s="148">
        <f t="shared" si="78"/>
        <v>83044.811999999991</v>
      </c>
      <c r="I836" s="148">
        <f t="shared" si="79"/>
        <v>1722277.1880000001</v>
      </c>
      <c r="J836" s="148">
        <f t="shared" si="80"/>
        <v>1888366.8119999999</v>
      </c>
      <c r="K836" s="149">
        <f>F836/F834</f>
        <v>0.51126464880117783</v>
      </c>
      <c r="L836" s="150">
        <f t="shared" si="81"/>
        <v>2.3518173844854176E-2</v>
      </c>
      <c r="M836" s="150">
        <f t="shared" si="82"/>
        <v>0.48774647495632367</v>
      </c>
      <c r="N836" s="150">
        <f t="shared" si="83"/>
        <v>0.53478282264603205</v>
      </c>
    </row>
    <row r="837" spans="1:14" x14ac:dyDescent="0.25">
      <c r="A837" s="156" t="s">
        <v>24</v>
      </c>
      <c r="B837" s="2" t="s">
        <v>37</v>
      </c>
      <c r="C837" s="91" t="s">
        <v>1</v>
      </c>
      <c r="D837" s="2" t="s">
        <v>8</v>
      </c>
      <c r="E837" s="60" t="s">
        <v>14</v>
      </c>
      <c r="F837" s="146">
        <v>780748</v>
      </c>
      <c r="G837" s="147">
        <v>3.5</v>
      </c>
      <c r="H837" s="148">
        <f t="shared" si="78"/>
        <v>54652.36</v>
      </c>
      <c r="I837" s="148">
        <f t="shared" si="79"/>
        <v>726095.64</v>
      </c>
      <c r="J837" s="148">
        <f t="shared" si="80"/>
        <v>835400.36</v>
      </c>
      <c r="K837" s="149">
        <f>F837/F834</f>
        <v>0.22110673443420178</v>
      </c>
      <c r="L837" s="150">
        <f t="shared" si="81"/>
        <v>1.5477471410394126E-2</v>
      </c>
      <c r="M837" s="150">
        <f t="shared" si="82"/>
        <v>0.20562926302380766</v>
      </c>
      <c r="N837" s="150">
        <f t="shared" si="83"/>
        <v>0.23658420584459591</v>
      </c>
    </row>
    <row r="838" spans="1:14" x14ac:dyDescent="0.25">
      <c r="A838" s="156" t="s">
        <v>24</v>
      </c>
      <c r="B838" s="2" t="s">
        <v>37</v>
      </c>
      <c r="C838" s="91" t="s">
        <v>60</v>
      </c>
      <c r="D838" s="2" t="s">
        <v>8</v>
      </c>
      <c r="E838" s="56" t="s">
        <v>59</v>
      </c>
      <c r="F838" s="146">
        <v>3578735</v>
      </c>
      <c r="G838" s="147">
        <v>1.5</v>
      </c>
      <c r="H838" s="148">
        <f t="shared" si="78"/>
        <v>107362.05</v>
      </c>
      <c r="I838" s="148">
        <f t="shared" si="79"/>
        <v>3471372.95</v>
      </c>
      <c r="J838" s="148">
        <f t="shared" si="80"/>
        <v>3686097.05</v>
      </c>
      <c r="K838" s="149">
        <v>1</v>
      </c>
      <c r="L838" s="150">
        <f t="shared" si="81"/>
        <v>0.03</v>
      </c>
      <c r="M838" s="150">
        <f t="shared" si="82"/>
        <v>0.97</v>
      </c>
      <c r="N838" s="150">
        <f t="shared" si="83"/>
        <v>1.03</v>
      </c>
    </row>
    <row r="839" spans="1:14" x14ac:dyDescent="0.25">
      <c r="A839" s="156" t="s">
        <v>24</v>
      </c>
      <c r="B839" s="2" t="s">
        <v>37</v>
      </c>
      <c r="C839" s="123" t="s">
        <v>60</v>
      </c>
      <c r="D839" s="96" t="s">
        <v>8</v>
      </c>
      <c r="E839" s="60" t="s">
        <v>12</v>
      </c>
      <c r="F839" s="146">
        <v>840266</v>
      </c>
      <c r="G839" s="147">
        <v>3.5</v>
      </c>
      <c r="H839" s="148">
        <f t="shared" si="78"/>
        <v>58818.62</v>
      </c>
      <c r="I839" s="148">
        <f t="shared" si="79"/>
        <v>781447.38</v>
      </c>
      <c r="J839" s="148">
        <f t="shared" si="80"/>
        <v>899084.62</v>
      </c>
      <c r="K839" s="149">
        <f>F839/F838</f>
        <v>0.23479413815216829</v>
      </c>
      <c r="L839" s="150">
        <f t="shared" si="81"/>
        <v>1.6435589670651781E-2</v>
      </c>
      <c r="M839" s="150">
        <f t="shared" si="82"/>
        <v>0.21835854848151651</v>
      </c>
      <c r="N839" s="150">
        <f t="shared" si="83"/>
        <v>0.25122972782282005</v>
      </c>
    </row>
    <row r="840" spans="1:14" x14ac:dyDescent="0.25">
      <c r="A840" s="156" t="s">
        <v>24</v>
      </c>
      <c r="B840" s="2" t="s">
        <v>37</v>
      </c>
      <c r="C840" s="91" t="s">
        <v>60</v>
      </c>
      <c r="D840" s="2" t="s">
        <v>8</v>
      </c>
      <c r="E840" s="60" t="s">
        <v>13</v>
      </c>
      <c r="F840" s="146">
        <v>1730207</v>
      </c>
      <c r="G840" s="147">
        <v>2.2999999999999998</v>
      </c>
      <c r="H840" s="148">
        <f t="shared" si="78"/>
        <v>79589.521999999997</v>
      </c>
      <c r="I840" s="148">
        <f t="shared" si="79"/>
        <v>1650617.4780000001</v>
      </c>
      <c r="J840" s="148">
        <f t="shared" si="80"/>
        <v>1809796.5219999999</v>
      </c>
      <c r="K840" s="149">
        <f>F840/F838</f>
        <v>0.48346887936659183</v>
      </c>
      <c r="L840" s="150">
        <f t="shared" si="81"/>
        <v>2.223956845086322E-2</v>
      </c>
      <c r="M840" s="150">
        <f t="shared" si="82"/>
        <v>0.46122931091572861</v>
      </c>
      <c r="N840" s="150">
        <f t="shared" si="83"/>
        <v>0.50570844781745505</v>
      </c>
    </row>
    <row r="841" spans="1:14" x14ac:dyDescent="0.25">
      <c r="A841" s="156" t="s">
        <v>24</v>
      </c>
      <c r="B841" s="2" t="s">
        <v>37</v>
      </c>
      <c r="C841" s="91" t="s">
        <v>60</v>
      </c>
      <c r="D841" s="151" t="s">
        <v>8</v>
      </c>
      <c r="E841" s="60" t="s">
        <v>14</v>
      </c>
      <c r="F841" s="146">
        <v>1008262</v>
      </c>
      <c r="G841" s="147">
        <v>2.9</v>
      </c>
      <c r="H841" s="148">
        <f t="shared" si="78"/>
        <v>58479.195999999996</v>
      </c>
      <c r="I841" s="148">
        <f t="shared" si="79"/>
        <v>949782.804</v>
      </c>
      <c r="J841" s="148">
        <f t="shared" si="80"/>
        <v>1066741.196</v>
      </c>
      <c r="K841" s="149">
        <f>F841/F838</f>
        <v>0.28173698248123991</v>
      </c>
      <c r="L841" s="150">
        <f t="shared" si="81"/>
        <v>1.6340744983911915E-2</v>
      </c>
      <c r="M841" s="150">
        <f t="shared" si="82"/>
        <v>0.26539623749732799</v>
      </c>
      <c r="N841" s="150">
        <f t="shared" si="83"/>
        <v>0.29807772746515182</v>
      </c>
    </row>
    <row r="842" spans="1:14" x14ac:dyDescent="0.25">
      <c r="A842" s="156" t="s">
        <v>24</v>
      </c>
      <c r="B842" s="2" t="s">
        <v>37</v>
      </c>
      <c r="C842" s="91" t="s">
        <v>0</v>
      </c>
      <c r="D842" s="2" t="s">
        <v>61</v>
      </c>
      <c r="E842" s="56" t="s">
        <v>59</v>
      </c>
      <c r="F842" s="146">
        <v>3311799</v>
      </c>
      <c r="G842" s="147">
        <v>0.7</v>
      </c>
      <c r="H842" s="148">
        <f t="shared" si="78"/>
        <v>46365.185999999994</v>
      </c>
      <c r="I842" s="148">
        <f t="shared" si="79"/>
        <v>3265433.8139999998</v>
      </c>
      <c r="J842" s="148">
        <f t="shared" si="80"/>
        <v>3358164.1860000002</v>
      </c>
      <c r="K842" s="149">
        <v>1</v>
      </c>
      <c r="L842" s="150">
        <f t="shared" si="81"/>
        <v>1.3999999999999999E-2</v>
      </c>
      <c r="M842" s="150">
        <f t="shared" si="82"/>
        <v>0.98599999999999999</v>
      </c>
      <c r="N842" s="150">
        <f t="shared" si="83"/>
        <v>1.014</v>
      </c>
    </row>
    <row r="843" spans="1:14" x14ac:dyDescent="0.25">
      <c r="A843" s="156" t="s">
        <v>24</v>
      </c>
      <c r="B843" s="2" t="s">
        <v>37</v>
      </c>
      <c r="C843" s="123" t="s">
        <v>0</v>
      </c>
      <c r="D843" s="96" t="s">
        <v>61</v>
      </c>
      <c r="E843" s="60" t="s">
        <v>12</v>
      </c>
      <c r="F843" s="146">
        <v>356489</v>
      </c>
      <c r="G843" s="147">
        <v>3.3</v>
      </c>
      <c r="H843" s="148">
        <f t="shared" si="78"/>
        <v>23528.273999999998</v>
      </c>
      <c r="I843" s="148">
        <f t="shared" si="79"/>
        <v>332960.72600000002</v>
      </c>
      <c r="J843" s="148">
        <f t="shared" si="80"/>
        <v>380017.27399999998</v>
      </c>
      <c r="K843" s="149">
        <f>F843/F842</f>
        <v>0.10764210026031169</v>
      </c>
      <c r="L843" s="150">
        <f t="shared" si="81"/>
        <v>7.1043786171805711E-3</v>
      </c>
      <c r="M843" s="150">
        <f t="shared" si="82"/>
        <v>0.10053772164313113</v>
      </c>
      <c r="N843" s="150">
        <f t="shared" si="83"/>
        <v>0.11474647887749226</v>
      </c>
    </row>
    <row r="844" spans="1:14" x14ac:dyDescent="0.25">
      <c r="A844" s="156" t="s">
        <v>24</v>
      </c>
      <c r="B844" s="2" t="s">
        <v>37</v>
      </c>
      <c r="C844" s="91" t="s">
        <v>0</v>
      </c>
      <c r="D844" s="2" t="s">
        <v>61</v>
      </c>
      <c r="E844" s="60" t="s">
        <v>13</v>
      </c>
      <c r="F844" s="146">
        <v>1948425</v>
      </c>
      <c r="G844" s="147">
        <v>1.4</v>
      </c>
      <c r="H844" s="148">
        <f t="shared" si="78"/>
        <v>54555.9</v>
      </c>
      <c r="I844" s="148">
        <f t="shared" si="79"/>
        <v>1893869.1</v>
      </c>
      <c r="J844" s="148">
        <f t="shared" si="80"/>
        <v>2002980.9</v>
      </c>
      <c r="K844" s="149">
        <f>F844/F842</f>
        <v>0.58832827716899483</v>
      </c>
      <c r="L844" s="150">
        <f t="shared" si="81"/>
        <v>1.6473191760731854E-2</v>
      </c>
      <c r="M844" s="150">
        <f t="shared" si="82"/>
        <v>0.57185508540826302</v>
      </c>
      <c r="N844" s="150">
        <f t="shared" si="83"/>
        <v>0.60480146892972664</v>
      </c>
    </row>
    <row r="845" spans="1:14" x14ac:dyDescent="0.25">
      <c r="A845" s="156" t="s">
        <v>24</v>
      </c>
      <c r="B845" s="2" t="s">
        <v>37</v>
      </c>
      <c r="C845" s="91" t="s">
        <v>0</v>
      </c>
      <c r="D845" s="2" t="s">
        <v>61</v>
      </c>
      <c r="E845" s="60" t="s">
        <v>14</v>
      </c>
      <c r="F845" s="146">
        <v>1006885</v>
      </c>
      <c r="G845" s="147">
        <v>1.8</v>
      </c>
      <c r="H845" s="148">
        <f t="shared" si="78"/>
        <v>36247.86</v>
      </c>
      <c r="I845" s="148">
        <f t="shared" si="79"/>
        <v>970637.14</v>
      </c>
      <c r="J845" s="148">
        <f t="shared" si="80"/>
        <v>1043132.86</v>
      </c>
      <c r="K845" s="149">
        <f>F845/F842</f>
        <v>0.30402962257069344</v>
      </c>
      <c r="L845" s="150">
        <f t="shared" si="81"/>
        <v>1.0945066412544963E-2</v>
      </c>
      <c r="M845" s="150">
        <f t="shared" si="82"/>
        <v>0.29308455615814849</v>
      </c>
      <c r="N845" s="150">
        <f t="shared" si="83"/>
        <v>0.31497468898323838</v>
      </c>
    </row>
    <row r="846" spans="1:14" x14ac:dyDescent="0.25">
      <c r="A846" s="156" t="s">
        <v>24</v>
      </c>
      <c r="B846" s="2" t="s">
        <v>37</v>
      </c>
      <c r="C846" s="91" t="s">
        <v>1</v>
      </c>
      <c r="D846" s="2" t="s">
        <v>61</v>
      </c>
      <c r="E846" s="56" t="s">
        <v>59</v>
      </c>
      <c r="F846" s="146">
        <v>1472919</v>
      </c>
      <c r="G846" s="147">
        <v>1.8</v>
      </c>
      <c r="H846" s="148">
        <f t="shared" si="78"/>
        <v>53025.084000000003</v>
      </c>
      <c r="I846" s="148">
        <f t="shared" si="79"/>
        <v>1419893.916</v>
      </c>
      <c r="J846" s="148">
        <f t="shared" si="80"/>
        <v>1525944.084</v>
      </c>
      <c r="K846" s="149">
        <v>1</v>
      </c>
      <c r="L846" s="150">
        <f t="shared" si="81"/>
        <v>3.6000000000000004E-2</v>
      </c>
      <c r="M846" s="150">
        <f t="shared" si="82"/>
        <v>0.96399999999999997</v>
      </c>
      <c r="N846" s="150">
        <f t="shared" si="83"/>
        <v>1.036</v>
      </c>
    </row>
    <row r="847" spans="1:14" x14ac:dyDescent="0.25">
      <c r="A847" s="156" t="s">
        <v>24</v>
      </c>
      <c r="B847" s="2" t="s">
        <v>37</v>
      </c>
      <c r="C847" s="123" t="s">
        <v>1</v>
      </c>
      <c r="D847" s="96" t="s">
        <v>61</v>
      </c>
      <c r="E847" s="60" t="s">
        <v>12</v>
      </c>
      <c r="F847" s="146">
        <v>157749</v>
      </c>
      <c r="G847" s="147">
        <v>5.2</v>
      </c>
      <c r="H847" s="148">
        <f t="shared" si="78"/>
        <v>16405.896000000001</v>
      </c>
      <c r="I847" s="148">
        <f t="shared" si="79"/>
        <v>141343.10399999999</v>
      </c>
      <c r="J847" s="148">
        <f t="shared" si="80"/>
        <v>174154.89600000001</v>
      </c>
      <c r="K847" s="149">
        <f>F847/F846</f>
        <v>0.10709957574041749</v>
      </c>
      <c r="L847" s="150">
        <f t="shared" si="81"/>
        <v>1.113835587700342E-2</v>
      </c>
      <c r="M847" s="150">
        <f t="shared" si="82"/>
        <v>9.5961219863414077E-2</v>
      </c>
      <c r="N847" s="150">
        <f t="shared" si="83"/>
        <v>0.11823793161742091</v>
      </c>
    </row>
    <row r="848" spans="1:14" x14ac:dyDescent="0.25">
      <c r="A848" s="156" t="s">
        <v>24</v>
      </c>
      <c r="B848" s="2" t="s">
        <v>37</v>
      </c>
      <c r="C848" s="91" t="s">
        <v>1</v>
      </c>
      <c r="D848" s="2" t="s">
        <v>61</v>
      </c>
      <c r="E848" s="60" t="s">
        <v>13</v>
      </c>
      <c r="F848" s="146">
        <v>1047316</v>
      </c>
      <c r="G848" s="147">
        <v>1.8</v>
      </c>
      <c r="H848" s="148">
        <f t="shared" si="78"/>
        <v>37703.376000000004</v>
      </c>
      <c r="I848" s="148">
        <f t="shared" si="79"/>
        <v>1009612.624</v>
      </c>
      <c r="J848" s="148">
        <f t="shared" si="80"/>
        <v>1085019.3759999999</v>
      </c>
      <c r="K848" s="149">
        <f>F848/F846</f>
        <v>0.71104792592124888</v>
      </c>
      <c r="L848" s="150">
        <f t="shared" si="81"/>
        <v>2.5597725333164959E-2</v>
      </c>
      <c r="M848" s="150">
        <f t="shared" si="82"/>
        <v>0.68545020058808392</v>
      </c>
      <c r="N848" s="150">
        <f t="shared" si="83"/>
        <v>0.73664565125441384</v>
      </c>
    </row>
    <row r="849" spans="1:14" x14ac:dyDescent="0.25">
      <c r="A849" s="156" t="s">
        <v>24</v>
      </c>
      <c r="B849" s="2" t="s">
        <v>37</v>
      </c>
      <c r="C849" s="91" t="s">
        <v>1</v>
      </c>
      <c r="D849" s="2" t="s">
        <v>61</v>
      </c>
      <c r="E849" s="60" t="s">
        <v>14</v>
      </c>
      <c r="F849" s="146">
        <v>267854</v>
      </c>
      <c r="G849" s="147">
        <v>3.9</v>
      </c>
      <c r="H849" s="148">
        <f t="shared" si="78"/>
        <v>20892.612000000001</v>
      </c>
      <c r="I849" s="148">
        <f t="shared" si="79"/>
        <v>246961.38800000001</v>
      </c>
      <c r="J849" s="148">
        <f t="shared" si="80"/>
        <v>288746.61200000002</v>
      </c>
      <c r="K849" s="149">
        <f>F849/F846</f>
        <v>0.18185249833833361</v>
      </c>
      <c r="L849" s="150">
        <f t="shared" si="81"/>
        <v>1.4184494870390021E-2</v>
      </c>
      <c r="M849" s="150">
        <f t="shared" si="82"/>
        <v>0.16766800346794358</v>
      </c>
      <c r="N849" s="150">
        <f t="shared" si="83"/>
        <v>0.19603699320872364</v>
      </c>
    </row>
    <row r="850" spans="1:14" x14ac:dyDescent="0.25">
      <c r="A850" s="156" t="s">
        <v>24</v>
      </c>
      <c r="B850" s="2" t="s">
        <v>37</v>
      </c>
      <c r="C850" s="91" t="s">
        <v>60</v>
      </c>
      <c r="D850" s="2" t="s">
        <v>61</v>
      </c>
      <c r="E850" s="56" t="s">
        <v>59</v>
      </c>
      <c r="F850" s="146">
        <v>1838880</v>
      </c>
      <c r="G850" s="147">
        <v>1.4</v>
      </c>
      <c r="H850" s="148">
        <f t="shared" si="78"/>
        <v>51488.639999999999</v>
      </c>
      <c r="I850" s="148">
        <f t="shared" si="79"/>
        <v>1787391.36</v>
      </c>
      <c r="J850" s="148">
        <f t="shared" si="80"/>
        <v>1890368.64</v>
      </c>
      <c r="K850" s="149">
        <v>1</v>
      </c>
      <c r="L850" s="150">
        <f t="shared" si="81"/>
        <v>2.7999999999999997E-2</v>
      </c>
      <c r="M850" s="150">
        <f t="shared" si="82"/>
        <v>0.97199999999999998</v>
      </c>
      <c r="N850" s="150">
        <f t="shared" si="83"/>
        <v>1.028</v>
      </c>
    </row>
    <row r="851" spans="1:14" x14ac:dyDescent="0.25">
      <c r="A851" s="156" t="s">
        <v>24</v>
      </c>
      <c r="B851" s="2" t="s">
        <v>37</v>
      </c>
      <c r="C851" s="123" t="s">
        <v>60</v>
      </c>
      <c r="D851" s="96" t="s">
        <v>61</v>
      </c>
      <c r="E851" s="60" t="s">
        <v>12</v>
      </c>
      <c r="F851" s="146">
        <v>198740</v>
      </c>
      <c r="G851" s="147">
        <v>5.2</v>
      </c>
      <c r="H851" s="148">
        <f t="shared" si="78"/>
        <v>20668.96</v>
      </c>
      <c r="I851" s="148">
        <f t="shared" si="79"/>
        <v>178071.04000000001</v>
      </c>
      <c r="J851" s="148">
        <f t="shared" si="80"/>
        <v>219408.96</v>
      </c>
      <c r="K851" s="149">
        <f>F851/F850</f>
        <v>0.10807665535543375</v>
      </c>
      <c r="L851" s="150">
        <f t="shared" si="81"/>
        <v>1.123997215696511E-2</v>
      </c>
      <c r="M851" s="150">
        <f t="shared" si="82"/>
        <v>9.6836683198468637E-2</v>
      </c>
      <c r="N851" s="150">
        <f t="shared" si="83"/>
        <v>0.11931662751239885</v>
      </c>
    </row>
    <row r="852" spans="1:14" x14ac:dyDescent="0.25">
      <c r="A852" s="156" t="s">
        <v>24</v>
      </c>
      <c r="B852" s="2" t="s">
        <v>37</v>
      </c>
      <c r="C852" s="91" t="s">
        <v>60</v>
      </c>
      <c r="D852" s="2" t="s">
        <v>61</v>
      </c>
      <c r="E852" s="60" t="s">
        <v>13</v>
      </c>
      <c r="F852" s="146">
        <v>901109</v>
      </c>
      <c r="G852" s="147">
        <v>2.1</v>
      </c>
      <c r="H852" s="148">
        <f t="shared" si="78"/>
        <v>37846.578000000001</v>
      </c>
      <c r="I852" s="148">
        <f t="shared" si="79"/>
        <v>863262.42200000002</v>
      </c>
      <c r="J852" s="148">
        <f t="shared" si="80"/>
        <v>938955.57799999998</v>
      </c>
      <c r="K852" s="149">
        <f>F852/F850</f>
        <v>0.49003143217610717</v>
      </c>
      <c r="L852" s="150">
        <f t="shared" si="81"/>
        <v>2.05813201513965E-2</v>
      </c>
      <c r="M852" s="150">
        <f t="shared" si="82"/>
        <v>0.46945011202471065</v>
      </c>
      <c r="N852" s="150">
        <f t="shared" si="83"/>
        <v>0.51061275232750369</v>
      </c>
    </row>
    <row r="853" spans="1:14" x14ac:dyDescent="0.25">
      <c r="A853" s="156" t="s">
        <v>24</v>
      </c>
      <c r="B853" s="2" t="s">
        <v>37</v>
      </c>
      <c r="C853" s="91" t="s">
        <v>60</v>
      </c>
      <c r="D853" s="151" t="s">
        <v>61</v>
      </c>
      <c r="E853" s="60" t="s">
        <v>14</v>
      </c>
      <c r="F853" s="146">
        <v>739031</v>
      </c>
      <c r="G853" s="147">
        <v>2.7</v>
      </c>
      <c r="H853" s="148">
        <f t="shared" si="78"/>
        <v>39907.674000000006</v>
      </c>
      <c r="I853" s="148">
        <f t="shared" si="79"/>
        <v>699123.326</v>
      </c>
      <c r="J853" s="148">
        <f t="shared" si="80"/>
        <v>778938.674</v>
      </c>
      <c r="K853" s="149">
        <f>F853/F850</f>
        <v>0.40189191246845907</v>
      </c>
      <c r="L853" s="150">
        <f t="shared" si="81"/>
        <v>2.1702163273296791E-2</v>
      </c>
      <c r="M853" s="150">
        <f t="shared" si="82"/>
        <v>0.3801897491951623</v>
      </c>
      <c r="N853" s="150">
        <f t="shared" si="83"/>
        <v>0.42359407574175584</v>
      </c>
    </row>
    <row r="854" spans="1:14" x14ac:dyDescent="0.25">
      <c r="A854" s="156" t="s">
        <v>24</v>
      </c>
      <c r="B854" s="2" t="s">
        <v>37</v>
      </c>
      <c r="C854" s="91" t="s">
        <v>0</v>
      </c>
      <c r="D854" s="2" t="s">
        <v>10</v>
      </c>
      <c r="E854" s="56" t="s">
        <v>59</v>
      </c>
      <c r="F854" s="146">
        <v>21735229</v>
      </c>
      <c r="G854" s="147">
        <v>0.4</v>
      </c>
      <c r="H854" s="148">
        <f t="shared" si="78"/>
        <v>173881.83199999999</v>
      </c>
      <c r="I854" s="148">
        <f t="shared" si="79"/>
        <v>21561347.168000001</v>
      </c>
      <c r="J854" s="148">
        <f t="shared" si="80"/>
        <v>21909110.831999999</v>
      </c>
      <c r="K854" s="149">
        <v>1</v>
      </c>
      <c r="L854" s="150">
        <f t="shared" si="81"/>
        <v>8.0000000000000002E-3</v>
      </c>
      <c r="M854" s="150">
        <f t="shared" si="82"/>
        <v>0.99199999999999999</v>
      </c>
      <c r="N854" s="150">
        <f t="shared" si="83"/>
        <v>1.008</v>
      </c>
    </row>
    <row r="855" spans="1:14" x14ac:dyDescent="0.25">
      <c r="A855" s="156" t="s">
        <v>24</v>
      </c>
      <c r="B855" s="2" t="s">
        <v>37</v>
      </c>
      <c r="C855" s="123" t="s">
        <v>0</v>
      </c>
      <c r="D855" s="96" t="s">
        <v>10</v>
      </c>
      <c r="E855" s="60" t="s">
        <v>12</v>
      </c>
      <c r="F855" s="146">
        <v>4843222</v>
      </c>
      <c r="G855" s="147">
        <v>1.3</v>
      </c>
      <c r="H855" s="148">
        <f t="shared" si="78"/>
        <v>125923.77200000001</v>
      </c>
      <c r="I855" s="148">
        <f t="shared" si="79"/>
        <v>4717298.2280000001</v>
      </c>
      <c r="J855" s="148">
        <f t="shared" si="80"/>
        <v>4969145.7719999999</v>
      </c>
      <c r="K855" s="149">
        <f>F855/F854</f>
        <v>0.22282820208611559</v>
      </c>
      <c r="L855" s="150">
        <f t="shared" si="81"/>
        <v>5.7935332542390049E-3</v>
      </c>
      <c r="M855" s="150">
        <f t="shared" si="82"/>
        <v>0.21703466883187658</v>
      </c>
      <c r="N855" s="150">
        <f t="shared" si="83"/>
        <v>0.2286217353403546</v>
      </c>
    </row>
    <row r="856" spans="1:14" x14ac:dyDescent="0.25">
      <c r="A856" s="156" t="s">
        <v>24</v>
      </c>
      <c r="B856" s="2" t="s">
        <v>37</v>
      </c>
      <c r="C856" s="91" t="s">
        <v>0</v>
      </c>
      <c r="D856" s="2" t="s">
        <v>10</v>
      </c>
      <c r="E856" s="60" t="s">
        <v>13</v>
      </c>
      <c r="F856" s="146">
        <v>8583164</v>
      </c>
      <c r="G856" s="147">
        <v>0.9</v>
      </c>
      <c r="H856" s="148">
        <f t="shared" si="78"/>
        <v>154496.95200000002</v>
      </c>
      <c r="I856" s="148">
        <f t="shared" si="79"/>
        <v>8428667.0480000004</v>
      </c>
      <c r="J856" s="148">
        <f t="shared" si="80"/>
        <v>8737660.9519999996</v>
      </c>
      <c r="K856" s="149">
        <f>F856/F854</f>
        <v>0.39489641447992108</v>
      </c>
      <c r="L856" s="150">
        <f t="shared" si="81"/>
        <v>7.1081354606385792E-3</v>
      </c>
      <c r="M856" s="150">
        <f t="shared" si="82"/>
        <v>0.38778827901928248</v>
      </c>
      <c r="N856" s="150">
        <f t="shared" si="83"/>
        <v>0.40200454994055967</v>
      </c>
    </row>
    <row r="857" spans="1:14" x14ac:dyDescent="0.25">
      <c r="A857" s="156" t="s">
        <v>24</v>
      </c>
      <c r="B857" s="2" t="s">
        <v>37</v>
      </c>
      <c r="C857" s="91" t="s">
        <v>0</v>
      </c>
      <c r="D857" s="2" t="s">
        <v>10</v>
      </c>
      <c r="E857" s="60" t="s">
        <v>14</v>
      </c>
      <c r="F857" s="146">
        <v>8308843</v>
      </c>
      <c r="G857" s="147">
        <v>0.9</v>
      </c>
      <c r="H857" s="148">
        <f t="shared" si="78"/>
        <v>149559.174</v>
      </c>
      <c r="I857" s="148">
        <f t="shared" si="79"/>
        <v>8159283.8260000004</v>
      </c>
      <c r="J857" s="148">
        <f t="shared" si="80"/>
        <v>8458402.1740000006</v>
      </c>
      <c r="K857" s="149">
        <f>F857/F854</f>
        <v>0.38227538343396333</v>
      </c>
      <c r="L857" s="150">
        <f t="shared" si="81"/>
        <v>6.8809569018113406E-3</v>
      </c>
      <c r="M857" s="150">
        <f t="shared" si="82"/>
        <v>0.37539442653215199</v>
      </c>
      <c r="N857" s="150">
        <f t="shared" si="83"/>
        <v>0.38915634033577468</v>
      </c>
    </row>
    <row r="858" spans="1:14" x14ac:dyDescent="0.25">
      <c r="A858" s="156" t="s">
        <v>24</v>
      </c>
      <c r="B858" s="2" t="s">
        <v>37</v>
      </c>
      <c r="C858" s="91" t="s">
        <v>1</v>
      </c>
      <c r="D858" s="2" t="s">
        <v>10</v>
      </c>
      <c r="E858" s="56" t="s">
        <v>59</v>
      </c>
      <c r="F858" s="146">
        <v>10700686</v>
      </c>
      <c r="G858" s="147">
        <v>0.7</v>
      </c>
      <c r="H858" s="148">
        <f t="shared" si="78"/>
        <v>149809.60399999999</v>
      </c>
      <c r="I858" s="148">
        <f t="shared" si="79"/>
        <v>10550876.396</v>
      </c>
      <c r="J858" s="148">
        <f t="shared" si="80"/>
        <v>10850495.604</v>
      </c>
      <c r="K858" s="149">
        <v>1</v>
      </c>
      <c r="L858" s="150">
        <f t="shared" si="81"/>
        <v>1.3999999999999999E-2</v>
      </c>
      <c r="M858" s="150">
        <f t="shared" si="82"/>
        <v>0.98599999999999999</v>
      </c>
      <c r="N858" s="150">
        <f t="shared" si="83"/>
        <v>1.014</v>
      </c>
    </row>
    <row r="859" spans="1:14" x14ac:dyDescent="0.25">
      <c r="A859" s="156" t="s">
        <v>24</v>
      </c>
      <c r="B859" s="2" t="s">
        <v>37</v>
      </c>
      <c r="C859" s="123" t="s">
        <v>1</v>
      </c>
      <c r="D859" s="96" t="s">
        <v>10</v>
      </c>
      <c r="E859" s="60" t="s">
        <v>12</v>
      </c>
      <c r="F859" s="146">
        <v>2583435</v>
      </c>
      <c r="G859" s="147">
        <v>1.9</v>
      </c>
      <c r="H859" s="148">
        <f t="shared" si="78"/>
        <v>98170.53</v>
      </c>
      <c r="I859" s="148">
        <f t="shared" si="79"/>
        <v>2485264.4700000002</v>
      </c>
      <c r="J859" s="148">
        <f t="shared" si="80"/>
        <v>2681605.5299999998</v>
      </c>
      <c r="K859" s="149">
        <f>F859/F858</f>
        <v>0.24142704495767842</v>
      </c>
      <c r="L859" s="150">
        <f t="shared" si="81"/>
        <v>9.1742277083917793E-3</v>
      </c>
      <c r="M859" s="150">
        <f t="shared" si="82"/>
        <v>0.23225281724928665</v>
      </c>
      <c r="N859" s="150">
        <f t="shared" si="83"/>
        <v>0.25060127266607019</v>
      </c>
    </row>
    <row r="860" spans="1:14" x14ac:dyDescent="0.25">
      <c r="A860" s="156" t="s">
        <v>24</v>
      </c>
      <c r="B860" s="2" t="s">
        <v>37</v>
      </c>
      <c r="C860" s="91" t="s">
        <v>1</v>
      </c>
      <c r="D860" s="2" t="s">
        <v>10</v>
      </c>
      <c r="E860" s="60" t="s">
        <v>13</v>
      </c>
      <c r="F860" s="146">
        <v>4410526</v>
      </c>
      <c r="G860" s="147">
        <v>1.3</v>
      </c>
      <c r="H860" s="148">
        <f t="shared" si="78"/>
        <v>114673.67599999999</v>
      </c>
      <c r="I860" s="148">
        <f t="shared" si="79"/>
        <v>4295852.324</v>
      </c>
      <c r="J860" s="148">
        <f t="shared" si="80"/>
        <v>4525199.676</v>
      </c>
      <c r="K860" s="149">
        <f>F860/F858</f>
        <v>0.41217226633881232</v>
      </c>
      <c r="L860" s="150">
        <f t="shared" si="81"/>
        <v>1.0716478924809121E-2</v>
      </c>
      <c r="M860" s="150">
        <f t="shared" si="82"/>
        <v>0.40145578741400317</v>
      </c>
      <c r="N860" s="150">
        <f t="shared" si="83"/>
        <v>0.42288874526362147</v>
      </c>
    </row>
    <row r="861" spans="1:14" x14ac:dyDescent="0.25">
      <c r="A861" s="156" t="s">
        <v>24</v>
      </c>
      <c r="B861" s="2" t="s">
        <v>37</v>
      </c>
      <c r="C861" s="91" t="s">
        <v>1</v>
      </c>
      <c r="D861" s="2" t="s">
        <v>10</v>
      </c>
      <c r="E861" s="60" t="s">
        <v>14</v>
      </c>
      <c r="F861" s="146">
        <v>3706725</v>
      </c>
      <c r="G861" s="147">
        <v>1.5</v>
      </c>
      <c r="H861" s="148">
        <f t="shared" si="78"/>
        <v>111201.75</v>
      </c>
      <c r="I861" s="148">
        <f t="shared" si="79"/>
        <v>3595523.25</v>
      </c>
      <c r="J861" s="148">
        <f t="shared" si="80"/>
        <v>3817926.75</v>
      </c>
      <c r="K861" s="149">
        <f>F861/F858</f>
        <v>0.34640068870350926</v>
      </c>
      <c r="L861" s="150">
        <f t="shared" si="81"/>
        <v>1.0392020661105277E-2</v>
      </c>
      <c r="M861" s="150">
        <f t="shared" si="82"/>
        <v>0.33600866804240398</v>
      </c>
      <c r="N861" s="150">
        <f t="shared" si="83"/>
        <v>0.35679270936461455</v>
      </c>
    </row>
    <row r="862" spans="1:14" x14ac:dyDescent="0.25">
      <c r="A862" s="156" t="s">
        <v>24</v>
      </c>
      <c r="B862" s="2" t="s">
        <v>37</v>
      </c>
      <c r="C862" s="91" t="s">
        <v>60</v>
      </c>
      <c r="D862" s="2" t="s">
        <v>10</v>
      </c>
      <c r="E862" s="56" t="s">
        <v>59</v>
      </c>
      <c r="F862" s="146">
        <v>11034543</v>
      </c>
      <c r="G862" s="147">
        <v>0.7</v>
      </c>
      <c r="H862" s="148">
        <f t="shared" si="78"/>
        <v>154483.60199999998</v>
      </c>
      <c r="I862" s="148">
        <f t="shared" si="79"/>
        <v>10880059.398</v>
      </c>
      <c r="J862" s="148">
        <f t="shared" si="80"/>
        <v>11189026.602</v>
      </c>
      <c r="K862" s="149">
        <v>1</v>
      </c>
      <c r="L862" s="150">
        <f t="shared" si="81"/>
        <v>1.3999999999999999E-2</v>
      </c>
      <c r="M862" s="150">
        <f t="shared" si="82"/>
        <v>0.98599999999999999</v>
      </c>
      <c r="N862" s="150">
        <f t="shared" si="83"/>
        <v>1.014</v>
      </c>
    </row>
    <row r="863" spans="1:14" x14ac:dyDescent="0.25">
      <c r="A863" s="156" t="s">
        <v>24</v>
      </c>
      <c r="B863" s="2" t="s">
        <v>37</v>
      </c>
      <c r="C863" s="123" t="s">
        <v>60</v>
      </c>
      <c r="D863" s="96" t="s">
        <v>10</v>
      </c>
      <c r="E863" s="60" t="s">
        <v>12</v>
      </c>
      <c r="F863" s="146">
        <v>2259787</v>
      </c>
      <c r="G863" s="147">
        <v>1.9</v>
      </c>
      <c r="H863" s="148">
        <f t="shared" si="78"/>
        <v>85871.906000000003</v>
      </c>
      <c r="I863" s="148">
        <f t="shared" si="79"/>
        <v>2173915.094</v>
      </c>
      <c r="J863" s="148">
        <f t="shared" si="80"/>
        <v>2345658.906</v>
      </c>
      <c r="K863" s="149">
        <f>F863/F862</f>
        <v>0.2047920788382446</v>
      </c>
      <c r="L863" s="150">
        <f t="shared" si="81"/>
        <v>7.7820989958532951E-3</v>
      </c>
      <c r="M863" s="150">
        <f t="shared" si="82"/>
        <v>0.1970099798423913</v>
      </c>
      <c r="N863" s="150">
        <f t="shared" si="83"/>
        <v>0.2125741778340979</v>
      </c>
    </row>
    <row r="864" spans="1:14" x14ac:dyDescent="0.25">
      <c r="A864" s="156" t="s">
        <v>24</v>
      </c>
      <c r="B864" s="2" t="s">
        <v>37</v>
      </c>
      <c r="C864" s="91" t="s">
        <v>60</v>
      </c>
      <c r="D864" s="2" t="s">
        <v>10</v>
      </c>
      <c r="E864" s="60" t="s">
        <v>13</v>
      </c>
      <c r="F864" s="146">
        <v>4172638</v>
      </c>
      <c r="G864" s="147">
        <v>1.3</v>
      </c>
      <c r="H864" s="148">
        <f t="shared" si="78"/>
        <v>108488.588</v>
      </c>
      <c r="I864" s="148">
        <f t="shared" si="79"/>
        <v>4064149.412</v>
      </c>
      <c r="J864" s="148">
        <f t="shared" si="80"/>
        <v>4281126.5880000005</v>
      </c>
      <c r="K864" s="149">
        <f>F864/F862</f>
        <v>0.3781432543241709</v>
      </c>
      <c r="L864" s="150">
        <f t="shared" si="81"/>
        <v>9.8317246124284448E-3</v>
      </c>
      <c r="M864" s="150">
        <f t="shared" si="82"/>
        <v>0.36831152971174247</v>
      </c>
      <c r="N864" s="150">
        <f t="shared" si="83"/>
        <v>0.38797497893659932</v>
      </c>
    </row>
    <row r="865" spans="1:14" x14ac:dyDescent="0.25">
      <c r="A865" s="156" t="s">
        <v>24</v>
      </c>
      <c r="B865" s="2" t="s">
        <v>37</v>
      </c>
      <c r="C865" s="91" t="s">
        <v>60</v>
      </c>
      <c r="D865" s="151" t="s">
        <v>10</v>
      </c>
      <c r="E865" s="60" t="s">
        <v>14</v>
      </c>
      <c r="F865" s="146">
        <v>4602118</v>
      </c>
      <c r="G865" s="147">
        <v>1.3</v>
      </c>
      <c r="H865" s="148">
        <f t="shared" si="78"/>
        <v>119655.06800000001</v>
      </c>
      <c r="I865" s="148">
        <f t="shared" si="79"/>
        <v>4482462.932</v>
      </c>
      <c r="J865" s="148">
        <f t="shared" si="80"/>
        <v>4721773.068</v>
      </c>
      <c r="K865" s="149">
        <f>F865/F862</f>
        <v>0.41706466683758447</v>
      </c>
      <c r="L865" s="150">
        <f t="shared" si="81"/>
        <v>1.0843681337777196E-2</v>
      </c>
      <c r="M865" s="150">
        <f t="shared" si="82"/>
        <v>0.40622098549980729</v>
      </c>
      <c r="N865" s="150">
        <f t="shared" si="83"/>
        <v>0.42790834817536166</v>
      </c>
    </row>
    <row r="866" spans="1:14" x14ac:dyDescent="0.25">
      <c r="A866" s="156" t="s">
        <v>25</v>
      </c>
      <c r="B866" s="2" t="s">
        <v>28</v>
      </c>
      <c r="C866" s="91" t="s">
        <v>0</v>
      </c>
      <c r="D866" s="2" t="s">
        <v>4</v>
      </c>
      <c r="E866" s="19" t="s">
        <v>59</v>
      </c>
      <c r="F866" s="146">
        <v>407451</v>
      </c>
      <c r="G866" s="147">
        <v>3.6</v>
      </c>
      <c r="H866" s="148">
        <f t="shared" si="78"/>
        <v>29336.472000000002</v>
      </c>
      <c r="I866" s="148">
        <f t="shared" si="79"/>
        <v>378114.52799999999</v>
      </c>
      <c r="J866" s="148">
        <f t="shared" si="80"/>
        <v>436787.47200000001</v>
      </c>
      <c r="K866" s="149">
        <f>F866/F866</f>
        <v>1</v>
      </c>
      <c r="L866" s="150">
        <f t="shared" si="81"/>
        <v>7.2000000000000008E-2</v>
      </c>
      <c r="M866" s="150">
        <f t="shared" si="82"/>
        <v>0.92799999999999994</v>
      </c>
      <c r="N866" s="150">
        <f t="shared" si="83"/>
        <v>1.0720000000000001</v>
      </c>
    </row>
    <row r="867" spans="1:14" x14ac:dyDescent="0.25">
      <c r="A867" s="156" t="s">
        <v>25</v>
      </c>
      <c r="B867" s="2" t="s">
        <v>28</v>
      </c>
      <c r="C867" s="91" t="s">
        <v>0</v>
      </c>
      <c r="D867" s="2" t="s">
        <v>4</v>
      </c>
      <c r="E867" s="1" t="s">
        <v>12</v>
      </c>
      <c r="F867" s="146">
        <v>18396</v>
      </c>
      <c r="G867" s="147">
        <v>18.100000000000001</v>
      </c>
      <c r="H867" s="148">
        <f t="shared" si="78"/>
        <v>6659.3520000000008</v>
      </c>
      <c r="I867" s="148">
        <f t="shared" si="79"/>
        <v>11736.647999999999</v>
      </c>
      <c r="J867" s="148">
        <f t="shared" si="80"/>
        <v>25055.351999999999</v>
      </c>
      <c r="K867" s="149">
        <f>F867/F866</f>
        <v>4.5148987240183479E-2</v>
      </c>
      <c r="L867" s="150">
        <f t="shared" si="81"/>
        <v>1.6343933380946422E-2</v>
      </c>
      <c r="M867" s="150">
        <f t="shared" si="82"/>
        <v>2.8805053859237057E-2</v>
      </c>
      <c r="N867" s="150">
        <f t="shared" si="83"/>
        <v>6.1492920621129904E-2</v>
      </c>
    </row>
    <row r="868" spans="1:14" x14ac:dyDescent="0.25">
      <c r="A868" s="156" t="s">
        <v>25</v>
      </c>
      <c r="B868" s="2" t="s">
        <v>28</v>
      </c>
      <c r="C868" s="123" t="s">
        <v>0</v>
      </c>
      <c r="D868" s="96" t="s">
        <v>4</v>
      </c>
      <c r="E868" s="1" t="s">
        <v>13</v>
      </c>
      <c r="F868" s="146">
        <v>26770</v>
      </c>
      <c r="G868" s="147">
        <v>15.4</v>
      </c>
      <c r="H868" s="148">
        <f t="shared" si="78"/>
        <v>8245.16</v>
      </c>
      <c r="I868" s="148">
        <f t="shared" si="79"/>
        <v>18524.84</v>
      </c>
      <c r="J868" s="148">
        <f t="shared" si="80"/>
        <v>35015.160000000003</v>
      </c>
      <c r="K868" s="149">
        <f>F868/F866</f>
        <v>6.5701151794939766E-2</v>
      </c>
      <c r="L868" s="150">
        <f t="shared" si="81"/>
        <v>2.0235954752841446E-2</v>
      </c>
      <c r="M868" s="150">
        <f t="shared" si="82"/>
        <v>4.5465197042098324E-2</v>
      </c>
      <c r="N868" s="150">
        <f t="shared" si="83"/>
        <v>8.5937106547781208E-2</v>
      </c>
    </row>
    <row r="869" spans="1:14" x14ac:dyDescent="0.25">
      <c r="A869" s="156" t="s">
        <v>25</v>
      </c>
      <c r="B869" s="2" t="s">
        <v>28</v>
      </c>
      <c r="C869" s="91" t="s">
        <v>0</v>
      </c>
      <c r="D869" s="2" t="s">
        <v>4</v>
      </c>
      <c r="E869" s="1" t="s">
        <v>14</v>
      </c>
      <c r="F869" s="146">
        <v>362285</v>
      </c>
      <c r="G869" s="147">
        <v>3.9</v>
      </c>
      <c r="H869" s="148">
        <f t="shared" si="78"/>
        <v>28258.23</v>
      </c>
      <c r="I869" s="148">
        <f t="shared" si="79"/>
        <v>334026.77</v>
      </c>
      <c r="J869" s="148">
        <f t="shared" si="80"/>
        <v>390543.23</v>
      </c>
      <c r="K869" s="149">
        <f>F869/F866</f>
        <v>0.8891498609648768</v>
      </c>
      <c r="L869" s="150">
        <f t="shared" si="81"/>
        <v>6.9353689155260384E-2</v>
      </c>
      <c r="M869" s="150">
        <f t="shared" si="82"/>
        <v>0.81979617180961639</v>
      </c>
      <c r="N869" s="150">
        <f t="shared" si="83"/>
        <v>0.95850355012013722</v>
      </c>
    </row>
    <row r="870" spans="1:14" x14ac:dyDescent="0.25">
      <c r="A870" s="156" t="s">
        <v>25</v>
      </c>
      <c r="B870" s="2" t="s">
        <v>28</v>
      </c>
      <c r="C870" s="91" t="s">
        <v>1</v>
      </c>
      <c r="D870" s="2" t="s">
        <v>4</v>
      </c>
      <c r="E870" s="19" t="s">
        <v>59</v>
      </c>
      <c r="F870" s="146">
        <v>221305</v>
      </c>
      <c r="G870" s="147">
        <v>5.3</v>
      </c>
      <c r="H870" s="148">
        <f t="shared" si="78"/>
        <v>23458.33</v>
      </c>
      <c r="I870" s="148">
        <f t="shared" si="79"/>
        <v>197846.66999999998</v>
      </c>
      <c r="J870" s="148">
        <f t="shared" si="80"/>
        <v>244763.33000000002</v>
      </c>
      <c r="K870" s="149">
        <f t="shared" ref="K870" si="84">F870/F870</f>
        <v>1</v>
      </c>
      <c r="L870" s="150">
        <f t="shared" si="81"/>
        <v>0.106</v>
      </c>
      <c r="M870" s="150">
        <f t="shared" si="82"/>
        <v>0.89400000000000002</v>
      </c>
      <c r="N870" s="150">
        <f t="shared" si="83"/>
        <v>1.1060000000000001</v>
      </c>
    </row>
    <row r="871" spans="1:14" ht="15" customHeight="1" x14ac:dyDescent="0.25">
      <c r="A871" s="156" t="s">
        <v>25</v>
      </c>
      <c r="B871" s="2" t="s">
        <v>28</v>
      </c>
      <c r="C871" s="91" t="s">
        <v>1</v>
      </c>
      <c r="D871" s="2" t="s">
        <v>4</v>
      </c>
      <c r="E871" s="60" t="s">
        <v>12</v>
      </c>
      <c r="F871" s="146">
        <v>15059</v>
      </c>
      <c r="G871" s="147">
        <v>19.8</v>
      </c>
      <c r="H871" s="148">
        <f t="shared" si="78"/>
        <v>5963.3640000000005</v>
      </c>
      <c r="I871" s="148">
        <f t="shared" si="79"/>
        <v>9095.6359999999986</v>
      </c>
      <c r="J871" s="148">
        <f t="shared" si="80"/>
        <v>21022.364000000001</v>
      </c>
      <c r="K871" s="149">
        <f t="shared" ref="K871" si="85">F871/F870</f>
        <v>6.8046361356498955E-2</v>
      </c>
      <c r="L871" s="150">
        <f t="shared" si="81"/>
        <v>2.6946359097173588E-2</v>
      </c>
      <c r="M871" s="150">
        <f t="shared" si="82"/>
        <v>4.1100002259325363E-2</v>
      </c>
      <c r="N871" s="150">
        <f t="shared" si="83"/>
        <v>9.4992720453672547E-2</v>
      </c>
    </row>
    <row r="872" spans="1:14" x14ac:dyDescent="0.25">
      <c r="A872" s="156" t="s">
        <v>25</v>
      </c>
      <c r="B872" s="2" t="s">
        <v>28</v>
      </c>
      <c r="C872" s="123" t="s">
        <v>1</v>
      </c>
      <c r="D872" s="96" t="s">
        <v>4</v>
      </c>
      <c r="E872" s="60" t="s">
        <v>13</v>
      </c>
      <c r="F872" s="146">
        <v>18847</v>
      </c>
      <c r="G872" s="147">
        <v>18.100000000000001</v>
      </c>
      <c r="H872" s="148">
        <f t="shared" si="78"/>
        <v>6822.6140000000005</v>
      </c>
      <c r="I872" s="148">
        <f t="shared" si="79"/>
        <v>12024.385999999999</v>
      </c>
      <c r="J872" s="148">
        <f t="shared" si="80"/>
        <v>25669.614000000001</v>
      </c>
      <c r="K872" s="149">
        <f t="shared" ref="K872" si="86">F872/F870</f>
        <v>8.5163010325116917E-2</v>
      </c>
      <c r="L872" s="150">
        <f t="shared" si="81"/>
        <v>3.0829009737692328E-2</v>
      </c>
      <c r="M872" s="150">
        <f t="shared" si="82"/>
        <v>5.4334000587424588E-2</v>
      </c>
      <c r="N872" s="150">
        <f t="shared" si="83"/>
        <v>0.11599202006280925</v>
      </c>
    </row>
    <row r="873" spans="1:14" ht="15.75" customHeight="1" x14ac:dyDescent="0.25">
      <c r="A873" s="156" t="s">
        <v>25</v>
      </c>
      <c r="B873" s="2" t="s">
        <v>28</v>
      </c>
      <c r="C873" s="91" t="s">
        <v>1</v>
      </c>
      <c r="D873" s="2" t="s">
        <v>4</v>
      </c>
      <c r="E873" s="60" t="s">
        <v>14</v>
      </c>
      <c r="F873" s="146">
        <v>187399</v>
      </c>
      <c r="G873" s="147">
        <v>6.2</v>
      </c>
      <c r="H873" s="148">
        <f t="shared" si="78"/>
        <v>23237.476000000002</v>
      </c>
      <c r="I873" s="148">
        <f t="shared" si="79"/>
        <v>164161.524</v>
      </c>
      <c r="J873" s="148">
        <f t="shared" si="80"/>
        <v>210636.476</v>
      </c>
      <c r="K873" s="149">
        <f t="shared" ref="K873" si="87">F873/F870</f>
        <v>0.84679062831838414</v>
      </c>
      <c r="L873" s="150">
        <f t="shared" si="81"/>
        <v>0.10500203791147963</v>
      </c>
      <c r="M873" s="150">
        <f t="shared" si="82"/>
        <v>0.74178859040690448</v>
      </c>
      <c r="N873" s="150">
        <f t="shared" si="83"/>
        <v>0.9517926662298638</v>
      </c>
    </row>
    <row r="874" spans="1:14" x14ac:dyDescent="0.25">
      <c r="A874" s="156" t="s">
        <v>25</v>
      </c>
      <c r="B874" s="2" t="s">
        <v>28</v>
      </c>
      <c r="C874" s="91" t="s">
        <v>60</v>
      </c>
      <c r="D874" s="2" t="s">
        <v>4</v>
      </c>
      <c r="E874" s="56" t="s">
        <v>59</v>
      </c>
      <c r="F874" s="146">
        <v>186146</v>
      </c>
      <c r="G874" s="147">
        <v>6.2</v>
      </c>
      <c r="H874" s="148">
        <f t="shared" si="78"/>
        <v>23082.103999999999</v>
      </c>
      <c r="I874" s="148">
        <f t="shared" si="79"/>
        <v>163063.89600000001</v>
      </c>
      <c r="J874" s="148">
        <f t="shared" si="80"/>
        <v>209228.10399999999</v>
      </c>
      <c r="K874" s="149">
        <f t="shared" ref="K874" si="88">F874/F874</f>
        <v>1</v>
      </c>
      <c r="L874" s="150">
        <f t="shared" si="81"/>
        <v>0.124</v>
      </c>
      <c r="M874" s="150">
        <f t="shared" si="82"/>
        <v>0.876</v>
      </c>
      <c r="N874" s="150">
        <f t="shared" si="83"/>
        <v>1.1240000000000001</v>
      </c>
    </row>
    <row r="875" spans="1:14" x14ac:dyDescent="0.25">
      <c r="A875" s="156" t="s">
        <v>25</v>
      </c>
      <c r="B875" s="2" t="s">
        <v>28</v>
      </c>
      <c r="C875" s="91" t="s">
        <v>60</v>
      </c>
      <c r="D875" s="2" t="s">
        <v>4</v>
      </c>
      <c r="E875" s="60" t="s">
        <v>12</v>
      </c>
      <c r="F875" s="146"/>
      <c r="H875" s="148">
        <f t="shared" si="78"/>
        <v>0</v>
      </c>
      <c r="I875" s="148">
        <f t="shared" si="79"/>
        <v>0</v>
      </c>
      <c r="J875" s="148">
        <f t="shared" si="80"/>
        <v>0</v>
      </c>
      <c r="K875" s="149">
        <f t="shared" ref="K875" si="89">F875/F874</f>
        <v>0</v>
      </c>
      <c r="L875" s="150">
        <f t="shared" si="81"/>
        <v>0</v>
      </c>
      <c r="M875" s="150">
        <f t="shared" si="82"/>
        <v>0</v>
      </c>
      <c r="N875" s="150">
        <f t="shared" si="83"/>
        <v>0</v>
      </c>
    </row>
    <row r="876" spans="1:14" x14ac:dyDescent="0.25">
      <c r="A876" s="156" t="s">
        <v>25</v>
      </c>
      <c r="B876" s="2" t="s">
        <v>28</v>
      </c>
      <c r="C876" s="123" t="s">
        <v>60</v>
      </c>
      <c r="D876" s="96" t="s">
        <v>4</v>
      </c>
      <c r="E876" s="60" t="s">
        <v>13</v>
      </c>
      <c r="F876" s="146"/>
      <c r="H876" s="148">
        <f t="shared" si="78"/>
        <v>0</v>
      </c>
      <c r="I876" s="148">
        <f t="shared" si="79"/>
        <v>0</v>
      </c>
      <c r="J876" s="148">
        <f t="shared" si="80"/>
        <v>0</v>
      </c>
      <c r="K876" s="149">
        <f t="shared" ref="K876" si="90">F876/F874</f>
        <v>0</v>
      </c>
      <c r="L876" s="150">
        <f t="shared" si="81"/>
        <v>0</v>
      </c>
      <c r="M876" s="150">
        <f t="shared" si="82"/>
        <v>0</v>
      </c>
      <c r="N876" s="150">
        <f t="shared" si="83"/>
        <v>0</v>
      </c>
    </row>
    <row r="877" spans="1:14" x14ac:dyDescent="0.25">
      <c r="A877" s="156" t="s">
        <v>25</v>
      </c>
      <c r="B877" s="2" t="s">
        <v>28</v>
      </c>
      <c r="C877" s="91" t="s">
        <v>60</v>
      </c>
      <c r="D877" s="2" t="s">
        <v>4</v>
      </c>
      <c r="E877" s="60" t="s">
        <v>14</v>
      </c>
      <c r="F877" s="146">
        <v>174886</v>
      </c>
      <c r="G877" s="147">
        <v>6.2</v>
      </c>
      <c r="H877" s="148">
        <f t="shared" si="78"/>
        <v>21685.863999999998</v>
      </c>
      <c r="I877" s="148">
        <f t="shared" si="79"/>
        <v>153200.136</v>
      </c>
      <c r="J877" s="148">
        <f t="shared" si="80"/>
        <v>196571.864</v>
      </c>
      <c r="K877" s="149">
        <f t="shared" ref="K877" si="91">F877/F874</f>
        <v>0.93950984710925833</v>
      </c>
      <c r="L877" s="150">
        <f t="shared" si="81"/>
        <v>0.11649922104154804</v>
      </c>
      <c r="M877" s="150">
        <f t="shared" si="82"/>
        <v>0.82301062606771025</v>
      </c>
      <c r="N877" s="150">
        <f t="shared" si="83"/>
        <v>1.0560090681508063</v>
      </c>
    </row>
    <row r="878" spans="1:14" x14ac:dyDescent="0.25">
      <c r="A878" s="156" t="s">
        <v>25</v>
      </c>
      <c r="B878" s="2" t="s">
        <v>28</v>
      </c>
      <c r="C878" s="91" t="s">
        <v>0</v>
      </c>
      <c r="D878" s="2" t="s">
        <v>6</v>
      </c>
      <c r="E878" s="56" t="s">
        <v>59</v>
      </c>
      <c r="F878" s="146">
        <v>923817</v>
      </c>
      <c r="G878" s="147">
        <v>3.2</v>
      </c>
      <c r="H878" s="148">
        <f t="shared" si="78"/>
        <v>59124.288000000008</v>
      </c>
      <c r="I878" s="148">
        <f t="shared" si="79"/>
        <v>864692.71199999994</v>
      </c>
      <c r="J878" s="148">
        <f t="shared" si="80"/>
        <v>982941.28800000006</v>
      </c>
      <c r="K878" s="149">
        <f t="shared" ref="K878" si="92">F878/F878</f>
        <v>1</v>
      </c>
      <c r="L878" s="150">
        <f t="shared" si="81"/>
        <v>6.4000000000000001E-2</v>
      </c>
      <c r="M878" s="150">
        <f t="shared" si="82"/>
        <v>0.93599999999999994</v>
      </c>
      <c r="N878" s="150">
        <f t="shared" si="83"/>
        <v>1.0640000000000001</v>
      </c>
    </row>
    <row r="879" spans="1:14" x14ac:dyDescent="0.25">
      <c r="A879" s="156" t="s">
        <v>25</v>
      </c>
      <c r="B879" s="2" t="s">
        <v>28</v>
      </c>
      <c r="C879" s="91" t="s">
        <v>0</v>
      </c>
      <c r="D879" s="2" t="s">
        <v>6</v>
      </c>
      <c r="E879" s="60" t="s">
        <v>12</v>
      </c>
      <c r="F879" s="146">
        <v>160498</v>
      </c>
      <c r="G879" s="147">
        <v>7.7</v>
      </c>
      <c r="H879" s="148">
        <f t="shared" si="78"/>
        <v>24716.692000000003</v>
      </c>
      <c r="I879" s="148">
        <f t="shared" si="79"/>
        <v>135781.30799999999</v>
      </c>
      <c r="J879" s="148">
        <f t="shared" si="80"/>
        <v>185214.69200000001</v>
      </c>
      <c r="K879" s="149">
        <f t="shared" ref="K879:K883" si="93">F879/F878</f>
        <v>0.1737335424656615</v>
      </c>
      <c r="L879" s="150">
        <f t="shared" si="81"/>
        <v>2.6754965539711871E-2</v>
      </c>
      <c r="M879" s="150">
        <f t="shared" si="82"/>
        <v>0.14697857692594962</v>
      </c>
      <c r="N879" s="150">
        <f t="shared" si="83"/>
        <v>0.20048850800537338</v>
      </c>
    </row>
    <row r="880" spans="1:14" x14ac:dyDescent="0.25">
      <c r="A880" s="156" t="s">
        <v>25</v>
      </c>
      <c r="B880" s="2" t="s">
        <v>28</v>
      </c>
      <c r="C880" s="123" t="s">
        <v>0</v>
      </c>
      <c r="D880" s="96" t="s">
        <v>6</v>
      </c>
      <c r="E880" s="60" t="s">
        <v>13</v>
      </c>
      <c r="F880" s="146">
        <v>163342</v>
      </c>
      <c r="G880" s="147">
        <v>7.7</v>
      </c>
      <c r="H880" s="148">
        <f t="shared" si="78"/>
        <v>25154.668000000001</v>
      </c>
      <c r="I880" s="148">
        <f t="shared" si="79"/>
        <v>138187.33199999999</v>
      </c>
      <c r="J880" s="148">
        <f t="shared" si="80"/>
        <v>188496.66800000001</v>
      </c>
      <c r="K880" s="149">
        <f t="shared" ref="K880" si="94">F880/F878</f>
        <v>0.17681207425280115</v>
      </c>
      <c r="L880" s="150">
        <f t="shared" si="81"/>
        <v>2.7229059434931379E-2</v>
      </c>
      <c r="M880" s="150">
        <f t="shared" si="82"/>
        <v>0.14958301481786979</v>
      </c>
      <c r="N880" s="150">
        <f t="shared" si="83"/>
        <v>0.20404113368773252</v>
      </c>
    </row>
    <row r="881" spans="1:14" x14ac:dyDescent="0.25">
      <c r="A881" s="156" t="s">
        <v>25</v>
      </c>
      <c r="B881" s="2" t="s">
        <v>28</v>
      </c>
      <c r="C881" s="91" t="s">
        <v>0</v>
      </c>
      <c r="D881" s="2" t="s">
        <v>6</v>
      </c>
      <c r="E881" s="60" t="s">
        <v>14</v>
      </c>
      <c r="F881" s="146">
        <v>599977</v>
      </c>
      <c r="G881" s="147">
        <v>4.0999999999999996</v>
      </c>
      <c r="H881" s="148">
        <f t="shared" si="78"/>
        <v>49198.113999999994</v>
      </c>
      <c r="I881" s="148">
        <f t="shared" si="79"/>
        <v>550778.88600000006</v>
      </c>
      <c r="J881" s="148">
        <f t="shared" si="80"/>
        <v>649175.11399999994</v>
      </c>
      <c r="K881" s="149">
        <f t="shared" ref="K881" si="95">F881/F878</f>
        <v>0.64945438328153737</v>
      </c>
      <c r="L881" s="150">
        <f t="shared" si="81"/>
        <v>5.3255259429086065E-2</v>
      </c>
      <c r="M881" s="150">
        <f t="shared" si="82"/>
        <v>0.59619912385245133</v>
      </c>
      <c r="N881" s="150">
        <f t="shared" si="83"/>
        <v>0.70270964271062342</v>
      </c>
    </row>
    <row r="882" spans="1:14" x14ac:dyDescent="0.25">
      <c r="A882" s="156" t="s">
        <v>25</v>
      </c>
      <c r="B882" s="2" t="s">
        <v>28</v>
      </c>
      <c r="C882" s="91" t="s">
        <v>1</v>
      </c>
      <c r="D882" s="151" t="s">
        <v>6</v>
      </c>
      <c r="E882" s="56" t="s">
        <v>59</v>
      </c>
      <c r="F882" s="146">
        <v>451104</v>
      </c>
      <c r="G882" s="147">
        <v>4.4000000000000004</v>
      </c>
      <c r="H882" s="148">
        <f t="shared" si="78"/>
        <v>39697.152000000002</v>
      </c>
      <c r="I882" s="148">
        <f t="shared" si="79"/>
        <v>411406.848</v>
      </c>
      <c r="J882" s="148">
        <f t="shared" si="80"/>
        <v>490801.152</v>
      </c>
      <c r="K882" s="149">
        <f t="shared" ref="K882" si="96">F882/F882</f>
        <v>1</v>
      </c>
      <c r="L882" s="150">
        <f t="shared" si="81"/>
        <v>8.8000000000000009E-2</v>
      </c>
      <c r="M882" s="150">
        <f t="shared" si="82"/>
        <v>0.91200000000000003</v>
      </c>
      <c r="N882" s="150">
        <f t="shared" si="83"/>
        <v>1.0880000000000001</v>
      </c>
    </row>
    <row r="883" spans="1:14" x14ac:dyDescent="0.25">
      <c r="A883" s="156" t="s">
        <v>25</v>
      </c>
      <c r="B883" s="2" t="s">
        <v>28</v>
      </c>
      <c r="C883" s="91" t="s">
        <v>1</v>
      </c>
      <c r="D883" s="2" t="s">
        <v>6</v>
      </c>
      <c r="E883" s="60" t="s">
        <v>12</v>
      </c>
      <c r="F883" s="146">
        <v>111948</v>
      </c>
      <c r="G883" s="147">
        <v>9.5</v>
      </c>
      <c r="H883" s="148">
        <f t="shared" si="78"/>
        <v>21270.12</v>
      </c>
      <c r="I883" s="148">
        <f t="shared" si="79"/>
        <v>90677.88</v>
      </c>
      <c r="J883" s="148">
        <f t="shared" si="80"/>
        <v>133218.12</v>
      </c>
      <c r="K883" s="149">
        <f t="shared" si="93"/>
        <v>0.24816450308576293</v>
      </c>
      <c r="L883" s="150">
        <f t="shared" si="81"/>
        <v>4.715125558629496E-2</v>
      </c>
      <c r="M883" s="150">
        <f t="shared" si="82"/>
        <v>0.20101324749946797</v>
      </c>
      <c r="N883" s="150">
        <f t="shared" si="83"/>
        <v>0.29531575867205789</v>
      </c>
    </row>
    <row r="884" spans="1:14" x14ac:dyDescent="0.25">
      <c r="A884" s="156" t="s">
        <v>25</v>
      </c>
      <c r="B884" s="2" t="s">
        <v>28</v>
      </c>
      <c r="C884" s="123" t="s">
        <v>1</v>
      </c>
      <c r="D884" s="96" t="s">
        <v>6</v>
      </c>
      <c r="E884" s="60" t="s">
        <v>13</v>
      </c>
      <c r="F884" s="146">
        <v>107054</v>
      </c>
      <c r="G884" s="147">
        <v>9.5</v>
      </c>
      <c r="H884" s="148">
        <f t="shared" si="78"/>
        <v>20340.259999999998</v>
      </c>
      <c r="I884" s="148">
        <f t="shared" si="79"/>
        <v>86713.74</v>
      </c>
      <c r="J884" s="148">
        <f t="shared" si="80"/>
        <v>127394.26</v>
      </c>
      <c r="K884" s="149">
        <f t="shared" ref="K884" si="97">F884/F882</f>
        <v>0.23731556359509115</v>
      </c>
      <c r="L884" s="150">
        <f t="shared" si="81"/>
        <v>4.5089957083067317E-2</v>
      </c>
      <c r="M884" s="150">
        <f t="shared" si="82"/>
        <v>0.19222560651202383</v>
      </c>
      <c r="N884" s="150">
        <f t="shared" si="83"/>
        <v>0.28240552067815849</v>
      </c>
    </row>
    <row r="885" spans="1:14" x14ac:dyDescent="0.25">
      <c r="A885" s="156" t="s">
        <v>25</v>
      </c>
      <c r="B885" s="2" t="s">
        <v>28</v>
      </c>
      <c r="C885" s="91" t="s">
        <v>1</v>
      </c>
      <c r="D885" s="2" t="s">
        <v>6</v>
      </c>
      <c r="E885" s="60" t="s">
        <v>14</v>
      </c>
      <c r="F885" s="146">
        <v>232102</v>
      </c>
      <c r="G885" s="147">
        <v>6.7</v>
      </c>
      <c r="H885" s="148">
        <f t="shared" si="78"/>
        <v>31101.668000000001</v>
      </c>
      <c r="I885" s="148">
        <f t="shared" si="79"/>
        <v>201000.33199999999</v>
      </c>
      <c r="J885" s="148">
        <f t="shared" si="80"/>
        <v>263203.66800000001</v>
      </c>
      <c r="K885" s="149">
        <f t="shared" ref="K885" si="98">F885/F882</f>
        <v>0.51451993331914592</v>
      </c>
      <c r="L885" s="150">
        <f t="shared" si="81"/>
        <v>6.8945671064765554E-2</v>
      </c>
      <c r="M885" s="150">
        <f t="shared" si="82"/>
        <v>0.44557426225438035</v>
      </c>
      <c r="N885" s="150">
        <f t="shared" si="83"/>
        <v>0.58346560438391148</v>
      </c>
    </row>
    <row r="886" spans="1:14" x14ac:dyDescent="0.25">
      <c r="A886" s="156" t="s">
        <v>25</v>
      </c>
      <c r="B886" s="2" t="s">
        <v>28</v>
      </c>
      <c r="C886" s="91" t="s">
        <v>60</v>
      </c>
      <c r="D886" s="2" t="s">
        <v>6</v>
      </c>
      <c r="E886" s="56" t="s">
        <v>59</v>
      </c>
      <c r="F886" s="146">
        <v>472713</v>
      </c>
      <c r="G886" s="147">
        <v>4.4000000000000004</v>
      </c>
      <c r="H886" s="148">
        <f t="shared" si="78"/>
        <v>41598.744000000006</v>
      </c>
      <c r="I886" s="148">
        <f t="shared" si="79"/>
        <v>431114.25599999999</v>
      </c>
      <c r="J886" s="148">
        <f t="shared" si="80"/>
        <v>514311.74400000001</v>
      </c>
      <c r="K886" s="149">
        <f t="shared" ref="K886" si="99">F886/F886</f>
        <v>1</v>
      </c>
      <c r="L886" s="150">
        <f t="shared" si="81"/>
        <v>8.8000000000000009E-2</v>
      </c>
      <c r="M886" s="150">
        <f t="shared" si="82"/>
        <v>0.91200000000000003</v>
      </c>
      <c r="N886" s="150">
        <f t="shared" si="83"/>
        <v>1.0880000000000001</v>
      </c>
    </row>
    <row r="887" spans="1:14" x14ac:dyDescent="0.25">
      <c r="A887" s="156" t="s">
        <v>25</v>
      </c>
      <c r="B887" s="2" t="s">
        <v>28</v>
      </c>
      <c r="C887" s="91" t="s">
        <v>60</v>
      </c>
      <c r="D887" s="2" t="s">
        <v>6</v>
      </c>
      <c r="E887" s="60" t="s">
        <v>12</v>
      </c>
      <c r="F887" s="146">
        <v>48550</v>
      </c>
      <c r="G887" s="147">
        <v>14.3</v>
      </c>
      <c r="H887" s="148">
        <f t="shared" si="78"/>
        <v>13885.3</v>
      </c>
      <c r="I887" s="148">
        <f t="shared" si="79"/>
        <v>34664.699999999997</v>
      </c>
      <c r="J887" s="148">
        <f t="shared" si="80"/>
        <v>62435.3</v>
      </c>
      <c r="K887" s="149">
        <f t="shared" ref="K887" si="100">F887/F886</f>
        <v>0.10270502397860859</v>
      </c>
      <c r="L887" s="150">
        <f t="shared" si="81"/>
        <v>2.9373636857882059E-2</v>
      </c>
      <c r="M887" s="150">
        <f t="shared" si="82"/>
        <v>7.3331387120726538E-2</v>
      </c>
      <c r="N887" s="150">
        <f t="shared" si="83"/>
        <v>0.13207866083649064</v>
      </c>
    </row>
    <row r="888" spans="1:14" x14ac:dyDescent="0.25">
      <c r="A888" s="156" t="s">
        <v>25</v>
      </c>
      <c r="B888" s="2" t="s">
        <v>28</v>
      </c>
      <c r="C888" s="123" t="s">
        <v>60</v>
      </c>
      <c r="D888" s="96" t="s">
        <v>6</v>
      </c>
      <c r="E888" s="60" t="s">
        <v>13</v>
      </c>
      <c r="F888" s="146">
        <v>56288</v>
      </c>
      <c r="G888" s="147">
        <v>12.9</v>
      </c>
      <c r="H888" s="148">
        <f t="shared" si="78"/>
        <v>14522.304000000002</v>
      </c>
      <c r="I888" s="148">
        <f t="shared" si="79"/>
        <v>41765.695999999996</v>
      </c>
      <c r="J888" s="148">
        <f t="shared" si="80"/>
        <v>70810.304000000004</v>
      </c>
      <c r="K888" s="149">
        <f t="shared" ref="K888" si="101">F888/F886</f>
        <v>0.11907436436061627</v>
      </c>
      <c r="L888" s="150">
        <f t="shared" si="81"/>
        <v>3.0721186005039001E-2</v>
      </c>
      <c r="M888" s="150">
        <f t="shared" si="82"/>
        <v>8.8353178355577267E-2</v>
      </c>
      <c r="N888" s="150">
        <f t="shared" si="83"/>
        <v>0.14979555036565528</v>
      </c>
    </row>
    <row r="889" spans="1:14" x14ac:dyDescent="0.25">
      <c r="A889" s="156" t="s">
        <v>25</v>
      </c>
      <c r="B889" s="2" t="s">
        <v>28</v>
      </c>
      <c r="C889" s="91" t="s">
        <v>60</v>
      </c>
      <c r="D889" s="2" t="s">
        <v>6</v>
      </c>
      <c r="E889" s="60" t="s">
        <v>14</v>
      </c>
      <c r="F889" s="146">
        <v>367875</v>
      </c>
      <c r="G889" s="147">
        <v>5.4</v>
      </c>
      <c r="H889" s="148">
        <f t="shared" si="78"/>
        <v>39730.500000000007</v>
      </c>
      <c r="I889" s="148">
        <f t="shared" si="79"/>
        <v>328144.5</v>
      </c>
      <c r="J889" s="148">
        <f t="shared" si="80"/>
        <v>407605.5</v>
      </c>
      <c r="K889" s="149">
        <f t="shared" ref="K889" si="102">F889/F886</f>
        <v>0.77822061166077516</v>
      </c>
      <c r="L889" s="150">
        <f t="shared" si="81"/>
        <v>8.4047826059363728E-2</v>
      </c>
      <c r="M889" s="150">
        <f t="shared" si="82"/>
        <v>0.69417278560141149</v>
      </c>
      <c r="N889" s="150">
        <f t="shared" si="83"/>
        <v>0.86226843772013884</v>
      </c>
    </row>
    <row r="890" spans="1:14" x14ac:dyDescent="0.25">
      <c r="A890" s="156" t="s">
        <v>25</v>
      </c>
      <c r="B890" s="2" t="s">
        <v>28</v>
      </c>
      <c r="C890" s="91" t="s">
        <v>0</v>
      </c>
      <c r="D890" s="2" t="s">
        <v>7</v>
      </c>
      <c r="E890" s="56" t="s">
        <v>59</v>
      </c>
      <c r="F890" s="146">
        <v>2019670</v>
      </c>
      <c r="G890" s="147">
        <v>1.9</v>
      </c>
      <c r="H890" s="148">
        <f t="shared" si="78"/>
        <v>76747.460000000006</v>
      </c>
      <c r="I890" s="148">
        <f t="shared" si="79"/>
        <v>1942922.54</v>
      </c>
      <c r="J890" s="148">
        <f t="shared" si="80"/>
        <v>2096417.46</v>
      </c>
      <c r="K890" s="149">
        <f t="shared" ref="K890" si="103">F890/F890</f>
        <v>1</v>
      </c>
      <c r="L890" s="150">
        <f t="shared" si="81"/>
        <v>3.7999999999999999E-2</v>
      </c>
      <c r="M890" s="150">
        <f t="shared" si="82"/>
        <v>0.96199999999999997</v>
      </c>
      <c r="N890" s="150">
        <f t="shared" si="83"/>
        <v>1.038</v>
      </c>
    </row>
    <row r="891" spans="1:14" x14ac:dyDescent="0.25">
      <c r="A891" s="156" t="s">
        <v>25</v>
      </c>
      <c r="B891" s="2" t="s">
        <v>28</v>
      </c>
      <c r="C891" s="91" t="s">
        <v>0</v>
      </c>
      <c r="D891" s="2" t="s">
        <v>7</v>
      </c>
      <c r="E891" s="60" t="s">
        <v>12</v>
      </c>
      <c r="F891" s="146">
        <v>277487</v>
      </c>
      <c r="G891" s="147">
        <v>6.1</v>
      </c>
      <c r="H891" s="148">
        <f t="shared" si="78"/>
        <v>33853.413999999997</v>
      </c>
      <c r="I891" s="148">
        <f t="shared" si="79"/>
        <v>243633.58600000001</v>
      </c>
      <c r="J891" s="148">
        <f t="shared" si="80"/>
        <v>311340.41399999999</v>
      </c>
      <c r="K891" s="149">
        <f t="shared" ref="K891" si="104">F891/F890</f>
        <v>0.13739224724831284</v>
      </c>
      <c r="L891" s="150">
        <f t="shared" si="81"/>
        <v>1.6761854164294165E-2</v>
      </c>
      <c r="M891" s="150">
        <f t="shared" si="82"/>
        <v>0.12063039308401867</v>
      </c>
      <c r="N891" s="150">
        <f t="shared" si="83"/>
        <v>0.15415410141260699</v>
      </c>
    </row>
    <row r="892" spans="1:14" x14ac:dyDescent="0.25">
      <c r="A892" s="156" t="s">
        <v>25</v>
      </c>
      <c r="B892" s="2" t="s">
        <v>28</v>
      </c>
      <c r="C892" s="123" t="s">
        <v>0</v>
      </c>
      <c r="D892" s="96" t="s">
        <v>7</v>
      </c>
      <c r="E892" s="60" t="s">
        <v>13</v>
      </c>
      <c r="F892" s="146">
        <v>511735</v>
      </c>
      <c r="G892" s="147">
        <v>4.2</v>
      </c>
      <c r="H892" s="148">
        <f t="shared" si="78"/>
        <v>42985.74</v>
      </c>
      <c r="I892" s="148">
        <f t="shared" si="79"/>
        <v>468749.26</v>
      </c>
      <c r="J892" s="148">
        <f t="shared" si="80"/>
        <v>554720.74</v>
      </c>
      <c r="K892" s="149">
        <f t="shared" ref="K892" si="105">F892/F890</f>
        <v>0.25337555145147472</v>
      </c>
      <c r="L892" s="150">
        <f t="shared" si="81"/>
        <v>2.1283546321923877E-2</v>
      </c>
      <c r="M892" s="150">
        <f t="shared" si="82"/>
        <v>0.23209200512955086</v>
      </c>
      <c r="N892" s="150">
        <f t="shared" si="83"/>
        <v>0.27465909777339859</v>
      </c>
    </row>
    <row r="893" spans="1:14" x14ac:dyDescent="0.25">
      <c r="A893" s="156" t="s">
        <v>25</v>
      </c>
      <c r="B893" s="2" t="s">
        <v>28</v>
      </c>
      <c r="C893" s="91" t="s">
        <v>0</v>
      </c>
      <c r="D893" s="2" t="s">
        <v>7</v>
      </c>
      <c r="E893" s="60" t="s">
        <v>14</v>
      </c>
      <c r="F893" s="146">
        <v>1230448</v>
      </c>
      <c r="G893" s="147">
        <v>2.9</v>
      </c>
      <c r="H893" s="148">
        <f t="shared" si="78"/>
        <v>71365.983999999997</v>
      </c>
      <c r="I893" s="148">
        <f t="shared" si="79"/>
        <v>1159082.0160000001</v>
      </c>
      <c r="J893" s="148">
        <f t="shared" si="80"/>
        <v>1301813.9839999999</v>
      </c>
      <c r="K893" s="149">
        <f t="shared" ref="K893" si="106">F893/F890</f>
        <v>0.60923220130021238</v>
      </c>
      <c r="L893" s="150">
        <f t="shared" si="81"/>
        <v>3.5335467675412319E-2</v>
      </c>
      <c r="M893" s="150">
        <f t="shared" si="82"/>
        <v>0.57389673362480009</v>
      </c>
      <c r="N893" s="150">
        <f t="shared" si="83"/>
        <v>0.64456766897562467</v>
      </c>
    </row>
    <row r="894" spans="1:14" x14ac:dyDescent="0.25">
      <c r="A894" s="156" t="s">
        <v>25</v>
      </c>
      <c r="B894" s="2" t="s">
        <v>28</v>
      </c>
      <c r="C894" s="91" t="s">
        <v>1</v>
      </c>
      <c r="D894" s="151" t="s">
        <v>7</v>
      </c>
      <c r="E894" s="56" t="s">
        <v>59</v>
      </c>
      <c r="F894" s="146">
        <v>966203</v>
      </c>
      <c r="G894" s="147">
        <v>3.4</v>
      </c>
      <c r="H894" s="148">
        <f t="shared" si="78"/>
        <v>65701.803999999989</v>
      </c>
      <c r="I894" s="148">
        <f t="shared" si="79"/>
        <v>900501.196</v>
      </c>
      <c r="J894" s="148">
        <f t="shared" si="80"/>
        <v>1031904.804</v>
      </c>
      <c r="K894" s="149">
        <f t="shared" ref="K894" si="107">F894/F894</f>
        <v>1</v>
      </c>
      <c r="L894" s="150">
        <f t="shared" si="81"/>
        <v>6.8000000000000005E-2</v>
      </c>
      <c r="M894" s="150">
        <f t="shared" si="82"/>
        <v>0.93199999999999994</v>
      </c>
      <c r="N894" s="150">
        <f t="shared" si="83"/>
        <v>1.0680000000000001</v>
      </c>
    </row>
    <row r="895" spans="1:14" x14ac:dyDescent="0.25">
      <c r="A895" s="156" t="s">
        <v>25</v>
      </c>
      <c r="B895" s="2" t="s">
        <v>28</v>
      </c>
      <c r="C895" s="91" t="s">
        <v>1</v>
      </c>
      <c r="D895" s="2" t="s">
        <v>7</v>
      </c>
      <c r="E895" s="60" t="s">
        <v>12</v>
      </c>
      <c r="F895" s="146">
        <v>211662</v>
      </c>
      <c r="G895" s="147">
        <v>6.8</v>
      </c>
      <c r="H895" s="148">
        <f t="shared" si="78"/>
        <v>28786.031999999996</v>
      </c>
      <c r="I895" s="148">
        <f t="shared" si="79"/>
        <v>182875.96799999999</v>
      </c>
      <c r="J895" s="148">
        <f t="shared" si="80"/>
        <v>240448.03200000001</v>
      </c>
      <c r="K895" s="149">
        <f t="shared" ref="K895" si="108">F895/F894</f>
        <v>0.21906576568278094</v>
      </c>
      <c r="L895" s="150">
        <f t="shared" si="81"/>
        <v>2.9792944132858205E-2</v>
      </c>
      <c r="M895" s="150">
        <f t="shared" si="82"/>
        <v>0.18927282154992273</v>
      </c>
      <c r="N895" s="150">
        <f t="shared" si="83"/>
        <v>0.24885870981563915</v>
      </c>
    </row>
    <row r="896" spans="1:14" x14ac:dyDescent="0.25">
      <c r="A896" s="156" t="s">
        <v>25</v>
      </c>
      <c r="B896" s="2" t="s">
        <v>28</v>
      </c>
      <c r="C896" s="123" t="s">
        <v>1</v>
      </c>
      <c r="D896" s="96" t="s">
        <v>7</v>
      </c>
      <c r="E896" s="60" t="s">
        <v>13</v>
      </c>
      <c r="F896" s="146">
        <v>313514</v>
      </c>
      <c r="G896" s="147">
        <v>5.6</v>
      </c>
      <c r="H896" s="148">
        <f t="shared" si="78"/>
        <v>35113.567999999999</v>
      </c>
      <c r="I896" s="148">
        <f t="shared" si="79"/>
        <v>278400.43200000003</v>
      </c>
      <c r="J896" s="148">
        <f t="shared" si="80"/>
        <v>348627.56799999997</v>
      </c>
      <c r="K896" s="149">
        <f t="shared" ref="K896" si="109">F896/F894</f>
        <v>0.32448046632022465</v>
      </c>
      <c r="L896" s="150">
        <f t="shared" si="81"/>
        <v>3.6341812227865158E-2</v>
      </c>
      <c r="M896" s="150">
        <f t="shared" si="82"/>
        <v>0.2881386540923595</v>
      </c>
      <c r="N896" s="150">
        <f t="shared" si="83"/>
        <v>0.36082227854808979</v>
      </c>
    </row>
    <row r="897" spans="1:14" x14ac:dyDescent="0.25">
      <c r="A897" s="156" t="s">
        <v>25</v>
      </c>
      <c r="B897" s="2" t="s">
        <v>28</v>
      </c>
      <c r="C897" s="91" t="s">
        <v>1</v>
      </c>
      <c r="D897" s="2" t="s">
        <v>7</v>
      </c>
      <c r="E897" s="60" t="s">
        <v>14</v>
      </c>
      <c r="F897" s="146">
        <v>441027</v>
      </c>
      <c r="G897" s="147">
        <v>4.7</v>
      </c>
      <c r="H897" s="148">
        <f t="shared" si="78"/>
        <v>41456.538</v>
      </c>
      <c r="I897" s="148">
        <f t="shared" si="79"/>
        <v>399570.462</v>
      </c>
      <c r="J897" s="148">
        <f t="shared" si="80"/>
        <v>482483.538</v>
      </c>
      <c r="K897" s="149">
        <f t="shared" ref="K897" si="110">F897/F894</f>
        <v>0.45645376799699444</v>
      </c>
      <c r="L897" s="150">
        <f t="shared" si="81"/>
        <v>4.2906654191717478E-2</v>
      </c>
      <c r="M897" s="150">
        <f t="shared" si="82"/>
        <v>0.41354711380527698</v>
      </c>
      <c r="N897" s="150">
        <f t="shared" si="83"/>
        <v>0.49936042218871191</v>
      </c>
    </row>
    <row r="898" spans="1:14" x14ac:dyDescent="0.25">
      <c r="A898" s="156" t="s">
        <v>25</v>
      </c>
      <c r="B898" s="2" t="s">
        <v>28</v>
      </c>
      <c r="C898" s="91" t="s">
        <v>60</v>
      </c>
      <c r="D898" s="2" t="s">
        <v>7</v>
      </c>
      <c r="E898" s="56" t="s">
        <v>59</v>
      </c>
      <c r="F898" s="146">
        <v>1053467</v>
      </c>
      <c r="G898" s="147">
        <v>2.9</v>
      </c>
      <c r="H898" s="148">
        <f t="shared" ref="H898:H961" si="111">2*(F898*G898/100)</f>
        <v>61101.085999999996</v>
      </c>
      <c r="I898" s="148">
        <f t="shared" ref="I898:I961" si="112">F898-H898</f>
        <v>992365.91399999999</v>
      </c>
      <c r="J898" s="148">
        <f t="shared" ref="J898:J961" si="113">F898+H898</f>
        <v>1114568.0859999999</v>
      </c>
      <c r="K898" s="149">
        <f t="shared" ref="K898" si="114">F898/F898</f>
        <v>1</v>
      </c>
      <c r="L898" s="150">
        <f t="shared" ref="L898:L961" si="115">2*(K898*G898/100)</f>
        <v>5.7999999999999996E-2</v>
      </c>
      <c r="M898" s="150">
        <f t="shared" ref="M898:M961" si="116">K898-L898</f>
        <v>0.94199999999999995</v>
      </c>
      <c r="N898" s="150">
        <f t="shared" ref="N898:N961" si="117">K898+L898</f>
        <v>1.0580000000000001</v>
      </c>
    </row>
    <row r="899" spans="1:14" x14ac:dyDescent="0.25">
      <c r="A899" s="156" t="s">
        <v>25</v>
      </c>
      <c r="B899" s="2" t="s">
        <v>28</v>
      </c>
      <c r="C899" s="91" t="s">
        <v>60</v>
      </c>
      <c r="D899" s="2" t="s">
        <v>7</v>
      </c>
      <c r="E899" s="60" t="s">
        <v>12</v>
      </c>
      <c r="F899" s="146">
        <v>65825</v>
      </c>
      <c r="G899" s="147">
        <v>12.1</v>
      </c>
      <c r="H899" s="148">
        <f t="shared" si="111"/>
        <v>15929.65</v>
      </c>
      <c r="I899" s="148">
        <f t="shared" si="112"/>
        <v>49895.35</v>
      </c>
      <c r="J899" s="148">
        <f t="shared" si="113"/>
        <v>81754.649999999994</v>
      </c>
      <c r="K899" s="149">
        <f t="shared" ref="K899" si="118">F899/F898</f>
        <v>6.2484159446855002E-2</v>
      </c>
      <c r="L899" s="150">
        <f t="shared" si="115"/>
        <v>1.512116658613891E-2</v>
      </c>
      <c r="M899" s="150">
        <f t="shared" si="116"/>
        <v>4.7362992860716088E-2</v>
      </c>
      <c r="N899" s="150">
        <f t="shared" si="117"/>
        <v>7.7605326032993915E-2</v>
      </c>
    </row>
    <row r="900" spans="1:14" x14ac:dyDescent="0.25">
      <c r="A900" s="156" t="s">
        <v>25</v>
      </c>
      <c r="B900" s="2" t="s">
        <v>28</v>
      </c>
      <c r="C900" s="123" t="s">
        <v>60</v>
      </c>
      <c r="D900" s="96" t="s">
        <v>7</v>
      </c>
      <c r="E900" s="60" t="s">
        <v>13</v>
      </c>
      <c r="F900" s="146">
        <v>198221</v>
      </c>
      <c r="G900" s="147">
        <v>7.9</v>
      </c>
      <c r="H900" s="148">
        <f t="shared" si="111"/>
        <v>31318.918000000001</v>
      </c>
      <c r="I900" s="148">
        <f t="shared" si="112"/>
        <v>166902.08199999999</v>
      </c>
      <c r="J900" s="148">
        <f t="shared" si="113"/>
        <v>229539.91800000001</v>
      </c>
      <c r="K900" s="149">
        <f t="shared" ref="K900" si="119">F900/F898</f>
        <v>0.18816061632685219</v>
      </c>
      <c r="L900" s="150">
        <f t="shared" si="115"/>
        <v>2.9729377379642648E-2</v>
      </c>
      <c r="M900" s="150">
        <f t="shared" si="116"/>
        <v>0.15843123894720954</v>
      </c>
      <c r="N900" s="150">
        <f t="shared" si="117"/>
        <v>0.21788999370649484</v>
      </c>
    </row>
    <row r="901" spans="1:14" x14ac:dyDescent="0.25">
      <c r="A901" s="156" t="s">
        <v>25</v>
      </c>
      <c r="B901" s="2" t="s">
        <v>28</v>
      </c>
      <c r="C901" s="91" t="s">
        <v>60</v>
      </c>
      <c r="D901" s="2" t="s">
        <v>7</v>
      </c>
      <c r="E901" s="60" t="s">
        <v>14</v>
      </c>
      <c r="F901" s="146">
        <v>789421</v>
      </c>
      <c r="G901" s="147">
        <v>3.4</v>
      </c>
      <c r="H901" s="148">
        <f t="shared" si="111"/>
        <v>53680.627999999997</v>
      </c>
      <c r="I901" s="148">
        <f t="shared" si="112"/>
        <v>735740.37199999997</v>
      </c>
      <c r="J901" s="148">
        <f t="shared" si="113"/>
        <v>843101.62800000003</v>
      </c>
      <c r="K901" s="149">
        <f t="shared" ref="K901" si="120">F901/F898</f>
        <v>0.74935522422629275</v>
      </c>
      <c r="L901" s="150">
        <f t="shared" si="115"/>
        <v>5.0956155247387905E-2</v>
      </c>
      <c r="M901" s="150">
        <f t="shared" si="116"/>
        <v>0.6983990689789048</v>
      </c>
      <c r="N901" s="150">
        <f t="shared" si="117"/>
        <v>0.8003113794736807</v>
      </c>
    </row>
    <row r="902" spans="1:14" x14ac:dyDescent="0.25">
      <c r="A902" s="156" t="s">
        <v>25</v>
      </c>
      <c r="B902" s="2" t="s">
        <v>28</v>
      </c>
      <c r="C902" s="91" t="s">
        <v>0</v>
      </c>
      <c r="D902" s="2" t="s">
        <v>8</v>
      </c>
      <c r="E902" s="56" t="s">
        <v>59</v>
      </c>
      <c r="F902" s="146">
        <v>2297325</v>
      </c>
      <c r="G902" s="147">
        <v>2</v>
      </c>
      <c r="H902" s="148">
        <f t="shared" si="111"/>
        <v>91893</v>
      </c>
      <c r="I902" s="148">
        <f t="shared" si="112"/>
        <v>2205432</v>
      </c>
      <c r="J902" s="148">
        <f t="shared" si="113"/>
        <v>2389218</v>
      </c>
      <c r="K902" s="149">
        <f t="shared" ref="K902" si="121">F902/F902</f>
        <v>1</v>
      </c>
      <c r="L902" s="150">
        <f t="shared" si="115"/>
        <v>0.04</v>
      </c>
      <c r="M902" s="150">
        <f t="shared" si="116"/>
        <v>0.96</v>
      </c>
      <c r="N902" s="150">
        <f t="shared" si="117"/>
        <v>1.04</v>
      </c>
    </row>
    <row r="903" spans="1:14" x14ac:dyDescent="0.25">
      <c r="A903" s="156" t="s">
        <v>25</v>
      </c>
      <c r="B903" s="2" t="s">
        <v>28</v>
      </c>
      <c r="C903" s="91" t="s">
        <v>0</v>
      </c>
      <c r="D903" s="2" t="s">
        <v>8</v>
      </c>
      <c r="E903" s="60" t="s">
        <v>12</v>
      </c>
      <c r="F903" s="146">
        <v>300766</v>
      </c>
      <c r="G903" s="147">
        <v>5.7</v>
      </c>
      <c r="H903" s="148">
        <f t="shared" si="111"/>
        <v>34287.324000000001</v>
      </c>
      <c r="I903" s="148">
        <f t="shared" si="112"/>
        <v>266478.67599999998</v>
      </c>
      <c r="J903" s="148">
        <f t="shared" si="113"/>
        <v>335053.32400000002</v>
      </c>
      <c r="K903" s="149">
        <f t="shared" ref="K903" si="122">F903/F902</f>
        <v>0.13092009184595127</v>
      </c>
      <c r="L903" s="150">
        <f t="shared" si="115"/>
        <v>1.4924890470438445E-2</v>
      </c>
      <c r="M903" s="150">
        <f t="shared" si="116"/>
        <v>0.11599520137551282</v>
      </c>
      <c r="N903" s="150">
        <f t="shared" si="117"/>
        <v>0.1458449823163897</v>
      </c>
    </row>
    <row r="904" spans="1:14" x14ac:dyDescent="0.25">
      <c r="A904" s="156" t="s">
        <v>25</v>
      </c>
      <c r="B904" s="2" t="s">
        <v>28</v>
      </c>
      <c r="C904" s="123" t="s">
        <v>0</v>
      </c>
      <c r="D904" s="96" t="s">
        <v>8</v>
      </c>
      <c r="E904" s="60" t="s">
        <v>13</v>
      </c>
      <c r="F904" s="146">
        <v>772704</v>
      </c>
      <c r="G904" s="147">
        <v>3.5</v>
      </c>
      <c r="H904" s="148">
        <f t="shared" si="111"/>
        <v>54089.279999999999</v>
      </c>
      <c r="I904" s="148">
        <f t="shared" si="112"/>
        <v>718614.72</v>
      </c>
      <c r="J904" s="148">
        <f t="shared" si="113"/>
        <v>826793.28</v>
      </c>
      <c r="K904" s="149">
        <f t="shared" ref="K904" si="123">F904/F902</f>
        <v>0.33634944990369231</v>
      </c>
      <c r="L904" s="150">
        <f t="shared" si="115"/>
        <v>2.3544461493258461E-2</v>
      </c>
      <c r="M904" s="150">
        <f t="shared" si="116"/>
        <v>0.31280498841043386</v>
      </c>
      <c r="N904" s="150">
        <f t="shared" si="117"/>
        <v>0.35989391139695076</v>
      </c>
    </row>
    <row r="905" spans="1:14" x14ac:dyDescent="0.25">
      <c r="A905" s="156" t="s">
        <v>25</v>
      </c>
      <c r="B905" s="2" t="s">
        <v>28</v>
      </c>
      <c r="C905" s="91" t="s">
        <v>0</v>
      </c>
      <c r="D905" s="2" t="s">
        <v>8</v>
      </c>
      <c r="E905" s="60" t="s">
        <v>14</v>
      </c>
      <c r="F905" s="146">
        <v>1223855</v>
      </c>
      <c r="G905" s="147">
        <v>3</v>
      </c>
      <c r="H905" s="148">
        <f t="shared" si="111"/>
        <v>73431.3</v>
      </c>
      <c r="I905" s="148">
        <f t="shared" si="112"/>
        <v>1150423.7</v>
      </c>
      <c r="J905" s="148">
        <f t="shared" si="113"/>
        <v>1297286.3</v>
      </c>
      <c r="K905" s="149">
        <f t="shared" ref="K905" si="124">F905/F902</f>
        <v>0.53273045825035636</v>
      </c>
      <c r="L905" s="150">
        <f t="shared" si="115"/>
        <v>3.1963827495021385E-2</v>
      </c>
      <c r="M905" s="150">
        <f t="shared" si="116"/>
        <v>0.50076663075533501</v>
      </c>
      <c r="N905" s="150">
        <f t="shared" si="117"/>
        <v>0.56469428574537772</v>
      </c>
    </row>
    <row r="906" spans="1:14" x14ac:dyDescent="0.25">
      <c r="A906" s="156" t="s">
        <v>25</v>
      </c>
      <c r="B906" s="2" t="s">
        <v>28</v>
      </c>
      <c r="C906" s="91" t="s">
        <v>1</v>
      </c>
      <c r="D906" s="151" t="s">
        <v>8</v>
      </c>
      <c r="E906" s="56" t="s">
        <v>59</v>
      </c>
      <c r="F906" s="146">
        <v>1121258</v>
      </c>
      <c r="G906" s="147">
        <v>3</v>
      </c>
      <c r="H906" s="148">
        <f t="shared" si="111"/>
        <v>67275.48</v>
      </c>
      <c r="I906" s="148">
        <f t="shared" si="112"/>
        <v>1053982.52</v>
      </c>
      <c r="J906" s="148">
        <f t="shared" si="113"/>
        <v>1188533.48</v>
      </c>
      <c r="K906" s="149">
        <f t="shared" ref="K906" si="125">F906/F906</f>
        <v>1</v>
      </c>
      <c r="L906" s="150">
        <f t="shared" si="115"/>
        <v>0.06</v>
      </c>
      <c r="M906" s="150">
        <f t="shared" si="116"/>
        <v>0.94</v>
      </c>
      <c r="N906" s="150">
        <f t="shared" si="117"/>
        <v>1.06</v>
      </c>
    </row>
    <row r="907" spans="1:14" x14ac:dyDescent="0.25">
      <c r="A907" s="156" t="s">
        <v>25</v>
      </c>
      <c r="B907" s="2" t="s">
        <v>28</v>
      </c>
      <c r="C907" s="91" t="s">
        <v>1</v>
      </c>
      <c r="D907" s="2" t="s">
        <v>8</v>
      </c>
      <c r="E907" s="60" t="s">
        <v>12</v>
      </c>
      <c r="F907" s="146">
        <v>219503</v>
      </c>
      <c r="G907" s="147">
        <v>6.9</v>
      </c>
      <c r="H907" s="148">
        <f t="shared" si="111"/>
        <v>30291.414000000004</v>
      </c>
      <c r="I907" s="148">
        <f t="shared" si="112"/>
        <v>189211.58600000001</v>
      </c>
      <c r="J907" s="148">
        <f t="shared" si="113"/>
        <v>249794.41399999999</v>
      </c>
      <c r="K907" s="149">
        <f t="shared" ref="K907" si="126">F907/F906</f>
        <v>0.19576493545642484</v>
      </c>
      <c r="L907" s="150">
        <f t="shared" si="115"/>
        <v>2.7015561092986629E-2</v>
      </c>
      <c r="M907" s="150">
        <f t="shared" si="116"/>
        <v>0.1687493743634382</v>
      </c>
      <c r="N907" s="150">
        <f t="shared" si="117"/>
        <v>0.22278049654941148</v>
      </c>
    </row>
    <row r="908" spans="1:14" x14ac:dyDescent="0.25">
      <c r="A908" s="156" t="s">
        <v>25</v>
      </c>
      <c r="B908" s="2" t="s">
        <v>28</v>
      </c>
      <c r="C908" s="123" t="s">
        <v>1</v>
      </c>
      <c r="D908" s="96" t="s">
        <v>8</v>
      </c>
      <c r="E908" s="60" t="s">
        <v>13</v>
      </c>
      <c r="F908" s="146">
        <v>486240</v>
      </c>
      <c r="G908" s="147">
        <v>4.5999999999999996</v>
      </c>
      <c r="H908" s="148">
        <f t="shared" si="111"/>
        <v>44734.080000000002</v>
      </c>
      <c r="I908" s="148">
        <f t="shared" si="112"/>
        <v>441505.92</v>
      </c>
      <c r="J908" s="148">
        <f t="shared" si="113"/>
        <v>530974.07999999996</v>
      </c>
      <c r="K908" s="149">
        <f t="shared" ref="K908" si="127">F908/F906</f>
        <v>0.43365576878827172</v>
      </c>
      <c r="L908" s="150">
        <f t="shared" si="115"/>
        <v>3.9896330728520994E-2</v>
      </c>
      <c r="M908" s="150">
        <f t="shared" si="116"/>
        <v>0.39375943805975072</v>
      </c>
      <c r="N908" s="150">
        <f t="shared" si="117"/>
        <v>0.47355209951679272</v>
      </c>
    </row>
    <row r="909" spans="1:14" x14ac:dyDescent="0.25">
      <c r="A909" s="156" t="s">
        <v>25</v>
      </c>
      <c r="B909" s="2" t="s">
        <v>28</v>
      </c>
      <c r="C909" s="91" t="s">
        <v>1</v>
      </c>
      <c r="D909" s="2" t="s">
        <v>8</v>
      </c>
      <c r="E909" s="60" t="s">
        <v>14</v>
      </c>
      <c r="F909" s="146">
        <v>415515</v>
      </c>
      <c r="G909" s="147">
        <v>4.9000000000000004</v>
      </c>
      <c r="H909" s="148">
        <f t="shared" si="111"/>
        <v>40720.47</v>
      </c>
      <c r="I909" s="148">
        <f t="shared" si="112"/>
        <v>374794.53</v>
      </c>
      <c r="J909" s="148">
        <f t="shared" si="113"/>
        <v>456235.47</v>
      </c>
      <c r="K909" s="149">
        <f t="shared" ref="K909" si="128">F909/F906</f>
        <v>0.37057929575530341</v>
      </c>
      <c r="L909" s="150">
        <f t="shared" si="115"/>
        <v>3.6316770984019732E-2</v>
      </c>
      <c r="M909" s="150">
        <f t="shared" si="116"/>
        <v>0.33426252477128365</v>
      </c>
      <c r="N909" s="150">
        <f t="shared" si="117"/>
        <v>0.40689606673932316</v>
      </c>
    </row>
    <row r="910" spans="1:14" x14ac:dyDescent="0.25">
      <c r="A910" s="156" t="s">
        <v>25</v>
      </c>
      <c r="B910" s="2" t="s">
        <v>28</v>
      </c>
      <c r="C910" s="91" t="s">
        <v>60</v>
      </c>
      <c r="D910" s="2" t="s">
        <v>8</v>
      </c>
      <c r="E910" s="56" t="s">
        <v>59</v>
      </c>
      <c r="F910" s="146">
        <v>1176067</v>
      </c>
      <c r="G910" s="147">
        <v>3</v>
      </c>
      <c r="H910" s="148">
        <f t="shared" si="111"/>
        <v>70564.02</v>
      </c>
      <c r="I910" s="148">
        <f t="shared" si="112"/>
        <v>1105502.98</v>
      </c>
      <c r="J910" s="148">
        <f t="shared" si="113"/>
        <v>1246631.02</v>
      </c>
      <c r="K910" s="149">
        <f t="shared" ref="K910" si="129">F910/F910</f>
        <v>1</v>
      </c>
      <c r="L910" s="150">
        <f t="shared" si="115"/>
        <v>0.06</v>
      </c>
      <c r="M910" s="150">
        <f t="shared" si="116"/>
        <v>0.94</v>
      </c>
      <c r="N910" s="150">
        <f t="shared" si="117"/>
        <v>1.06</v>
      </c>
    </row>
    <row r="911" spans="1:14" x14ac:dyDescent="0.25">
      <c r="A911" s="156" t="s">
        <v>25</v>
      </c>
      <c r="B911" s="2" t="s">
        <v>28</v>
      </c>
      <c r="C911" s="91" t="s">
        <v>60</v>
      </c>
      <c r="D911" s="2" t="s">
        <v>8</v>
      </c>
      <c r="E911" s="60" t="s">
        <v>12</v>
      </c>
      <c r="F911" s="146">
        <v>81263</v>
      </c>
      <c r="G911" s="147">
        <v>11.1</v>
      </c>
      <c r="H911" s="148">
        <f t="shared" si="111"/>
        <v>18040.385999999999</v>
      </c>
      <c r="I911" s="148">
        <f t="shared" si="112"/>
        <v>63222.614000000001</v>
      </c>
      <c r="J911" s="148">
        <f t="shared" si="113"/>
        <v>99303.385999999999</v>
      </c>
      <c r="K911" s="149">
        <f t="shared" ref="K911" si="130">F911/F910</f>
        <v>6.909725381292052E-2</v>
      </c>
      <c r="L911" s="150">
        <f t="shared" si="115"/>
        <v>1.5339590346468354E-2</v>
      </c>
      <c r="M911" s="150">
        <f t="shared" si="116"/>
        <v>5.3757663466452166E-2</v>
      </c>
      <c r="N911" s="150">
        <f t="shared" si="117"/>
        <v>8.4436844159388874E-2</v>
      </c>
    </row>
    <row r="912" spans="1:14" x14ac:dyDescent="0.25">
      <c r="A912" s="156" t="s">
        <v>25</v>
      </c>
      <c r="B912" s="2" t="s">
        <v>28</v>
      </c>
      <c r="C912" s="123" t="s">
        <v>60</v>
      </c>
      <c r="D912" s="96" t="s">
        <v>8</v>
      </c>
      <c r="E912" s="60" t="s">
        <v>13</v>
      </c>
      <c r="F912" s="146">
        <v>286464</v>
      </c>
      <c r="G912" s="147">
        <v>6.2</v>
      </c>
      <c r="H912" s="148">
        <f t="shared" si="111"/>
        <v>35521.536</v>
      </c>
      <c r="I912" s="148">
        <f t="shared" si="112"/>
        <v>250942.46400000001</v>
      </c>
      <c r="J912" s="148">
        <f t="shared" si="113"/>
        <v>321985.53600000002</v>
      </c>
      <c r="K912" s="149">
        <f t="shared" ref="K912" si="131">F912/F910</f>
        <v>0.24357795941897867</v>
      </c>
      <c r="L912" s="150">
        <f t="shared" si="115"/>
        <v>3.0203666967953357E-2</v>
      </c>
      <c r="M912" s="150">
        <f t="shared" si="116"/>
        <v>0.21337429245102532</v>
      </c>
      <c r="N912" s="150">
        <f t="shared" si="117"/>
        <v>0.27378162638693204</v>
      </c>
    </row>
    <row r="913" spans="1:14" x14ac:dyDescent="0.25">
      <c r="A913" s="156" t="s">
        <v>25</v>
      </c>
      <c r="B913" s="2" t="s">
        <v>28</v>
      </c>
      <c r="C913" s="91" t="s">
        <v>60</v>
      </c>
      <c r="D913" s="2" t="s">
        <v>8</v>
      </c>
      <c r="E913" s="60" t="s">
        <v>14</v>
      </c>
      <c r="F913" s="146">
        <v>808340</v>
      </c>
      <c r="G913" s="147">
        <v>3.5</v>
      </c>
      <c r="H913" s="148">
        <f t="shared" si="111"/>
        <v>56583.8</v>
      </c>
      <c r="I913" s="148">
        <f t="shared" si="112"/>
        <v>751756.2</v>
      </c>
      <c r="J913" s="148">
        <f t="shared" si="113"/>
        <v>864923.8</v>
      </c>
      <c r="K913" s="149">
        <f t="shared" ref="K913" si="132">F913/F910</f>
        <v>0.68732478676810083</v>
      </c>
      <c r="L913" s="150">
        <f t="shared" si="115"/>
        <v>4.8112735073767059E-2</v>
      </c>
      <c r="M913" s="150">
        <f t="shared" si="116"/>
        <v>0.63921205169433382</v>
      </c>
      <c r="N913" s="150">
        <f t="shared" si="117"/>
        <v>0.73543752184186784</v>
      </c>
    </row>
    <row r="914" spans="1:14" x14ac:dyDescent="0.25">
      <c r="A914" s="156" t="s">
        <v>25</v>
      </c>
      <c r="B914" s="2" t="s">
        <v>28</v>
      </c>
      <c r="C914" s="91" t="s">
        <v>0</v>
      </c>
      <c r="D914" s="2" t="s">
        <v>61</v>
      </c>
      <c r="E914" s="56" t="s">
        <v>59</v>
      </c>
      <c r="F914" s="146">
        <v>1397650</v>
      </c>
      <c r="G914" s="147">
        <v>1.8</v>
      </c>
      <c r="H914" s="148">
        <f t="shared" si="111"/>
        <v>50315.4</v>
      </c>
      <c r="I914" s="148">
        <f t="shared" si="112"/>
        <v>1347334.6</v>
      </c>
      <c r="J914" s="148">
        <f t="shared" si="113"/>
        <v>1447965.4</v>
      </c>
      <c r="K914" s="149">
        <f t="shared" ref="K914" si="133">F914/F914</f>
        <v>1</v>
      </c>
      <c r="L914" s="150">
        <f t="shared" si="115"/>
        <v>3.6000000000000004E-2</v>
      </c>
      <c r="M914" s="150">
        <f t="shared" si="116"/>
        <v>0.96399999999999997</v>
      </c>
      <c r="N914" s="150">
        <f t="shared" si="117"/>
        <v>1.036</v>
      </c>
    </row>
    <row r="915" spans="1:14" x14ac:dyDescent="0.25">
      <c r="A915" s="156" t="s">
        <v>25</v>
      </c>
      <c r="B915" s="2" t="s">
        <v>28</v>
      </c>
      <c r="C915" s="91" t="s">
        <v>0</v>
      </c>
      <c r="D915" s="2" t="s">
        <v>61</v>
      </c>
      <c r="E915" s="60" t="s">
        <v>12</v>
      </c>
      <c r="F915" s="146">
        <v>93840</v>
      </c>
      <c r="G915" s="147">
        <v>6.6</v>
      </c>
      <c r="H915" s="148">
        <f t="shared" si="111"/>
        <v>12386.88</v>
      </c>
      <c r="I915" s="148">
        <f t="shared" si="112"/>
        <v>81453.119999999995</v>
      </c>
      <c r="J915" s="148">
        <f t="shared" si="113"/>
        <v>106226.88</v>
      </c>
      <c r="K915" s="149">
        <f t="shared" ref="K915" si="134">F915/F914</f>
        <v>6.714127285085679E-2</v>
      </c>
      <c r="L915" s="150">
        <f t="shared" si="115"/>
        <v>8.8626480163130957E-3</v>
      </c>
      <c r="M915" s="150">
        <f t="shared" si="116"/>
        <v>5.8278624834543692E-2</v>
      </c>
      <c r="N915" s="150">
        <f t="shared" si="117"/>
        <v>7.600392086716988E-2</v>
      </c>
    </row>
    <row r="916" spans="1:14" x14ac:dyDescent="0.25">
      <c r="A916" s="156" t="s">
        <v>25</v>
      </c>
      <c r="B916" s="2" t="s">
        <v>28</v>
      </c>
      <c r="C916" s="123" t="s">
        <v>0</v>
      </c>
      <c r="D916" s="96" t="s">
        <v>61</v>
      </c>
      <c r="E916" s="60" t="s">
        <v>13</v>
      </c>
      <c r="F916" s="146">
        <v>613710</v>
      </c>
      <c r="G916" s="147">
        <v>2.7</v>
      </c>
      <c r="H916" s="148">
        <f t="shared" si="111"/>
        <v>33140.339999999997</v>
      </c>
      <c r="I916" s="148">
        <f t="shared" si="112"/>
        <v>580569.66</v>
      </c>
      <c r="J916" s="148">
        <f t="shared" si="113"/>
        <v>646850.34</v>
      </c>
      <c r="K916" s="149">
        <f t="shared" ref="K916" si="135">F916/F914</f>
        <v>0.43910134869244805</v>
      </c>
      <c r="L916" s="150">
        <f t="shared" si="115"/>
        <v>2.3711472829392198E-2</v>
      </c>
      <c r="M916" s="150">
        <f t="shared" si="116"/>
        <v>0.41538987586305587</v>
      </c>
      <c r="N916" s="150">
        <f t="shared" si="117"/>
        <v>0.46281282152184022</v>
      </c>
    </row>
    <row r="917" spans="1:14" x14ac:dyDescent="0.25">
      <c r="A917" s="156" t="s">
        <v>25</v>
      </c>
      <c r="B917" s="2" t="s">
        <v>28</v>
      </c>
      <c r="C917" s="91" t="s">
        <v>0</v>
      </c>
      <c r="D917" s="2" t="s">
        <v>61</v>
      </c>
      <c r="E917" s="60" t="s">
        <v>14</v>
      </c>
      <c r="F917" s="146">
        <v>690100</v>
      </c>
      <c r="G917" s="147">
        <v>2.7</v>
      </c>
      <c r="H917" s="148">
        <f t="shared" si="111"/>
        <v>37265.4</v>
      </c>
      <c r="I917" s="148">
        <f t="shared" si="112"/>
        <v>652834.6</v>
      </c>
      <c r="J917" s="148">
        <f t="shared" si="113"/>
        <v>727365.4</v>
      </c>
      <c r="K917" s="149">
        <f t="shared" ref="K917" si="136">F917/F914</f>
        <v>0.49375737845669515</v>
      </c>
      <c r="L917" s="150">
        <f t="shared" si="115"/>
        <v>2.6662898436661541E-2</v>
      </c>
      <c r="M917" s="150">
        <f t="shared" si="116"/>
        <v>0.46709448002003362</v>
      </c>
      <c r="N917" s="150">
        <f t="shared" si="117"/>
        <v>0.52042027689335668</v>
      </c>
    </row>
    <row r="918" spans="1:14" x14ac:dyDescent="0.25">
      <c r="A918" s="156" t="s">
        <v>25</v>
      </c>
      <c r="B918" s="2" t="s">
        <v>28</v>
      </c>
      <c r="C918" s="91" t="s">
        <v>1</v>
      </c>
      <c r="D918" s="151" t="s">
        <v>61</v>
      </c>
      <c r="E918" s="56" t="s">
        <v>59</v>
      </c>
      <c r="F918" s="146">
        <v>657851</v>
      </c>
      <c r="G918" s="147">
        <v>2.7</v>
      </c>
      <c r="H918" s="148">
        <f t="shared" si="111"/>
        <v>35523.954000000005</v>
      </c>
      <c r="I918" s="148">
        <f t="shared" si="112"/>
        <v>622327.04599999997</v>
      </c>
      <c r="J918" s="148">
        <f t="shared" si="113"/>
        <v>693374.95400000003</v>
      </c>
      <c r="K918" s="149">
        <f t="shared" ref="K918" si="137">F918/F918</f>
        <v>1</v>
      </c>
      <c r="L918" s="150">
        <f t="shared" si="115"/>
        <v>5.4000000000000006E-2</v>
      </c>
      <c r="M918" s="150">
        <f t="shared" si="116"/>
        <v>0.94599999999999995</v>
      </c>
      <c r="N918" s="150">
        <f t="shared" si="117"/>
        <v>1.054</v>
      </c>
    </row>
    <row r="919" spans="1:14" x14ac:dyDescent="0.25">
      <c r="A919" s="156" t="s">
        <v>25</v>
      </c>
      <c r="B919" s="2" t="s">
        <v>28</v>
      </c>
      <c r="C919" s="91" t="s">
        <v>1</v>
      </c>
      <c r="D919" s="2" t="s">
        <v>61</v>
      </c>
      <c r="E919" s="60" t="s">
        <v>12</v>
      </c>
      <c r="F919" s="146">
        <v>59835</v>
      </c>
      <c r="G919" s="147">
        <v>8.4</v>
      </c>
      <c r="H919" s="148">
        <f t="shared" si="111"/>
        <v>10052.280000000001</v>
      </c>
      <c r="I919" s="148">
        <f t="shared" si="112"/>
        <v>49782.720000000001</v>
      </c>
      <c r="J919" s="148">
        <f t="shared" si="113"/>
        <v>69887.28</v>
      </c>
      <c r="K919" s="149">
        <f t="shared" ref="K919" si="138">F919/F918</f>
        <v>9.0955246704800929E-2</v>
      </c>
      <c r="L919" s="150">
        <f t="shared" si="115"/>
        <v>1.5280481446406558E-2</v>
      </c>
      <c r="M919" s="150">
        <f t="shared" si="116"/>
        <v>7.5674765258394366E-2</v>
      </c>
      <c r="N919" s="150">
        <f t="shared" si="117"/>
        <v>0.10623572815120749</v>
      </c>
    </row>
    <row r="920" spans="1:14" x14ac:dyDescent="0.25">
      <c r="A920" s="156" t="s">
        <v>25</v>
      </c>
      <c r="B920" s="2" t="s">
        <v>28</v>
      </c>
      <c r="C920" s="123" t="s">
        <v>1</v>
      </c>
      <c r="D920" s="96" t="s">
        <v>61</v>
      </c>
      <c r="E920" s="60" t="s">
        <v>13</v>
      </c>
      <c r="F920" s="146">
        <v>390624</v>
      </c>
      <c r="G920" s="147">
        <v>3.3</v>
      </c>
      <c r="H920" s="148">
        <f t="shared" si="111"/>
        <v>25781.183999999997</v>
      </c>
      <c r="I920" s="148">
        <f t="shared" si="112"/>
        <v>364842.81599999999</v>
      </c>
      <c r="J920" s="148">
        <f t="shared" si="113"/>
        <v>416405.18400000001</v>
      </c>
      <c r="K920" s="149">
        <f t="shared" ref="K920" si="139">F920/F918</f>
        <v>0.59378795502324999</v>
      </c>
      <c r="L920" s="150">
        <f t="shared" si="115"/>
        <v>3.9190005031534497E-2</v>
      </c>
      <c r="M920" s="150">
        <f t="shared" si="116"/>
        <v>0.55459794999171552</v>
      </c>
      <c r="N920" s="150">
        <f t="shared" si="117"/>
        <v>0.63297796005478446</v>
      </c>
    </row>
    <row r="921" spans="1:14" x14ac:dyDescent="0.25">
      <c r="A921" s="156" t="s">
        <v>25</v>
      </c>
      <c r="B921" s="2" t="s">
        <v>28</v>
      </c>
      <c r="C921" s="91" t="s">
        <v>1</v>
      </c>
      <c r="D921" s="2" t="s">
        <v>61</v>
      </c>
      <c r="E921" s="60" t="s">
        <v>14</v>
      </c>
      <c r="F921" s="146">
        <v>207392</v>
      </c>
      <c r="G921" s="147">
        <v>4.4000000000000004</v>
      </c>
      <c r="H921" s="148">
        <f t="shared" si="111"/>
        <v>18250.495999999999</v>
      </c>
      <c r="I921" s="148">
        <f t="shared" si="112"/>
        <v>189141.50400000002</v>
      </c>
      <c r="J921" s="148">
        <f t="shared" si="113"/>
        <v>225642.49599999998</v>
      </c>
      <c r="K921" s="149">
        <f t="shared" ref="K921" si="140">F921/F918</f>
        <v>0.31525679827194913</v>
      </c>
      <c r="L921" s="150">
        <f t="shared" si="115"/>
        <v>2.7742598247931526E-2</v>
      </c>
      <c r="M921" s="150">
        <f t="shared" si="116"/>
        <v>0.28751420002401762</v>
      </c>
      <c r="N921" s="150">
        <f t="shared" si="117"/>
        <v>0.34299939651988065</v>
      </c>
    </row>
    <row r="922" spans="1:14" x14ac:dyDescent="0.25">
      <c r="A922" s="156" t="s">
        <v>25</v>
      </c>
      <c r="B922" s="2" t="s">
        <v>28</v>
      </c>
      <c r="C922" s="91" t="s">
        <v>60</v>
      </c>
      <c r="D922" s="2" t="s">
        <v>61</v>
      </c>
      <c r="E922" s="56" t="s">
        <v>59</v>
      </c>
      <c r="F922" s="146">
        <v>739799</v>
      </c>
      <c r="G922" s="147">
        <v>2.7</v>
      </c>
      <c r="H922" s="148">
        <f t="shared" si="111"/>
        <v>39949.146000000001</v>
      </c>
      <c r="I922" s="148">
        <f t="shared" si="112"/>
        <v>699849.85400000005</v>
      </c>
      <c r="J922" s="148">
        <f t="shared" si="113"/>
        <v>779748.14599999995</v>
      </c>
      <c r="K922" s="149">
        <f t="shared" ref="K922" si="141">F922/F922</f>
        <v>1</v>
      </c>
      <c r="L922" s="150">
        <f t="shared" si="115"/>
        <v>5.4000000000000006E-2</v>
      </c>
      <c r="M922" s="150">
        <f t="shared" si="116"/>
        <v>0.94599999999999995</v>
      </c>
      <c r="N922" s="150">
        <f t="shared" si="117"/>
        <v>1.054</v>
      </c>
    </row>
    <row r="923" spans="1:14" x14ac:dyDescent="0.25">
      <c r="A923" s="156" t="s">
        <v>25</v>
      </c>
      <c r="B923" s="2" t="s">
        <v>28</v>
      </c>
      <c r="C923" s="91" t="s">
        <v>60</v>
      </c>
      <c r="D923" s="2" t="s">
        <v>61</v>
      </c>
      <c r="E923" s="60" t="s">
        <v>12</v>
      </c>
      <c r="F923" s="146">
        <v>34005</v>
      </c>
      <c r="G923" s="147">
        <v>11.5</v>
      </c>
      <c r="H923" s="148">
        <f t="shared" si="111"/>
        <v>7821.15</v>
      </c>
      <c r="I923" s="148">
        <f t="shared" si="112"/>
        <v>26183.85</v>
      </c>
      <c r="J923" s="148">
        <f t="shared" si="113"/>
        <v>41826.15</v>
      </c>
      <c r="K923" s="149">
        <f t="shared" ref="K923" si="142">F923/F922</f>
        <v>4.5965187841562373E-2</v>
      </c>
      <c r="L923" s="150">
        <f t="shared" si="115"/>
        <v>1.0571993203559346E-2</v>
      </c>
      <c r="M923" s="150">
        <f t="shared" si="116"/>
        <v>3.5393194638003028E-2</v>
      </c>
      <c r="N923" s="150">
        <f t="shared" si="117"/>
        <v>5.6537181045121718E-2</v>
      </c>
    </row>
    <row r="924" spans="1:14" x14ac:dyDescent="0.25">
      <c r="A924" s="156" t="s">
        <v>25</v>
      </c>
      <c r="B924" s="2" t="s">
        <v>28</v>
      </c>
      <c r="C924" s="123" t="s">
        <v>60</v>
      </c>
      <c r="D924" s="96" t="s">
        <v>61</v>
      </c>
      <c r="E924" s="60" t="s">
        <v>13</v>
      </c>
      <c r="F924" s="146">
        <v>223086</v>
      </c>
      <c r="G924" s="147">
        <v>4.4000000000000004</v>
      </c>
      <c r="H924" s="148">
        <f t="shared" si="111"/>
        <v>19631.567999999999</v>
      </c>
      <c r="I924" s="148">
        <f t="shared" si="112"/>
        <v>203454.432</v>
      </c>
      <c r="J924" s="148">
        <f t="shared" si="113"/>
        <v>242717.568</v>
      </c>
      <c r="K924" s="149">
        <f t="shared" ref="K924" si="143">F924/F922</f>
        <v>0.30154947492494583</v>
      </c>
      <c r="L924" s="150">
        <f t="shared" si="115"/>
        <v>2.6536353793395234E-2</v>
      </c>
      <c r="M924" s="150">
        <f t="shared" si="116"/>
        <v>0.27501312113155058</v>
      </c>
      <c r="N924" s="150">
        <f t="shared" si="117"/>
        <v>0.32808582871834108</v>
      </c>
    </row>
    <row r="925" spans="1:14" x14ac:dyDescent="0.25">
      <c r="A925" s="156" t="s">
        <v>25</v>
      </c>
      <c r="B925" s="2" t="s">
        <v>28</v>
      </c>
      <c r="C925" s="91" t="s">
        <v>60</v>
      </c>
      <c r="D925" s="2" t="s">
        <v>61</v>
      </c>
      <c r="E925" s="60" t="s">
        <v>14</v>
      </c>
      <c r="F925" s="146">
        <v>482708</v>
      </c>
      <c r="G925" s="147">
        <v>2.9</v>
      </c>
      <c r="H925" s="148">
        <f t="shared" si="111"/>
        <v>27997.063999999998</v>
      </c>
      <c r="I925" s="148">
        <f t="shared" si="112"/>
        <v>454710.93599999999</v>
      </c>
      <c r="J925" s="148">
        <f t="shared" si="113"/>
        <v>510705.06400000001</v>
      </c>
      <c r="K925" s="149">
        <f t="shared" ref="K925" si="144">F925/F922</f>
        <v>0.65248533723349178</v>
      </c>
      <c r="L925" s="150">
        <f t="shared" si="115"/>
        <v>3.7844149559542524E-2</v>
      </c>
      <c r="M925" s="150">
        <f t="shared" si="116"/>
        <v>0.61464118767394926</v>
      </c>
      <c r="N925" s="150">
        <f t="shared" si="117"/>
        <v>0.6903294867930343</v>
      </c>
    </row>
    <row r="926" spans="1:14" x14ac:dyDescent="0.25">
      <c r="A926" s="156" t="s">
        <v>25</v>
      </c>
      <c r="B926" s="2" t="s">
        <v>28</v>
      </c>
      <c r="C926" s="91" t="s">
        <v>0</v>
      </c>
      <c r="D926" s="2" t="s">
        <v>10</v>
      </c>
      <c r="E926" s="56" t="s">
        <v>59</v>
      </c>
      <c r="F926" s="146">
        <v>7045913</v>
      </c>
      <c r="G926" s="147">
        <v>1</v>
      </c>
      <c r="H926" s="148">
        <f t="shared" si="111"/>
        <v>140918.26</v>
      </c>
      <c r="I926" s="148">
        <f t="shared" si="112"/>
        <v>6904994.7400000002</v>
      </c>
      <c r="J926" s="148">
        <f t="shared" si="113"/>
        <v>7186831.2599999998</v>
      </c>
      <c r="K926" s="149">
        <f t="shared" ref="K926" si="145">F926/F926</f>
        <v>1</v>
      </c>
      <c r="L926" s="150">
        <f t="shared" si="115"/>
        <v>0.02</v>
      </c>
      <c r="M926" s="150">
        <f t="shared" si="116"/>
        <v>0.98</v>
      </c>
      <c r="N926" s="150">
        <f t="shared" si="117"/>
        <v>1.02</v>
      </c>
    </row>
    <row r="927" spans="1:14" x14ac:dyDescent="0.25">
      <c r="A927" s="156" t="s">
        <v>25</v>
      </c>
      <c r="B927" s="2" t="s">
        <v>28</v>
      </c>
      <c r="C927" s="91" t="s">
        <v>0</v>
      </c>
      <c r="D927" s="2" t="s">
        <v>10</v>
      </c>
      <c r="E927" s="60" t="s">
        <v>12</v>
      </c>
      <c r="F927" s="146">
        <v>850987</v>
      </c>
      <c r="G927" s="147">
        <v>3.3</v>
      </c>
      <c r="H927" s="148">
        <f t="shared" si="111"/>
        <v>56165.141999999993</v>
      </c>
      <c r="I927" s="148">
        <f t="shared" si="112"/>
        <v>794821.85800000001</v>
      </c>
      <c r="J927" s="148">
        <f t="shared" si="113"/>
        <v>907152.14199999999</v>
      </c>
      <c r="K927" s="149">
        <f t="shared" ref="K927" si="146">F927/F926</f>
        <v>0.12077739251109118</v>
      </c>
      <c r="L927" s="150">
        <f t="shared" si="115"/>
        <v>7.9713079057320176E-3</v>
      </c>
      <c r="M927" s="150">
        <f t="shared" si="116"/>
        <v>0.11280608460535917</v>
      </c>
      <c r="N927" s="150">
        <f t="shared" si="117"/>
        <v>0.12874870041682321</v>
      </c>
    </row>
    <row r="928" spans="1:14" x14ac:dyDescent="0.25">
      <c r="A928" s="156" t="s">
        <v>25</v>
      </c>
      <c r="B928" s="2" t="s">
        <v>28</v>
      </c>
      <c r="C928" s="123" t="s">
        <v>0</v>
      </c>
      <c r="D928" s="96" t="s">
        <v>10</v>
      </c>
      <c r="E928" s="60" t="s">
        <v>13</v>
      </c>
      <c r="F928" s="146">
        <v>2088261</v>
      </c>
      <c r="G928" s="147">
        <v>2</v>
      </c>
      <c r="H928" s="148">
        <f t="shared" si="111"/>
        <v>83530.44</v>
      </c>
      <c r="I928" s="148">
        <f t="shared" si="112"/>
        <v>2004730.56</v>
      </c>
      <c r="J928" s="148">
        <f t="shared" si="113"/>
        <v>2171791.44</v>
      </c>
      <c r="K928" s="149">
        <f t="shared" ref="K928" si="147">F928/F926</f>
        <v>0.29637904981228125</v>
      </c>
      <c r="L928" s="150">
        <f t="shared" si="115"/>
        <v>1.185516199249125E-2</v>
      </c>
      <c r="M928" s="150">
        <f t="shared" si="116"/>
        <v>0.28452388781978999</v>
      </c>
      <c r="N928" s="150">
        <f t="shared" si="117"/>
        <v>0.30823421180477251</v>
      </c>
    </row>
    <row r="929" spans="1:14" x14ac:dyDescent="0.25">
      <c r="A929" s="156" t="s">
        <v>25</v>
      </c>
      <c r="B929" s="2" t="s">
        <v>28</v>
      </c>
      <c r="C929" s="91" t="s">
        <v>0</v>
      </c>
      <c r="D929" s="2" t="s">
        <v>10</v>
      </c>
      <c r="E929" s="60" t="s">
        <v>14</v>
      </c>
      <c r="F929" s="146">
        <v>4106665</v>
      </c>
      <c r="G929" s="147">
        <v>1.4</v>
      </c>
      <c r="H929" s="148">
        <f t="shared" si="111"/>
        <v>114986.62</v>
      </c>
      <c r="I929" s="148">
        <f t="shared" si="112"/>
        <v>3991678.38</v>
      </c>
      <c r="J929" s="148">
        <f t="shared" si="113"/>
        <v>4221651.62</v>
      </c>
      <c r="K929" s="149">
        <f t="shared" ref="K929" si="148">F929/F926</f>
        <v>0.58284355767662754</v>
      </c>
      <c r="L929" s="150">
        <f t="shared" si="115"/>
        <v>1.6319619614945571E-2</v>
      </c>
      <c r="M929" s="150">
        <f t="shared" si="116"/>
        <v>0.566523938061682</v>
      </c>
      <c r="N929" s="150">
        <f t="shared" si="117"/>
        <v>0.59916317729157309</v>
      </c>
    </row>
    <row r="930" spans="1:14" x14ac:dyDescent="0.25">
      <c r="A930" s="156" t="s">
        <v>25</v>
      </c>
      <c r="B930" s="2" t="s">
        <v>28</v>
      </c>
      <c r="C930" s="91" t="s">
        <v>1</v>
      </c>
      <c r="D930" s="151" t="s">
        <v>10</v>
      </c>
      <c r="E930" s="56" t="s">
        <v>59</v>
      </c>
      <c r="F930" s="146">
        <v>3417721</v>
      </c>
      <c r="G930" s="147">
        <v>1.6</v>
      </c>
      <c r="H930" s="148">
        <f t="shared" si="111"/>
        <v>109367.07200000001</v>
      </c>
      <c r="I930" s="148">
        <f t="shared" si="112"/>
        <v>3308353.9279999998</v>
      </c>
      <c r="J930" s="148">
        <f t="shared" si="113"/>
        <v>3527088.0720000002</v>
      </c>
      <c r="K930" s="149">
        <f t="shared" ref="K930" si="149">F930/F930</f>
        <v>1</v>
      </c>
      <c r="L930" s="150">
        <f t="shared" si="115"/>
        <v>3.2000000000000001E-2</v>
      </c>
      <c r="M930" s="150">
        <f t="shared" si="116"/>
        <v>0.96799999999999997</v>
      </c>
      <c r="N930" s="150">
        <f t="shared" si="117"/>
        <v>1.032</v>
      </c>
    </row>
    <row r="931" spans="1:14" x14ac:dyDescent="0.25">
      <c r="A931" s="156" t="s">
        <v>25</v>
      </c>
      <c r="B931" s="2" t="s">
        <v>28</v>
      </c>
      <c r="C931" s="91" t="s">
        <v>1</v>
      </c>
      <c r="D931" s="2" t="s">
        <v>10</v>
      </c>
      <c r="E931" s="60" t="s">
        <v>12</v>
      </c>
      <c r="F931" s="146">
        <v>618007</v>
      </c>
      <c r="G931" s="147">
        <v>4</v>
      </c>
      <c r="H931" s="148">
        <f t="shared" si="111"/>
        <v>49440.56</v>
      </c>
      <c r="I931" s="148">
        <f t="shared" si="112"/>
        <v>568566.43999999994</v>
      </c>
      <c r="J931" s="148">
        <f t="shared" si="113"/>
        <v>667447.56000000006</v>
      </c>
      <c r="K931" s="149">
        <f t="shared" ref="K931" si="150">F931/F930</f>
        <v>0.18082429782887485</v>
      </c>
      <c r="L931" s="150">
        <f t="shared" si="115"/>
        <v>1.4465943826309988E-2</v>
      </c>
      <c r="M931" s="150">
        <f t="shared" si="116"/>
        <v>0.16635835400256488</v>
      </c>
      <c r="N931" s="150">
        <f t="shared" si="117"/>
        <v>0.19529024165518483</v>
      </c>
    </row>
    <row r="932" spans="1:14" x14ac:dyDescent="0.25">
      <c r="A932" s="156" t="s">
        <v>25</v>
      </c>
      <c r="B932" s="2" t="s">
        <v>28</v>
      </c>
      <c r="C932" s="123" t="s">
        <v>1</v>
      </c>
      <c r="D932" s="96" t="s">
        <v>10</v>
      </c>
      <c r="E932" s="60" t="s">
        <v>13</v>
      </c>
      <c r="F932" s="146">
        <v>1316279</v>
      </c>
      <c r="G932" s="147">
        <v>2.8</v>
      </c>
      <c r="H932" s="148">
        <f t="shared" si="111"/>
        <v>73711.623999999996</v>
      </c>
      <c r="I932" s="148">
        <f t="shared" si="112"/>
        <v>1242567.3759999999</v>
      </c>
      <c r="J932" s="148">
        <f t="shared" si="113"/>
        <v>1389990.6240000001</v>
      </c>
      <c r="K932" s="149">
        <f t="shared" ref="K932" si="151">F932/F930</f>
        <v>0.385133543668427</v>
      </c>
      <c r="L932" s="150">
        <f t="shared" si="115"/>
        <v>2.1567478445431911E-2</v>
      </c>
      <c r="M932" s="150">
        <f t="shared" si="116"/>
        <v>0.36356606522299512</v>
      </c>
      <c r="N932" s="150">
        <f t="shared" si="117"/>
        <v>0.40670102211385889</v>
      </c>
    </row>
    <row r="933" spans="1:14" x14ac:dyDescent="0.25">
      <c r="A933" s="156" t="s">
        <v>25</v>
      </c>
      <c r="B933" s="2" t="s">
        <v>28</v>
      </c>
      <c r="C933" s="91" t="s">
        <v>1</v>
      </c>
      <c r="D933" s="2" t="s">
        <v>10</v>
      </c>
      <c r="E933" s="60" t="s">
        <v>14</v>
      </c>
      <c r="F933" s="146">
        <v>1483435</v>
      </c>
      <c r="G933" s="147">
        <v>2.8</v>
      </c>
      <c r="H933" s="148">
        <f t="shared" si="111"/>
        <v>83072.359999999986</v>
      </c>
      <c r="I933" s="148">
        <f t="shared" si="112"/>
        <v>1400362.6400000001</v>
      </c>
      <c r="J933" s="148">
        <f t="shared" si="113"/>
        <v>1566507.3599999999</v>
      </c>
      <c r="K933" s="149">
        <f t="shared" ref="K933" si="152">F933/F930</f>
        <v>0.43404215850269812</v>
      </c>
      <c r="L933" s="150">
        <f t="shared" si="115"/>
        <v>2.4306360876151092E-2</v>
      </c>
      <c r="M933" s="150">
        <f t="shared" si="116"/>
        <v>0.40973579762654705</v>
      </c>
      <c r="N933" s="150">
        <f t="shared" si="117"/>
        <v>0.45834851937884918</v>
      </c>
    </row>
    <row r="934" spans="1:14" x14ac:dyDescent="0.25">
      <c r="A934" s="156" t="s">
        <v>25</v>
      </c>
      <c r="B934" s="2" t="s">
        <v>28</v>
      </c>
      <c r="C934" s="91" t="s">
        <v>60</v>
      </c>
      <c r="D934" s="2" t="s">
        <v>10</v>
      </c>
      <c r="E934" s="56" t="s">
        <v>59</v>
      </c>
      <c r="F934" s="146">
        <v>3628192</v>
      </c>
      <c r="G934" s="147">
        <v>1.6</v>
      </c>
      <c r="H934" s="148">
        <f t="shared" si="111"/>
        <v>116102.144</v>
      </c>
      <c r="I934" s="148">
        <f t="shared" si="112"/>
        <v>3512089.8560000001</v>
      </c>
      <c r="J934" s="148">
        <f t="shared" si="113"/>
        <v>3744294.1439999999</v>
      </c>
      <c r="K934" s="149">
        <f t="shared" ref="K934" si="153">F934/F934</f>
        <v>1</v>
      </c>
      <c r="L934" s="150">
        <f t="shared" si="115"/>
        <v>3.2000000000000001E-2</v>
      </c>
      <c r="M934" s="150">
        <f t="shared" si="116"/>
        <v>0.96799999999999997</v>
      </c>
      <c r="N934" s="150">
        <f t="shared" si="117"/>
        <v>1.032</v>
      </c>
    </row>
    <row r="935" spans="1:14" x14ac:dyDescent="0.25">
      <c r="A935" s="156" t="s">
        <v>25</v>
      </c>
      <c r="B935" s="2" t="s">
        <v>28</v>
      </c>
      <c r="C935" s="91" t="s">
        <v>60</v>
      </c>
      <c r="D935" s="2" t="s">
        <v>10</v>
      </c>
      <c r="E935" s="60" t="s">
        <v>12</v>
      </c>
      <c r="F935" s="146">
        <v>232980</v>
      </c>
      <c r="G935" s="147">
        <v>6.4</v>
      </c>
      <c r="H935" s="148">
        <f t="shared" si="111"/>
        <v>29821.439999999999</v>
      </c>
      <c r="I935" s="148">
        <f t="shared" si="112"/>
        <v>203158.56</v>
      </c>
      <c r="J935" s="148">
        <f t="shared" si="113"/>
        <v>262801.44</v>
      </c>
      <c r="K935" s="149">
        <f t="shared" ref="K935" si="154">F935/F934</f>
        <v>6.4213801254178388E-2</v>
      </c>
      <c r="L935" s="150">
        <f t="shared" si="115"/>
        <v>8.2193665605348343E-3</v>
      </c>
      <c r="M935" s="150">
        <f t="shared" si="116"/>
        <v>5.5994434693643555E-2</v>
      </c>
      <c r="N935" s="150">
        <f t="shared" si="117"/>
        <v>7.243316781471322E-2</v>
      </c>
    </row>
    <row r="936" spans="1:14" x14ac:dyDescent="0.25">
      <c r="A936" s="156" t="s">
        <v>25</v>
      </c>
      <c r="B936" s="2" t="s">
        <v>28</v>
      </c>
      <c r="C936" s="123" t="s">
        <v>60</v>
      </c>
      <c r="D936" s="96" t="s">
        <v>10</v>
      </c>
      <c r="E936" s="60" t="s">
        <v>13</v>
      </c>
      <c r="F936" s="146">
        <v>771982</v>
      </c>
      <c r="G936" s="147">
        <v>3.3</v>
      </c>
      <c r="H936" s="148">
        <f t="shared" si="111"/>
        <v>50950.812000000005</v>
      </c>
      <c r="I936" s="148">
        <f t="shared" si="112"/>
        <v>721031.18799999997</v>
      </c>
      <c r="J936" s="148">
        <f t="shared" si="113"/>
        <v>822932.81200000003</v>
      </c>
      <c r="K936" s="149">
        <f t="shared" ref="K936" si="155">F936/F934</f>
        <v>0.21277319392138014</v>
      </c>
      <c r="L936" s="150">
        <f t="shared" si="115"/>
        <v>1.404303079881109E-2</v>
      </c>
      <c r="M936" s="150">
        <f t="shared" si="116"/>
        <v>0.19873016312256905</v>
      </c>
      <c r="N936" s="150">
        <f t="shared" si="117"/>
        <v>0.22681622472019122</v>
      </c>
    </row>
    <row r="937" spans="1:14" x14ac:dyDescent="0.25">
      <c r="A937" s="156" t="s">
        <v>25</v>
      </c>
      <c r="B937" s="2" t="s">
        <v>28</v>
      </c>
      <c r="C937" s="91" t="s">
        <v>60</v>
      </c>
      <c r="D937" s="2" t="s">
        <v>10</v>
      </c>
      <c r="E937" s="60" t="s">
        <v>14</v>
      </c>
      <c r="F937" s="146">
        <v>2623230</v>
      </c>
      <c r="G937" s="147">
        <v>2</v>
      </c>
      <c r="H937" s="148">
        <f t="shared" si="111"/>
        <v>104929.2</v>
      </c>
      <c r="I937" s="148">
        <f t="shared" si="112"/>
        <v>2518300.7999999998</v>
      </c>
      <c r="J937" s="148">
        <f t="shared" si="113"/>
        <v>2728159.2</v>
      </c>
      <c r="K937" s="149">
        <f t="shared" ref="K937" si="156">F937/F934</f>
        <v>0.72301300482444153</v>
      </c>
      <c r="L937" s="150">
        <f t="shared" si="115"/>
        <v>2.892052019297766E-2</v>
      </c>
      <c r="M937" s="150">
        <f t="shared" si="116"/>
        <v>0.69409248463146389</v>
      </c>
      <c r="N937" s="150">
        <f t="shared" si="117"/>
        <v>0.75193352501741917</v>
      </c>
    </row>
    <row r="938" spans="1:14" x14ac:dyDescent="0.25">
      <c r="A938" s="156" t="s">
        <v>25</v>
      </c>
      <c r="B938" s="2" t="s">
        <v>37</v>
      </c>
      <c r="C938" s="91" t="s">
        <v>0</v>
      </c>
      <c r="D938" s="2" t="s">
        <v>4</v>
      </c>
      <c r="E938" s="56" t="s">
        <v>59</v>
      </c>
      <c r="F938" s="146">
        <v>2694742</v>
      </c>
      <c r="G938" s="147">
        <v>1.2</v>
      </c>
      <c r="H938" s="148">
        <f t="shared" si="111"/>
        <v>64673.807999999997</v>
      </c>
      <c r="I938" s="148">
        <f t="shared" si="112"/>
        <v>2630068.1919999998</v>
      </c>
      <c r="J938" s="148">
        <f t="shared" si="113"/>
        <v>2759415.8080000002</v>
      </c>
      <c r="K938" s="149">
        <f t="shared" ref="K938" si="157">F938/F938</f>
        <v>1</v>
      </c>
      <c r="L938" s="150">
        <f t="shared" si="115"/>
        <v>2.4E-2</v>
      </c>
      <c r="M938" s="150">
        <f t="shared" si="116"/>
        <v>0.97599999999999998</v>
      </c>
      <c r="N938" s="150">
        <f t="shared" si="117"/>
        <v>1.024</v>
      </c>
    </row>
    <row r="939" spans="1:14" x14ac:dyDescent="0.25">
      <c r="A939" s="156" t="s">
        <v>25</v>
      </c>
      <c r="B939" s="2" t="s">
        <v>37</v>
      </c>
      <c r="C939" s="91" t="s">
        <v>0</v>
      </c>
      <c r="D939" s="2" t="s">
        <v>4</v>
      </c>
      <c r="E939" s="60" t="s">
        <v>12</v>
      </c>
      <c r="F939" s="146">
        <v>237726</v>
      </c>
      <c r="G939" s="147">
        <v>5.3</v>
      </c>
      <c r="H939" s="148">
        <f t="shared" si="111"/>
        <v>25198.956000000002</v>
      </c>
      <c r="I939" s="148">
        <f t="shared" si="112"/>
        <v>212527.04399999999</v>
      </c>
      <c r="J939" s="148">
        <f t="shared" si="113"/>
        <v>262924.95600000001</v>
      </c>
      <c r="K939" s="149">
        <f t="shared" ref="K939" si="158">F939/F938</f>
        <v>8.8218463956846335E-2</v>
      </c>
      <c r="L939" s="150">
        <f t="shared" si="115"/>
        <v>9.351157179425711E-3</v>
      </c>
      <c r="M939" s="150">
        <f t="shared" si="116"/>
        <v>7.8867306777420626E-2</v>
      </c>
      <c r="N939" s="150">
        <f t="shared" si="117"/>
        <v>9.7569621136272044E-2</v>
      </c>
    </row>
    <row r="940" spans="1:14" x14ac:dyDescent="0.25">
      <c r="A940" s="156" t="s">
        <v>25</v>
      </c>
      <c r="B940" s="2" t="s">
        <v>37</v>
      </c>
      <c r="C940" s="123" t="s">
        <v>0</v>
      </c>
      <c r="D940" s="96" t="s">
        <v>4</v>
      </c>
      <c r="E940" s="60" t="s">
        <v>13</v>
      </c>
      <c r="F940" s="146">
        <v>226591</v>
      </c>
      <c r="G940" s="147">
        <v>5.3</v>
      </c>
      <c r="H940" s="148">
        <f t="shared" si="111"/>
        <v>24018.646000000001</v>
      </c>
      <c r="I940" s="148">
        <f t="shared" si="112"/>
        <v>202572.35399999999</v>
      </c>
      <c r="J940" s="148">
        <f t="shared" si="113"/>
        <v>250609.64600000001</v>
      </c>
      <c r="K940" s="149">
        <f t="shared" ref="K940" si="159">F940/F938</f>
        <v>8.4086342959734175E-2</v>
      </c>
      <c r="L940" s="150">
        <f t="shared" si="115"/>
        <v>8.9131523537318222E-3</v>
      </c>
      <c r="M940" s="150">
        <f t="shared" si="116"/>
        <v>7.517319060600236E-2</v>
      </c>
      <c r="N940" s="150">
        <f t="shared" si="117"/>
        <v>9.2999495313465991E-2</v>
      </c>
    </row>
    <row r="941" spans="1:14" x14ac:dyDescent="0.25">
      <c r="A941" s="156" t="s">
        <v>25</v>
      </c>
      <c r="B941" s="2" t="s">
        <v>37</v>
      </c>
      <c r="C941" s="91" t="s">
        <v>0</v>
      </c>
      <c r="D941" s="2" t="s">
        <v>4</v>
      </c>
      <c r="E941" s="60" t="s">
        <v>14</v>
      </c>
      <c r="F941" s="146">
        <v>2230425</v>
      </c>
      <c r="G941" s="147">
        <v>1.2</v>
      </c>
      <c r="H941" s="148">
        <f t="shared" si="111"/>
        <v>53530.2</v>
      </c>
      <c r="I941" s="148">
        <f t="shared" si="112"/>
        <v>2176894.7999999998</v>
      </c>
      <c r="J941" s="148">
        <f t="shared" si="113"/>
        <v>2283955.2000000002</v>
      </c>
      <c r="K941" s="149">
        <f t="shared" ref="K941" si="160">F941/F938</f>
        <v>0.82769519308341943</v>
      </c>
      <c r="L941" s="150">
        <f t="shared" si="115"/>
        <v>1.9864684634002067E-2</v>
      </c>
      <c r="M941" s="150">
        <f t="shared" si="116"/>
        <v>0.80783050844941739</v>
      </c>
      <c r="N941" s="150">
        <f t="shared" si="117"/>
        <v>0.84755987771742147</v>
      </c>
    </row>
    <row r="942" spans="1:14" x14ac:dyDescent="0.25">
      <c r="A942" s="156" t="s">
        <v>25</v>
      </c>
      <c r="B942" s="2" t="s">
        <v>37</v>
      </c>
      <c r="C942" s="91" t="s">
        <v>1</v>
      </c>
      <c r="D942" s="151" t="s">
        <v>4</v>
      </c>
      <c r="E942" s="56" t="s">
        <v>59</v>
      </c>
      <c r="F942" s="146">
        <v>1371629</v>
      </c>
      <c r="G942" s="147">
        <v>2</v>
      </c>
      <c r="H942" s="148">
        <f t="shared" si="111"/>
        <v>54865.16</v>
      </c>
      <c r="I942" s="148">
        <f t="shared" si="112"/>
        <v>1316763.8400000001</v>
      </c>
      <c r="J942" s="148">
        <f t="shared" si="113"/>
        <v>1426494.16</v>
      </c>
      <c r="K942" s="149">
        <f t="shared" ref="K942" si="161">F942/F942</f>
        <v>1</v>
      </c>
      <c r="L942" s="150">
        <f t="shared" si="115"/>
        <v>0.04</v>
      </c>
      <c r="M942" s="150">
        <f t="shared" si="116"/>
        <v>0.96</v>
      </c>
      <c r="N942" s="150">
        <f t="shared" si="117"/>
        <v>1.04</v>
      </c>
    </row>
    <row r="943" spans="1:14" x14ac:dyDescent="0.25">
      <c r="A943" s="156" t="s">
        <v>25</v>
      </c>
      <c r="B943" s="2" t="s">
        <v>37</v>
      </c>
      <c r="C943" s="91" t="s">
        <v>1</v>
      </c>
      <c r="D943" s="2" t="s">
        <v>4</v>
      </c>
      <c r="E943" s="1" t="s">
        <v>12</v>
      </c>
      <c r="F943" s="146">
        <v>134191</v>
      </c>
      <c r="G943" s="147">
        <v>6.8</v>
      </c>
      <c r="H943" s="148">
        <f t="shared" si="111"/>
        <v>18249.975999999999</v>
      </c>
      <c r="I943" s="148">
        <f t="shared" si="112"/>
        <v>115941.024</v>
      </c>
      <c r="J943" s="148">
        <f t="shared" si="113"/>
        <v>152440.976</v>
      </c>
      <c r="K943" s="149">
        <f t="shared" ref="K943" si="162">F943/F942</f>
        <v>9.7833306236598958E-2</v>
      </c>
      <c r="L943" s="150">
        <f t="shared" si="115"/>
        <v>1.3305329648177457E-2</v>
      </c>
      <c r="M943" s="150">
        <f t="shared" si="116"/>
        <v>8.4527976588421497E-2</v>
      </c>
      <c r="N943" s="150">
        <f t="shared" si="117"/>
        <v>0.11113863588477642</v>
      </c>
    </row>
    <row r="944" spans="1:14" x14ac:dyDescent="0.25">
      <c r="A944" s="156" t="s">
        <v>25</v>
      </c>
      <c r="B944" s="2" t="s">
        <v>37</v>
      </c>
      <c r="C944" s="123" t="s">
        <v>1</v>
      </c>
      <c r="D944" s="96" t="s">
        <v>4</v>
      </c>
      <c r="E944" s="60" t="s">
        <v>13</v>
      </c>
      <c r="F944" s="146">
        <v>133730</v>
      </c>
      <c r="G944" s="147">
        <v>6.8</v>
      </c>
      <c r="H944" s="148">
        <f t="shared" si="111"/>
        <v>18187.28</v>
      </c>
      <c r="I944" s="148">
        <f t="shared" si="112"/>
        <v>115542.72</v>
      </c>
      <c r="J944" s="148">
        <f t="shared" si="113"/>
        <v>151917.28</v>
      </c>
      <c r="K944" s="149">
        <f t="shared" ref="K944" si="163">F944/F942</f>
        <v>9.7497209522400013E-2</v>
      </c>
      <c r="L944" s="150">
        <f t="shared" si="115"/>
        <v>1.3259620495046403E-2</v>
      </c>
      <c r="M944" s="150">
        <f t="shared" si="116"/>
        <v>8.4237589027353607E-2</v>
      </c>
      <c r="N944" s="150">
        <f t="shared" si="117"/>
        <v>0.11075683001744642</v>
      </c>
    </row>
    <row r="945" spans="1:14" x14ac:dyDescent="0.25">
      <c r="A945" s="156" t="s">
        <v>25</v>
      </c>
      <c r="B945" s="2" t="s">
        <v>37</v>
      </c>
      <c r="C945" s="91" t="s">
        <v>1</v>
      </c>
      <c r="D945" s="2" t="s">
        <v>4</v>
      </c>
      <c r="E945" s="60" t="s">
        <v>14</v>
      </c>
      <c r="F945" s="146">
        <v>1103708</v>
      </c>
      <c r="G945" s="147">
        <v>2</v>
      </c>
      <c r="H945" s="148">
        <f t="shared" si="111"/>
        <v>44148.32</v>
      </c>
      <c r="I945" s="148">
        <f t="shared" si="112"/>
        <v>1059559.68</v>
      </c>
      <c r="J945" s="148">
        <f t="shared" si="113"/>
        <v>1147856.32</v>
      </c>
      <c r="K945" s="149">
        <f t="shared" ref="K945" si="164">F945/F942</f>
        <v>0.80466948424100104</v>
      </c>
      <c r="L945" s="150">
        <f t="shared" si="115"/>
        <v>3.2186779369640039E-2</v>
      </c>
      <c r="M945" s="150">
        <f t="shared" si="116"/>
        <v>0.77248270487136095</v>
      </c>
      <c r="N945" s="150">
        <f t="shared" si="117"/>
        <v>0.83685626361064114</v>
      </c>
    </row>
    <row r="946" spans="1:14" x14ac:dyDescent="0.25">
      <c r="A946" s="156" t="s">
        <v>25</v>
      </c>
      <c r="B946" s="2" t="s">
        <v>37</v>
      </c>
      <c r="C946" s="91" t="s">
        <v>60</v>
      </c>
      <c r="D946" s="2" t="s">
        <v>4</v>
      </c>
      <c r="E946" s="56" t="s">
        <v>59</v>
      </c>
      <c r="F946" s="146">
        <v>1323113</v>
      </c>
      <c r="G946" s="147">
        <v>2</v>
      </c>
      <c r="H946" s="148">
        <f t="shared" si="111"/>
        <v>52924.52</v>
      </c>
      <c r="I946" s="148">
        <f t="shared" si="112"/>
        <v>1270188.48</v>
      </c>
      <c r="J946" s="148">
        <f t="shared" si="113"/>
        <v>1376037.52</v>
      </c>
      <c r="K946" s="149">
        <f t="shared" ref="K946" si="165">F946/F946</f>
        <v>1</v>
      </c>
      <c r="L946" s="150">
        <f t="shared" si="115"/>
        <v>0.04</v>
      </c>
      <c r="M946" s="150">
        <f t="shared" si="116"/>
        <v>0.96</v>
      </c>
      <c r="N946" s="150">
        <f t="shared" si="117"/>
        <v>1.04</v>
      </c>
    </row>
    <row r="947" spans="1:14" x14ac:dyDescent="0.25">
      <c r="A947" s="156" t="s">
        <v>25</v>
      </c>
      <c r="B947" s="2" t="s">
        <v>37</v>
      </c>
      <c r="C947" s="91" t="s">
        <v>60</v>
      </c>
      <c r="D947" s="2" t="s">
        <v>4</v>
      </c>
      <c r="E947" s="60" t="s">
        <v>12</v>
      </c>
      <c r="F947" s="146">
        <v>103535</v>
      </c>
      <c r="G947" s="147">
        <v>7.6</v>
      </c>
      <c r="H947" s="148">
        <f t="shared" si="111"/>
        <v>15737.32</v>
      </c>
      <c r="I947" s="148">
        <f t="shared" si="112"/>
        <v>87797.68</v>
      </c>
      <c r="J947" s="148">
        <f t="shared" si="113"/>
        <v>119272.32000000001</v>
      </c>
      <c r="K947" s="149">
        <f t="shared" ref="K947" si="166">F947/F946</f>
        <v>7.8251063968081333E-2</v>
      </c>
      <c r="L947" s="150">
        <f t="shared" si="115"/>
        <v>1.1894161723148363E-2</v>
      </c>
      <c r="M947" s="150">
        <f t="shared" si="116"/>
        <v>6.6356902244932972E-2</v>
      </c>
      <c r="N947" s="150">
        <f t="shared" si="117"/>
        <v>9.0145225691229694E-2</v>
      </c>
    </row>
    <row r="948" spans="1:14" x14ac:dyDescent="0.25">
      <c r="A948" s="156" t="s">
        <v>25</v>
      </c>
      <c r="B948" s="2" t="s">
        <v>37</v>
      </c>
      <c r="C948" s="123" t="s">
        <v>60</v>
      </c>
      <c r="D948" s="96" t="s">
        <v>4</v>
      </c>
      <c r="E948" s="60" t="s">
        <v>13</v>
      </c>
      <c r="F948" s="146">
        <v>92861</v>
      </c>
      <c r="G948" s="147">
        <v>8</v>
      </c>
      <c r="H948" s="148">
        <f t="shared" si="111"/>
        <v>14857.76</v>
      </c>
      <c r="I948" s="148">
        <f t="shared" si="112"/>
        <v>78003.240000000005</v>
      </c>
      <c r="J948" s="148">
        <f t="shared" si="113"/>
        <v>107718.76</v>
      </c>
      <c r="K948" s="149">
        <f t="shared" ref="K948" si="167">F948/F946</f>
        <v>7.0183725804220803E-2</v>
      </c>
      <c r="L948" s="150">
        <f t="shared" si="115"/>
        <v>1.1229396128675328E-2</v>
      </c>
      <c r="M948" s="150">
        <f t="shared" si="116"/>
        <v>5.8954329675545473E-2</v>
      </c>
      <c r="N948" s="150">
        <f t="shared" si="117"/>
        <v>8.1413121932896126E-2</v>
      </c>
    </row>
    <row r="949" spans="1:14" x14ac:dyDescent="0.25">
      <c r="A949" s="156" t="s">
        <v>25</v>
      </c>
      <c r="B949" s="2" t="s">
        <v>37</v>
      </c>
      <c r="C949" s="91" t="s">
        <v>60</v>
      </c>
      <c r="D949" s="2" t="s">
        <v>4</v>
      </c>
      <c r="E949" s="60" t="s">
        <v>14</v>
      </c>
      <c r="F949" s="146">
        <v>1126717</v>
      </c>
      <c r="G949" s="147">
        <v>2</v>
      </c>
      <c r="H949" s="148">
        <f t="shared" si="111"/>
        <v>45068.68</v>
      </c>
      <c r="I949" s="148">
        <f t="shared" si="112"/>
        <v>1081648.32</v>
      </c>
      <c r="J949" s="148">
        <f t="shared" si="113"/>
        <v>1171785.68</v>
      </c>
      <c r="K949" s="149">
        <f t="shared" ref="K949" si="168">F949/F946</f>
        <v>0.85156521022769782</v>
      </c>
      <c r="L949" s="150">
        <f t="shared" si="115"/>
        <v>3.4062608409107915E-2</v>
      </c>
      <c r="M949" s="150">
        <f t="shared" si="116"/>
        <v>0.81750260181858991</v>
      </c>
      <c r="N949" s="150">
        <f t="shared" si="117"/>
        <v>0.88562781863680573</v>
      </c>
    </row>
    <row r="950" spans="1:14" x14ac:dyDescent="0.25">
      <c r="A950" s="156" t="s">
        <v>25</v>
      </c>
      <c r="B950" s="2" t="s">
        <v>37</v>
      </c>
      <c r="C950" s="91" t="s">
        <v>0</v>
      </c>
      <c r="D950" s="2" t="s">
        <v>6</v>
      </c>
      <c r="E950" s="56" t="s">
        <v>59</v>
      </c>
      <c r="F950" s="146">
        <v>3736537</v>
      </c>
      <c r="G950" s="147">
        <v>1.7</v>
      </c>
      <c r="H950" s="148">
        <f t="shared" si="111"/>
        <v>127042.25799999999</v>
      </c>
      <c r="I950" s="148">
        <f t="shared" si="112"/>
        <v>3609494.7420000001</v>
      </c>
      <c r="J950" s="148">
        <f t="shared" si="113"/>
        <v>3863579.2579999999</v>
      </c>
      <c r="K950" s="149">
        <f t="shared" ref="K950" si="169">F950/F950</f>
        <v>1</v>
      </c>
      <c r="L950" s="150">
        <f t="shared" si="115"/>
        <v>3.4000000000000002E-2</v>
      </c>
      <c r="M950" s="150">
        <f t="shared" si="116"/>
        <v>0.96599999999999997</v>
      </c>
      <c r="N950" s="150">
        <f t="shared" si="117"/>
        <v>1.034</v>
      </c>
    </row>
    <row r="951" spans="1:14" x14ac:dyDescent="0.25">
      <c r="A951" s="156" t="s">
        <v>25</v>
      </c>
      <c r="B951" s="2" t="s">
        <v>37</v>
      </c>
      <c r="C951" s="91" t="s">
        <v>0</v>
      </c>
      <c r="D951" s="2" t="s">
        <v>6</v>
      </c>
      <c r="E951" s="60" t="s">
        <v>12</v>
      </c>
      <c r="F951" s="146">
        <v>1027611</v>
      </c>
      <c r="G951" s="147">
        <v>2.7</v>
      </c>
      <c r="H951" s="148">
        <f t="shared" si="111"/>
        <v>55490.994000000006</v>
      </c>
      <c r="I951" s="148">
        <f t="shared" si="112"/>
        <v>972120.00600000005</v>
      </c>
      <c r="J951" s="148">
        <f t="shared" si="113"/>
        <v>1083101.9939999999</v>
      </c>
      <c r="K951" s="149">
        <f t="shared" ref="K951" si="170">F951/F950</f>
        <v>0.275016947510489</v>
      </c>
      <c r="L951" s="150">
        <f t="shared" si="115"/>
        <v>1.4850915165566407E-2</v>
      </c>
      <c r="M951" s="150">
        <f t="shared" si="116"/>
        <v>0.26016603234492258</v>
      </c>
      <c r="N951" s="150">
        <f t="shared" si="117"/>
        <v>0.28986786267605541</v>
      </c>
    </row>
    <row r="952" spans="1:14" x14ac:dyDescent="0.25">
      <c r="A952" s="156" t="s">
        <v>25</v>
      </c>
      <c r="B952" s="2" t="s">
        <v>37</v>
      </c>
      <c r="C952" s="123" t="s">
        <v>0</v>
      </c>
      <c r="D952" s="96" t="s">
        <v>6</v>
      </c>
      <c r="E952" s="60" t="s">
        <v>13</v>
      </c>
      <c r="F952" s="146">
        <v>988931</v>
      </c>
      <c r="G952" s="147">
        <v>3.2</v>
      </c>
      <c r="H952" s="148">
        <f t="shared" si="111"/>
        <v>63291.584000000003</v>
      </c>
      <c r="I952" s="148">
        <f t="shared" si="112"/>
        <v>925639.41599999997</v>
      </c>
      <c r="J952" s="148">
        <f t="shared" si="113"/>
        <v>1052222.584</v>
      </c>
      <c r="K952" s="149">
        <f t="shared" ref="K952" si="171">F952/F950</f>
        <v>0.26466511638985507</v>
      </c>
      <c r="L952" s="150">
        <f t="shared" si="115"/>
        <v>1.6938567448950725E-2</v>
      </c>
      <c r="M952" s="150">
        <f t="shared" si="116"/>
        <v>0.24772654894090435</v>
      </c>
      <c r="N952" s="150">
        <f t="shared" si="117"/>
        <v>0.2816036838388058</v>
      </c>
    </row>
    <row r="953" spans="1:14" x14ac:dyDescent="0.25">
      <c r="A953" s="156" t="s">
        <v>25</v>
      </c>
      <c r="B953" s="2" t="s">
        <v>37</v>
      </c>
      <c r="C953" s="91" t="s">
        <v>0</v>
      </c>
      <c r="D953" s="2" t="s">
        <v>6</v>
      </c>
      <c r="E953" s="60" t="s">
        <v>14</v>
      </c>
      <c r="F953" s="146">
        <v>1719995</v>
      </c>
      <c r="G953" s="147">
        <v>2.1</v>
      </c>
      <c r="H953" s="148">
        <f t="shared" si="111"/>
        <v>72239.789999999994</v>
      </c>
      <c r="I953" s="148">
        <f t="shared" si="112"/>
        <v>1647755.21</v>
      </c>
      <c r="J953" s="148">
        <f t="shared" si="113"/>
        <v>1792234.79</v>
      </c>
      <c r="K953" s="149">
        <f t="shared" ref="K953" si="172">F953/F950</f>
        <v>0.46031793609965593</v>
      </c>
      <c r="L953" s="150">
        <f t="shared" si="115"/>
        <v>1.9333353316185551E-2</v>
      </c>
      <c r="M953" s="150">
        <f t="shared" si="116"/>
        <v>0.44098458278347036</v>
      </c>
      <c r="N953" s="150">
        <f t="shared" si="117"/>
        <v>0.47965128941584151</v>
      </c>
    </row>
    <row r="954" spans="1:14" x14ac:dyDescent="0.25">
      <c r="A954" s="156" t="s">
        <v>25</v>
      </c>
      <c r="B954" s="2" t="s">
        <v>37</v>
      </c>
      <c r="C954" s="91" t="s">
        <v>1</v>
      </c>
      <c r="D954" s="2" t="s">
        <v>6</v>
      </c>
      <c r="E954" s="56" t="s">
        <v>59</v>
      </c>
      <c r="F954" s="146">
        <v>1914046</v>
      </c>
      <c r="G954" s="147">
        <v>2.1</v>
      </c>
      <c r="H954" s="148">
        <f t="shared" si="111"/>
        <v>80389.932000000001</v>
      </c>
      <c r="I954" s="148">
        <f t="shared" si="112"/>
        <v>1833656.068</v>
      </c>
      <c r="J954" s="148">
        <f t="shared" si="113"/>
        <v>1994435.932</v>
      </c>
      <c r="K954" s="149">
        <f t="shared" ref="K954" si="173">F954/F954</f>
        <v>1</v>
      </c>
      <c r="L954" s="150">
        <f t="shared" si="115"/>
        <v>4.2000000000000003E-2</v>
      </c>
      <c r="M954" s="150">
        <f t="shared" si="116"/>
        <v>0.95799999999999996</v>
      </c>
      <c r="N954" s="150">
        <f t="shared" si="117"/>
        <v>1.042</v>
      </c>
    </row>
    <row r="955" spans="1:14" x14ac:dyDescent="0.25">
      <c r="A955" s="156" t="s">
        <v>25</v>
      </c>
      <c r="B955" s="2" t="s">
        <v>37</v>
      </c>
      <c r="C955" s="91" t="s">
        <v>1</v>
      </c>
      <c r="D955" s="151" t="s">
        <v>6</v>
      </c>
      <c r="E955" s="60" t="s">
        <v>12</v>
      </c>
      <c r="F955" s="146">
        <v>610431</v>
      </c>
      <c r="G955" s="147">
        <v>4.0999999999999996</v>
      </c>
      <c r="H955" s="148">
        <f t="shared" si="111"/>
        <v>50055.34199999999</v>
      </c>
      <c r="I955" s="148">
        <f t="shared" si="112"/>
        <v>560375.65800000005</v>
      </c>
      <c r="J955" s="148">
        <f t="shared" si="113"/>
        <v>660486.34199999995</v>
      </c>
      <c r="K955" s="149">
        <f t="shared" ref="K955" si="174">F955/F954</f>
        <v>0.31892180229733247</v>
      </c>
      <c r="L955" s="150">
        <f t="shared" si="115"/>
        <v>2.615158778838126E-2</v>
      </c>
      <c r="M955" s="150">
        <f t="shared" si="116"/>
        <v>0.29277021450895119</v>
      </c>
      <c r="N955" s="150">
        <f t="shared" si="117"/>
        <v>0.34507339008571375</v>
      </c>
    </row>
    <row r="956" spans="1:14" x14ac:dyDescent="0.25">
      <c r="A956" s="156" t="s">
        <v>25</v>
      </c>
      <c r="B956" s="2" t="s">
        <v>37</v>
      </c>
      <c r="C956" s="123" t="s">
        <v>1</v>
      </c>
      <c r="D956" s="96" t="s">
        <v>6</v>
      </c>
      <c r="E956" s="60" t="s">
        <v>13</v>
      </c>
      <c r="F956" s="146">
        <v>518693</v>
      </c>
      <c r="G956" s="147">
        <v>4.0999999999999996</v>
      </c>
      <c r="H956" s="148">
        <f t="shared" si="111"/>
        <v>42532.825999999994</v>
      </c>
      <c r="I956" s="148">
        <f t="shared" si="112"/>
        <v>476160.174</v>
      </c>
      <c r="J956" s="148">
        <f t="shared" si="113"/>
        <v>561225.826</v>
      </c>
      <c r="K956" s="149">
        <f t="shared" ref="K956" si="175">F956/F954</f>
        <v>0.27099296464139316</v>
      </c>
      <c r="L956" s="150">
        <f t="shared" si="115"/>
        <v>2.2221423100594238E-2</v>
      </c>
      <c r="M956" s="150">
        <f t="shared" si="116"/>
        <v>0.24877154154079892</v>
      </c>
      <c r="N956" s="150">
        <f t="shared" si="117"/>
        <v>0.29321438774198738</v>
      </c>
    </row>
    <row r="957" spans="1:14" x14ac:dyDescent="0.25">
      <c r="A957" s="156" t="s">
        <v>25</v>
      </c>
      <c r="B957" s="2" t="s">
        <v>37</v>
      </c>
      <c r="C957" s="91" t="s">
        <v>1</v>
      </c>
      <c r="D957" s="2" t="s">
        <v>6</v>
      </c>
      <c r="E957" s="60" t="s">
        <v>14</v>
      </c>
      <c r="F957" s="146">
        <v>784922</v>
      </c>
      <c r="G957" s="147">
        <v>3.2</v>
      </c>
      <c r="H957" s="148">
        <f t="shared" si="111"/>
        <v>50235.008000000002</v>
      </c>
      <c r="I957" s="148">
        <f t="shared" si="112"/>
        <v>734686.99199999997</v>
      </c>
      <c r="J957" s="148">
        <f t="shared" si="113"/>
        <v>835157.00800000003</v>
      </c>
      <c r="K957" s="149">
        <f t="shared" ref="K957" si="176">F957/F954</f>
        <v>0.41008523306127437</v>
      </c>
      <c r="L957" s="150">
        <f t="shared" si="115"/>
        <v>2.6245454915921562E-2</v>
      </c>
      <c r="M957" s="150">
        <f t="shared" si="116"/>
        <v>0.38383977814535281</v>
      </c>
      <c r="N957" s="150">
        <f t="shared" si="117"/>
        <v>0.43633068797719593</v>
      </c>
    </row>
    <row r="958" spans="1:14" x14ac:dyDescent="0.25">
      <c r="A958" s="156" t="s">
        <v>25</v>
      </c>
      <c r="B958" s="2" t="s">
        <v>37</v>
      </c>
      <c r="C958" s="91" t="s">
        <v>60</v>
      </c>
      <c r="D958" s="2" t="s">
        <v>6</v>
      </c>
      <c r="E958" s="56" t="s">
        <v>59</v>
      </c>
      <c r="F958" s="146">
        <v>1822491</v>
      </c>
      <c r="G958" s="147">
        <v>2.1</v>
      </c>
      <c r="H958" s="148">
        <f t="shared" si="111"/>
        <v>76544.622000000003</v>
      </c>
      <c r="I958" s="148">
        <f t="shared" si="112"/>
        <v>1745946.378</v>
      </c>
      <c r="J958" s="148">
        <f t="shared" si="113"/>
        <v>1899035.622</v>
      </c>
      <c r="K958" s="149">
        <f t="shared" ref="K958" si="177">F958/F958</f>
        <v>1</v>
      </c>
      <c r="L958" s="150">
        <f t="shared" si="115"/>
        <v>4.2000000000000003E-2</v>
      </c>
      <c r="M958" s="150">
        <f t="shared" si="116"/>
        <v>0.95799999999999996</v>
      </c>
      <c r="N958" s="150">
        <f t="shared" si="117"/>
        <v>1.042</v>
      </c>
    </row>
    <row r="959" spans="1:14" x14ac:dyDescent="0.25">
      <c r="A959" s="156" t="s">
        <v>25</v>
      </c>
      <c r="B959" s="2" t="s">
        <v>37</v>
      </c>
      <c r="C959" s="91" t="s">
        <v>60</v>
      </c>
      <c r="D959" s="2" t="s">
        <v>6</v>
      </c>
      <c r="E959" s="60" t="s">
        <v>12</v>
      </c>
      <c r="F959" s="146">
        <v>417180</v>
      </c>
      <c r="G959" s="147">
        <v>4.7</v>
      </c>
      <c r="H959" s="148">
        <f t="shared" si="111"/>
        <v>39214.92</v>
      </c>
      <c r="I959" s="148">
        <f t="shared" si="112"/>
        <v>377965.08</v>
      </c>
      <c r="J959" s="148">
        <f t="shared" si="113"/>
        <v>456394.92</v>
      </c>
      <c r="K959" s="149">
        <f t="shared" ref="K959" si="178">F959/F958</f>
        <v>0.22890648019661003</v>
      </c>
      <c r="L959" s="150">
        <f t="shared" si="115"/>
        <v>2.1517209138481347E-2</v>
      </c>
      <c r="M959" s="150">
        <f t="shared" si="116"/>
        <v>0.20738927105812868</v>
      </c>
      <c r="N959" s="150">
        <f t="shared" si="117"/>
        <v>0.2504236893350914</v>
      </c>
    </row>
    <row r="960" spans="1:14" x14ac:dyDescent="0.25">
      <c r="A960" s="156" t="s">
        <v>25</v>
      </c>
      <c r="B960" s="2" t="s">
        <v>37</v>
      </c>
      <c r="C960" s="123" t="s">
        <v>60</v>
      </c>
      <c r="D960" s="96" t="s">
        <v>6</v>
      </c>
      <c r="E960" s="60" t="s">
        <v>13</v>
      </c>
      <c r="F960" s="146">
        <v>470238</v>
      </c>
      <c r="G960" s="147">
        <v>4.4000000000000004</v>
      </c>
      <c r="H960" s="148">
        <f t="shared" si="111"/>
        <v>41380.944000000003</v>
      </c>
      <c r="I960" s="148">
        <f t="shared" si="112"/>
        <v>428857.05599999998</v>
      </c>
      <c r="J960" s="148">
        <f t="shared" si="113"/>
        <v>511618.94400000002</v>
      </c>
      <c r="K960" s="149">
        <f t="shared" ref="K960" si="179">F960/F958</f>
        <v>0.2580193811656683</v>
      </c>
      <c r="L960" s="150">
        <f t="shared" si="115"/>
        <v>2.2705705542578811E-2</v>
      </c>
      <c r="M960" s="150">
        <f t="shared" si="116"/>
        <v>0.2353136756230895</v>
      </c>
      <c r="N960" s="150">
        <f t="shared" si="117"/>
        <v>0.28072508670824714</v>
      </c>
    </row>
    <row r="961" spans="1:14" x14ac:dyDescent="0.25">
      <c r="A961" s="156" t="s">
        <v>25</v>
      </c>
      <c r="B961" s="2" t="s">
        <v>37</v>
      </c>
      <c r="C961" s="91" t="s">
        <v>60</v>
      </c>
      <c r="D961" s="2" t="s">
        <v>6</v>
      </c>
      <c r="E961" s="60" t="s">
        <v>14</v>
      </c>
      <c r="F961" s="146">
        <v>935073</v>
      </c>
      <c r="G961" s="147">
        <v>3.2</v>
      </c>
      <c r="H961" s="148">
        <f t="shared" si="111"/>
        <v>59844.671999999999</v>
      </c>
      <c r="I961" s="148">
        <f t="shared" si="112"/>
        <v>875228.32799999998</v>
      </c>
      <c r="J961" s="148">
        <f t="shared" si="113"/>
        <v>994917.67200000002</v>
      </c>
      <c r="K961" s="149">
        <f t="shared" ref="K961" si="180">F961/F958</f>
        <v>0.51307413863772167</v>
      </c>
      <c r="L961" s="150">
        <f t="shared" si="115"/>
        <v>3.283674487281419E-2</v>
      </c>
      <c r="M961" s="150">
        <f t="shared" si="116"/>
        <v>0.48023739376490748</v>
      </c>
      <c r="N961" s="150">
        <f t="shared" si="117"/>
        <v>0.54591088351053585</v>
      </c>
    </row>
    <row r="962" spans="1:14" x14ac:dyDescent="0.25">
      <c r="A962" s="156" t="s">
        <v>25</v>
      </c>
      <c r="B962" s="2" t="s">
        <v>37</v>
      </c>
      <c r="C962" s="91" t="s">
        <v>0</v>
      </c>
      <c r="D962" s="2" t="s">
        <v>7</v>
      </c>
      <c r="E962" s="56" t="s">
        <v>59</v>
      </c>
      <c r="F962" s="146">
        <v>4750181</v>
      </c>
      <c r="G962" s="147">
        <v>1.1000000000000001</v>
      </c>
      <c r="H962" s="148">
        <f t="shared" ref="H962:H1009" si="181">2*(F962*G962/100)</f>
        <v>104503.98200000002</v>
      </c>
      <c r="I962" s="148">
        <f t="shared" ref="I962:I1009" si="182">F962-H962</f>
        <v>4645677.0180000002</v>
      </c>
      <c r="J962" s="148">
        <f t="shared" ref="J962:J1009" si="183">F962+H962</f>
        <v>4854684.9819999998</v>
      </c>
      <c r="K962" s="149">
        <f t="shared" ref="K962" si="184">F962/F962</f>
        <v>1</v>
      </c>
      <c r="L962" s="150">
        <f t="shared" ref="L962:L1009" si="185">2*(K962*G962/100)</f>
        <v>2.2000000000000002E-2</v>
      </c>
      <c r="M962" s="150">
        <f t="shared" ref="M962:M1009" si="186">K962-L962</f>
        <v>0.97799999999999998</v>
      </c>
      <c r="N962" s="150">
        <f t="shared" ref="N962:N1009" si="187">K962+L962</f>
        <v>1.022</v>
      </c>
    </row>
    <row r="963" spans="1:14" x14ac:dyDescent="0.25">
      <c r="A963" s="156" t="s">
        <v>25</v>
      </c>
      <c r="B963" s="2" t="s">
        <v>37</v>
      </c>
      <c r="C963" s="91" t="s">
        <v>0</v>
      </c>
      <c r="D963" s="2" t="s">
        <v>7</v>
      </c>
      <c r="E963" s="60" t="s">
        <v>12</v>
      </c>
      <c r="F963" s="146">
        <v>1232880</v>
      </c>
      <c r="G963" s="147">
        <v>2.9</v>
      </c>
      <c r="H963" s="148">
        <f t="shared" si="181"/>
        <v>71507.039999999994</v>
      </c>
      <c r="I963" s="148">
        <f t="shared" si="182"/>
        <v>1161372.96</v>
      </c>
      <c r="J963" s="148">
        <f t="shared" si="183"/>
        <v>1304387.04</v>
      </c>
      <c r="K963" s="149">
        <f t="shared" ref="K963" si="188">F963/F962</f>
        <v>0.25954379422594631</v>
      </c>
      <c r="L963" s="150">
        <f t="shared" si="185"/>
        <v>1.5053540065104884E-2</v>
      </c>
      <c r="M963" s="150">
        <f t="shared" si="186"/>
        <v>0.24449025416084141</v>
      </c>
      <c r="N963" s="150">
        <f t="shared" si="187"/>
        <v>0.27459733429105121</v>
      </c>
    </row>
    <row r="964" spans="1:14" x14ac:dyDescent="0.25">
      <c r="A964" s="156" t="s">
        <v>25</v>
      </c>
      <c r="B964" s="2" t="s">
        <v>37</v>
      </c>
      <c r="C964" s="123" t="s">
        <v>0</v>
      </c>
      <c r="D964" s="96" t="s">
        <v>7</v>
      </c>
      <c r="E964" s="60" t="s">
        <v>13</v>
      </c>
      <c r="F964" s="146">
        <v>1885796</v>
      </c>
      <c r="G964" s="147">
        <v>2.2000000000000002</v>
      </c>
      <c r="H964" s="148">
        <f t="shared" si="181"/>
        <v>82975.024000000005</v>
      </c>
      <c r="I964" s="148">
        <f t="shared" si="182"/>
        <v>1802820.976</v>
      </c>
      <c r="J964" s="148">
        <f t="shared" si="183"/>
        <v>1968771.024</v>
      </c>
      <c r="K964" s="149">
        <f t="shared" ref="K964" si="189">F964/F962</f>
        <v>0.39699455662847372</v>
      </c>
      <c r="L964" s="150">
        <f t="shared" si="185"/>
        <v>1.7467760491652842E-2</v>
      </c>
      <c r="M964" s="150">
        <f t="shared" si="186"/>
        <v>0.37952679613682089</v>
      </c>
      <c r="N964" s="150">
        <f t="shared" si="187"/>
        <v>0.41446231712012654</v>
      </c>
    </row>
    <row r="965" spans="1:14" x14ac:dyDescent="0.25">
      <c r="A965" s="156" t="s">
        <v>25</v>
      </c>
      <c r="B965" s="2" t="s">
        <v>37</v>
      </c>
      <c r="C965" s="91" t="s">
        <v>0</v>
      </c>
      <c r="D965" s="2" t="s">
        <v>7</v>
      </c>
      <c r="E965" s="60" t="s">
        <v>14</v>
      </c>
      <c r="F965" s="146">
        <v>1631505</v>
      </c>
      <c r="G965" s="147">
        <v>2.2000000000000002</v>
      </c>
      <c r="H965" s="148">
        <f t="shared" si="181"/>
        <v>71786.220000000016</v>
      </c>
      <c r="I965" s="148">
        <f t="shared" si="182"/>
        <v>1559718.78</v>
      </c>
      <c r="J965" s="148">
        <f t="shared" si="183"/>
        <v>1703291.22</v>
      </c>
      <c r="K965" s="149">
        <f t="shared" ref="K965" si="190">F965/F962</f>
        <v>0.34346164914557992</v>
      </c>
      <c r="L965" s="150">
        <f t="shared" si="185"/>
        <v>1.5112312562405517E-2</v>
      </c>
      <c r="M965" s="150">
        <f t="shared" si="186"/>
        <v>0.32834933658317439</v>
      </c>
      <c r="N965" s="150">
        <f t="shared" si="187"/>
        <v>0.35857396170798544</v>
      </c>
    </row>
    <row r="966" spans="1:14" x14ac:dyDescent="0.25">
      <c r="A966" s="156" t="s">
        <v>25</v>
      </c>
      <c r="B966" s="2" t="s">
        <v>37</v>
      </c>
      <c r="C966" s="91" t="s">
        <v>1</v>
      </c>
      <c r="D966" s="2" t="s">
        <v>7</v>
      </c>
      <c r="E966" s="56" t="s">
        <v>59</v>
      </c>
      <c r="F966" s="146">
        <v>2398372</v>
      </c>
      <c r="G966" s="147">
        <v>1.9</v>
      </c>
      <c r="H966" s="148">
        <f t="shared" si="181"/>
        <v>91138.135999999999</v>
      </c>
      <c r="I966" s="148">
        <f t="shared" si="182"/>
        <v>2307233.8640000001</v>
      </c>
      <c r="J966" s="148">
        <f t="shared" si="183"/>
        <v>2489510.1359999999</v>
      </c>
      <c r="K966" s="149">
        <f t="shared" ref="K966" si="191">F966/F966</f>
        <v>1</v>
      </c>
      <c r="L966" s="150">
        <f t="shared" si="185"/>
        <v>3.7999999999999999E-2</v>
      </c>
      <c r="M966" s="150">
        <f t="shared" si="186"/>
        <v>0.96199999999999997</v>
      </c>
      <c r="N966" s="150">
        <f t="shared" si="187"/>
        <v>1.038</v>
      </c>
    </row>
    <row r="967" spans="1:14" x14ac:dyDescent="0.25">
      <c r="A967" s="156" t="s">
        <v>25</v>
      </c>
      <c r="B967" s="2" t="s">
        <v>37</v>
      </c>
      <c r="C967" s="91" t="s">
        <v>1</v>
      </c>
      <c r="D967" s="151" t="s">
        <v>7</v>
      </c>
      <c r="E967" s="60" t="s">
        <v>12</v>
      </c>
      <c r="F967" s="146">
        <v>686557</v>
      </c>
      <c r="G967" s="147">
        <v>4.2</v>
      </c>
      <c r="H967" s="148">
        <f t="shared" si="181"/>
        <v>57670.788</v>
      </c>
      <c r="I967" s="148">
        <f t="shared" si="182"/>
        <v>628886.21200000006</v>
      </c>
      <c r="J967" s="148">
        <f t="shared" si="183"/>
        <v>744227.78799999994</v>
      </c>
      <c r="K967" s="149">
        <f t="shared" ref="K967" si="192">F967/F966</f>
        <v>0.28625959609268287</v>
      </c>
      <c r="L967" s="150">
        <f t="shared" si="185"/>
        <v>2.4045806071785362E-2</v>
      </c>
      <c r="M967" s="150">
        <f t="shared" si="186"/>
        <v>0.26221379002089751</v>
      </c>
      <c r="N967" s="150">
        <f t="shared" si="187"/>
        <v>0.31030540216446822</v>
      </c>
    </row>
    <row r="968" spans="1:14" x14ac:dyDescent="0.25">
      <c r="A968" s="156" t="s">
        <v>25</v>
      </c>
      <c r="B968" s="2" t="s">
        <v>37</v>
      </c>
      <c r="C968" s="123" t="s">
        <v>1</v>
      </c>
      <c r="D968" s="96" t="s">
        <v>7</v>
      </c>
      <c r="E968" s="60" t="s">
        <v>13</v>
      </c>
      <c r="F968" s="146">
        <v>922656</v>
      </c>
      <c r="G968" s="147">
        <v>3.4</v>
      </c>
      <c r="H968" s="148">
        <f t="shared" si="181"/>
        <v>62740.608</v>
      </c>
      <c r="I968" s="148">
        <f t="shared" si="182"/>
        <v>859915.39199999999</v>
      </c>
      <c r="J968" s="148">
        <f t="shared" si="183"/>
        <v>985396.60800000001</v>
      </c>
      <c r="K968" s="149">
        <f t="shared" ref="K968" si="193">F968/F966</f>
        <v>0.38470095548146827</v>
      </c>
      <c r="L968" s="150">
        <f t="shared" si="185"/>
        <v>2.6159664972739839E-2</v>
      </c>
      <c r="M968" s="150">
        <f t="shared" si="186"/>
        <v>0.35854129050872841</v>
      </c>
      <c r="N968" s="150">
        <f t="shared" si="187"/>
        <v>0.41086062045420813</v>
      </c>
    </row>
    <row r="969" spans="1:14" x14ac:dyDescent="0.25">
      <c r="A969" s="156" t="s">
        <v>25</v>
      </c>
      <c r="B969" s="2" t="s">
        <v>37</v>
      </c>
      <c r="C969" s="91" t="s">
        <v>1</v>
      </c>
      <c r="D969" s="2" t="s">
        <v>7</v>
      </c>
      <c r="E969" s="60" t="s">
        <v>14</v>
      </c>
      <c r="F969" s="146">
        <v>789159</v>
      </c>
      <c r="G969" s="147">
        <v>3.4</v>
      </c>
      <c r="H969" s="148">
        <f t="shared" si="181"/>
        <v>53662.812000000005</v>
      </c>
      <c r="I969" s="148">
        <f t="shared" si="182"/>
        <v>735496.18799999997</v>
      </c>
      <c r="J969" s="148">
        <f t="shared" si="183"/>
        <v>842821.81200000003</v>
      </c>
      <c r="K969" s="149">
        <f t="shared" ref="K969" si="194">F969/F966</f>
        <v>0.32903944842584887</v>
      </c>
      <c r="L969" s="150">
        <f t="shared" si="185"/>
        <v>2.2374682492957723E-2</v>
      </c>
      <c r="M969" s="150">
        <f t="shared" si="186"/>
        <v>0.30666476593289116</v>
      </c>
      <c r="N969" s="150">
        <f t="shared" si="187"/>
        <v>0.35141413091880658</v>
      </c>
    </row>
    <row r="970" spans="1:14" x14ac:dyDescent="0.25">
      <c r="A970" s="156" t="s">
        <v>25</v>
      </c>
      <c r="B970" s="2" t="s">
        <v>37</v>
      </c>
      <c r="C970" s="91" t="s">
        <v>60</v>
      </c>
      <c r="D970" s="2" t="s">
        <v>7</v>
      </c>
      <c r="E970" s="56" t="s">
        <v>59</v>
      </c>
      <c r="F970" s="146">
        <v>2351809</v>
      </c>
      <c r="G970" s="147">
        <v>1.9</v>
      </c>
      <c r="H970" s="148">
        <f t="shared" si="181"/>
        <v>89368.741999999998</v>
      </c>
      <c r="I970" s="148">
        <f t="shared" si="182"/>
        <v>2262440.2579999999</v>
      </c>
      <c r="J970" s="148">
        <f t="shared" si="183"/>
        <v>2441177.7420000001</v>
      </c>
      <c r="K970" s="149">
        <f t="shared" ref="K970" si="195">F970/F970</f>
        <v>1</v>
      </c>
      <c r="L970" s="150">
        <f t="shared" si="185"/>
        <v>3.7999999999999999E-2</v>
      </c>
      <c r="M970" s="150">
        <f t="shared" si="186"/>
        <v>0.96199999999999997</v>
      </c>
      <c r="N970" s="150">
        <f t="shared" si="187"/>
        <v>1.038</v>
      </c>
    </row>
    <row r="971" spans="1:14" x14ac:dyDescent="0.25">
      <c r="A971" s="156" t="s">
        <v>25</v>
      </c>
      <c r="B971" s="2" t="s">
        <v>37</v>
      </c>
      <c r="C971" s="91" t="s">
        <v>60</v>
      </c>
      <c r="D971" s="2" t="s">
        <v>7</v>
      </c>
      <c r="E971" s="60" t="s">
        <v>12</v>
      </c>
      <c r="F971" s="146">
        <v>546323</v>
      </c>
      <c r="G971" s="147">
        <v>4.2</v>
      </c>
      <c r="H971" s="148">
        <f t="shared" si="181"/>
        <v>45891.132000000005</v>
      </c>
      <c r="I971" s="148">
        <f t="shared" si="182"/>
        <v>500431.86800000002</v>
      </c>
      <c r="J971" s="148">
        <f t="shared" si="183"/>
        <v>592214.13199999998</v>
      </c>
      <c r="K971" s="149">
        <f t="shared" ref="K971" si="196">F971/F970</f>
        <v>0.23229905149610364</v>
      </c>
      <c r="L971" s="150">
        <f t="shared" si="185"/>
        <v>1.9513120325672706E-2</v>
      </c>
      <c r="M971" s="150">
        <f t="shared" si="186"/>
        <v>0.21278593117043093</v>
      </c>
      <c r="N971" s="150">
        <f t="shared" si="187"/>
        <v>0.25181217182177634</v>
      </c>
    </row>
    <row r="972" spans="1:14" x14ac:dyDescent="0.25">
      <c r="A972" s="156" t="s">
        <v>25</v>
      </c>
      <c r="B972" s="2" t="s">
        <v>37</v>
      </c>
      <c r="C972" s="123" t="s">
        <v>60</v>
      </c>
      <c r="D972" s="96" t="s">
        <v>7</v>
      </c>
      <c r="E972" s="60" t="s">
        <v>13</v>
      </c>
      <c r="F972" s="146">
        <v>963140</v>
      </c>
      <c r="G972" s="147">
        <v>3.4</v>
      </c>
      <c r="H972" s="148">
        <f t="shared" si="181"/>
        <v>65493.52</v>
      </c>
      <c r="I972" s="148">
        <f t="shared" si="182"/>
        <v>897646.48</v>
      </c>
      <c r="J972" s="148">
        <f t="shared" si="183"/>
        <v>1028633.52</v>
      </c>
      <c r="K972" s="149">
        <f t="shared" ref="K972" si="197">F972/F970</f>
        <v>0.40953155634662508</v>
      </c>
      <c r="L972" s="150">
        <f t="shared" si="185"/>
        <v>2.7848145831570505E-2</v>
      </c>
      <c r="M972" s="150">
        <f t="shared" si="186"/>
        <v>0.38168341051505456</v>
      </c>
      <c r="N972" s="150">
        <f t="shared" si="187"/>
        <v>0.43737970217819561</v>
      </c>
    </row>
    <row r="973" spans="1:14" x14ac:dyDescent="0.25">
      <c r="A973" s="156" t="s">
        <v>25</v>
      </c>
      <c r="B973" s="2" t="s">
        <v>37</v>
      </c>
      <c r="C973" s="91" t="s">
        <v>60</v>
      </c>
      <c r="D973" s="2" t="s">
        <v>7</v>
      </c>
      <c r="E973" s="60" t="s">
        <v>14</v>
      </c>
      <c r="F973" s="146">
        <v>842346</v>
      </c>
      <c r="G973" s="147">
        <v>3.4</v>
      </c>
      <c r="H973" s="148">
        <f t="shared" si="181"/>
        <v>57279.527999999998</v>
      </c>
      <c r="I973" s="148">
        <f t="shared" si="182"/>
        <v>785066.47199999995</v>
      </c>
      <c r="J973" s="148">
        <f t="shared" si="183"/>
        <v>899625.52800000005</v>
      </c>
      <c r="K973" s="149">
        <f t="shared" ref="K973" si="198">F973/F970</f>
        <v>0.35816939215727128</v>
      </c>
      <c r="L973" s="150">
        <f t="shared" si="185"/>
        <v>2.4355518666694446E-2</v>
      </c>
      <c r="M973" s="150">
        <f t="shared" si="186"/>
        <v>0.33381387349057684</v>
      </c>
      <c r="N973" s="150">
        <f t="shared" si="187"/>
        <v>0.38252491082396572</v>
      </c>
    </row>
    <row r="974" spans="1:14" x14ac:dyDescent="0.25">
      <c r="A974" s="156" t="s">
        <v>25</v>
      </c>
      <c r="B974" s="2" t="s">
        <v>37</v>
      </c>
      <c r="C974" s="91" t="s">
        <v>0</v>
      </c>
      <c r="D974" s="2" t="s">
        <v>8</v>
      </c>
      <c r="E974" s="56" t="s">
        <v>59</v>
      </c>
      <c r="F974" s="146">
        <v>7105110</v>
      </c>
      <c r="G974" s="147">
        <v>0.8</v>
      </c>
      <c r="H974" s="148">
        <f t="shared" si="181"/>
        <v>113681.76</v>
      </c>
      <c r="I974" s="148">
        <f t="shared" si="182"/>
        <v>6991428.2400000002</v>
      </c>
      <c r="J974" s="148">
        <f t="shared" si="183"/>
        <v>7218791.7599999998</v>
      </c>
      <c r="K974" s="149">
        <f t="shared" ref="K974" si="199">F974/F974</f>
        <v>1</v>
      </c>
      <c r="L974" s="150">
        <f t="shared" si="185"/>
        <v>1.6E-2</v>
      </c>
      <c r="M974" s="150">
        <f t="shared" si="186"/>
        <v>0.98399999999999999</v>
      </c>
      <c r="N974" s="150">
        <f t="shared" si="187"/>
        <v>1.016</v>
      </c>
    </row>
    <row r="975" spans="1:14" x14ac:dyDescent="0.25">
      <c r="A975" s="156" t="s">
        <v>25</v>
      </c>
      <c r="B975" s="2" t="s">
        <v>37</v>
      </c>
      <c r="C975" s="91" t="s">
        <v>0</v>
      </c>
      <c r="D975" s="2" t="s">
        <v>8</v>
      </c>
      <c r="E975" s="60" t="s">
        <v>12</v>
      </c>
      <c r="F975" s="146">
        <v>1650275</v>
      </c>
      <c r="G975" s="147">
        <v>2.4</v>
      </c>
      <c r="H975" s="148">
        <f t="shared" si="181"/>
        <v>79213.2</v>
      </c>
      <c r="I975" s="148">
        <f t="shared" si="182"/>
        <v>1571061.8</v>
      </c>
      <c r="J975" s="148">
        <f t="shared" si="183"/>
        <v>1729488.2</v>
      </c>
      <c r="K975" s="149">
        <f t="shared" ref="K975" si="200">F975/F974</f>
        <v>0.23226593254713862</v>
      </c>
      <c r="L975" s="150">
        <f t="shared" si="185"/>
        <v>1.1148764762262653E-2</v>
      </c>
      <c r="M975" s="150">
        <f t="shared" si="186"/>
        <v>0.22111716778487597</v>
      </c>
      <c r="N975" s="150">
        <f t="shared" si="187"/>
        <v>0.24341469730940127</v>
      </c>
    </row>
    <row r="976" spans="1:14" x14ac:dyDescent="0.25">
      <c r="A976" s="156" t="s">
        <v>25</v>
      </c>
      <c r="B976" s="2" t="s">
        <v>37</v>
      </c>
      <c r="C976" s="123" t="s">
        <v>0</v>
      </c>
      <c r="D976" s="96" t="s">
        <v>8</v>
      </c>
      <c r="E976" s="60" t="s">
        <v>13</v>
      </c>
      <c r="F976" s="146">
        <v>3511626</v>
      </c>
      <c r="G976" s="147">
        <v>1.5</v>
      </c>
      <c r="H976" s="148">
        <f t="shared" si="181"/>
        <v>105348.78</v>
      </c>
      <c r="I976" s="148">
        <f t="shared" si="182"/>
        <v>3406277.22</v>
      </c>
      <c r="J976" s="148">
        <f t="shared" si="183"/>
        <v>3616974.78</v>
      </c>
      <c r="K976" s="149">
        <f t="shared" ref="K976" si="201">F976/F974</f>
        <v>0.49423949805140244</v>
      </c>
      <c r="L976" s="150">
        <f t="shared" si="185"/>
        <v>1.4827184941542074E-2</v>
      </c>
      <c r="M976" s="150">
        <f t="shared" si="186"/>
        <v>0.47941231310986038</v>
      </c>
      <c r="N976" s="150">
        <f t="shared" si="187"/>
        <v>0.50906668299294455</v>
      </c>
    </row>
    <row r="977" spans="1:14" x14ac:dyDescent="0.25">
      <c r="A977" s="156" t="s">
        <v>25</v>
      </c>
      <c r="B977" s="2" t="s">
        <v>37</v>
      </c>
      <c r="C977" s="91" t="s">
        <v>0</v>
      </c>
      <c r="D977" s="2" t="s">
        <v>8</v>
      </c>
      <c r="E977" s="60" t="s">
        <v>14</v>
      </c>
      <c r="F977" s="146">
        <v>1943209</v>
      </c>
      <c r="G977" s="147">
        <v>2.4</v>
      </c>
      <c r="H977" s="148">
        <f t="shared" si="181"/>
        <v>93274.031999999992</v>
      </c>
      <c r="I977" s="148">
        <f t="shared" si="182"/>
        <v>1849934.9680000001</v>
      </c>
      <c r="J977" s="148">
        <f t="shared" si="183"/>
        <v>2036483.0319999999</v>
      </c>
      <c r="K977" s="149">
        <f t="shared" ref="K977" si="202">F977/F974</f>
        <v>0.27349456940145894</v>
      </c>
      <c r="L977" s="150">
        <f t="shared" si="185"/>
        <v>1.312773933127003E-2</v>
      </c>
      <c r="M977" s="150">
        <f t="shared" si="186"/>
        <v>0.2603668300701889</v>
      </c>
      <c r="N977" s="150">
        <f t="shared" si="187"/>
        <v>0.28662230873272898</v>
      </c>
    </row>
    <row r="978" spans="1:14" x14ac:dyDescent="0.25">
      <c r="A978" s="156" t="s">
        <v>25</v>
      </c>
      <c r="B978" s="2" t="s">
        <v>37</v>
      </c>
      <c r="C978" s="91" t="s">
        <v>1</v>
      </c>
      <c r="D978" s="2" t="s">
        <v>8</v>
      </c>
      <c r="E978" s="56" t="s">
        <v>59</v>
      </c>
      <c r="F978" s="146">
        <v>3547406</v>
      </c>
      <c r="G978" s="147">
        <v>1.5</v>
      </c>
      <c r="H978" s="148">
        <f t="shared" si="181"/>
        <v>106422.18</v>
      </c>
      <c r="I978" s="148">
        <f t="shared" si="182"/>
        <v>3440983.82</v>
      </c>
      <c r="J978" s="148">
        <f t="shared" si="183"/>
        <v>3653828.18</v>
      </c>
      <c r="K978" s="149">
        <f t="shared" ref="K978" si="203">F978/F978</f>
        <v>1</v>
      </c>
      <c r="L978" s="150">
        <f t="shared" si="185"/>
        <v>0.03</v>
      </c>
      <c r="M978" s="150">
        <f t="shared" si="186"/>
        <v>0.97</v>
      </c>
      <c r="N978" s="150">
        <f t="shared" si="187"/>
        <v>1.03</v>
      </c>
    </row>
    <row r="979" spans="1:14" x14ac:dyDescent="0.25">
      <c r="A979" s="156" t="s">
        <v>25</v>
      </c>
      <c r="B979" s="2" t="s">
        <v>37</v>
      </c>
      <c r="C979" s="91" t="s">
        <v>1</v>
      </c>
      <c r="D979" s="151" t="s">
        <v>8</v>
      </c>
      <c r="E979" s="60" t="s">
        <v>12</v>
      </c>
      <c r="F979" s="146">
        <v>855087</v>
      </c>
      <c r="G979" s="147">
        <v>3.5</v>
      </c>
      <c r="H979" s="148">
        <f t="shared" si="181"/>
        <v>59856.09</v>
      </c>
      <c r="I979" s="148">
        <f t="shared" si="182"/>
        <v>795230.91</v>
      </c>
      <c r="J979" s="148">
        <f t="shared" si="183"/>
        <v>914943.09</v>
      </c>
      <c r="K979" s="149">
        <f t="shared" ref="K979" si="204">F979/F978</f>
        <v>0.24104571058401547</v>
      </c>
      <c r="L979" s="150">
        <f t="shared" si="185"/>
        <v>1.6873199740881084E-2</v>
      </c>
      <c r="M979" s="150">
        <f t="shared" si="186"/>
        <v>0.22417251084313439</v>
      </c>
      <c r="N979" s="150">
        <f t="shared" si="187"/>
        <v>0.25791891032489656</v>
      </c>
    </row>
    <row r="980" spans="1:14" x14ac:dyDescent="0.25">
      <c r="A980" s="156" t="s">
        <v>25</v>
      </c>
      <c r="B980" s="2" t="s">
        <v>37</v>
      </c>
      <c r="C980" s="123" t="s">
        <v>1</v>
      </c>
      <c r="D980" s="96" t="s">
        <v>8</v>
      </c>
      <c r="E980" s="60" t="s">
        <v>13</v>
      </c>
      <c r="F980" s="146">
        <v>1786396</v>
      </c>
      <c r="G980" s="147">
        <v>2.4</v>
      </c>
      <c r="H980" s="148">
        <f t="shared" si="181"/>
        <v>85747.007999999987</v>
      </c>
      <c r="I980" s="148">
        <f t="shared" si="182"/>
        <v>1700648.9920000001</v>
      </c>
      <c r="J980" s="148">
        <f t="shared" si="183"/>
        <v>1872143.0079999999</v>
      </c>
      <c r="K980" s="149">
        <f t="shared" ref="K980" si="205">F980/F978</f>
        <v>0.50357810749601262</v>
      </c>
      <c r="L980" s="150">
        <f t="shared" si="185"/>
        <v>2.4171749159808607E-2</v>
      </c>
      <c r="M980" s="150">
        <f t="shared" si="186"/>
        <v>0.47940635833620399</v>
      </c>
      <c r="N980" s="150">
        <f t="shared" si="187"/>
        <v>0.52774985665582119</v>
      </c>
    </row>
    <row r="981" spans="1:14" x14ac:dyDescent="0.25">
      <c r="A981" s="156" t="s">
        <v>25</v>
      </c>
      <c r="B981" s="2" t="s">
        <v>37</v>
      </c>
      <c r="C981" s="91" t="s">
        <v>1</v>
      </c>
      <c r="D981" s="2" t="s">
        <v>8</v>
      </c>
      <c r="E981" s="60" t="s">
        <v>14</v>
      </c>
      <c r="F981" s="146">
        <v>905923</v>
      </c>
      <c r="G981" s="147">
        <v>3.5</v>
      </c>
      <c r="H981" s="148">
        <f t="shared" si="181"/>
        <v>63414.61</v>
      </c>
      <c r="I981" s="148">
        <f t="shared" si="182"/>
        <v>842508.39</v>
      </c>
      <c r="J981" s="148">
        <f t="shared" si="183"/>
        <v>969337.61</v>
      </c>
      <c r="K981" s="149">
        <f t="shared" ref="K981" si="206">F981/F978</f>
        <v>0.25537618191997197</v>
      </c>
      <c r="L981" s="150">
        <f t="shared" si="185"/>
        <v>1.7876332734398037E-2</v>
      </c>
      <c r="M981" s="150">
        <f t="shared" si="186"/>
        <v>0.23749984918557393</v>
      </c>
      <c r="N981" s="150">
        <f t="shared" si="187"/>
        <v>0.27325251465437</v>
      </c>
    </row>
    <row r="982" spans="1:14" x14ac:dyDescent="0.25">
      <c r="A982" s="156" t="s">
        <v>25</v>
      </c>
      <c r="B982" s="2" t="s">
        <v>37</v>
      </c>
      <c r="C982" s="91" t="s">
        <v>60</v>
      </c>
      <c r="D982" s="2" t="s">
        <v>8</v>
      </c>
      <c r="E982" s="56" t="s">
        <v>59</v>
      </c>
      <c r="F982" s="146">
        <v>3557704</v>
      </c>
      <c r="G982" s="147">
        <v>1.5</v>
      </c>
      <c r="H982" s="148">
        <f t="shared" si="181"/>
        <v>106731.12</v>
      </c>
      <c r="I982" s="148">
        <f t="shared" si="182"/>
        <v>3450972.88</v>
      </c>
      <c r="J982" s="148">
        <f t="shared" si="183"/>
        <v>3664435.12</v>
      </c>
      <c r="K982" s="149">
        <f t="shared" ref="K982" si="207">F982/F982</f>
        <v>1</v>
      </c>
      <c r="L982" s="150">
        <f t="shared" si="185"/>
        <v>0.03</v>
      </c>
      <c r="M982" s="150">
        <f t="shared" si="186"/>
        <v>0.97</v>
      </c>
      <c r="N982" s="150">
        <f t="shared" si="187"/>
        <v>1.03</v>
      </c>
    </row>
    <row r="983" spans="1:14" x14ac:dyDescent="0.25">
      <c r="A983" s="156" t="s">
        <v>25</v>
      </c>
      <c r="B983" s="2" t="s">
        <v>37</v>
      </c>
      <c r="C983" s="91" t="s">
        <v>60</v>
      </c>
      <c r="D983" s="2" t="s">
        <v>8</v>
      </c>
      <c r="E983" s="60" t="s">
        <v>12</v>
      </c>
      <c r="F983" s="146">
        <v>795188</v>
      </c>
      <c r="G983" s="147">
        <v>3.5</v>
      </c>
      <c r="H983" s="148">
        <f t="shared" si="181"/>
        <v>55663.16</v>
      </c>
      <c r="I983" s="148">
        <f t="shared" si="182"/>
        <v>739524.84</v>
      </c>
      <c r="J983" s="148">
        <f t="shared" si="183"/>
        <v>850851.16</v>
      </c>
      <c r="K983" s="149">
        <f t="shared" ref="K983" si="208">F983/F982</f>
        <v>0.22351156813495446</v>
      </c>
      <c r="L983" s="150">
        <f t="shared" si="185"/>
        <v>1.5645809769446812E-2</v>
      </c>
      <c r="M983" s="150">
        <f t="shared" si="186"/>
        <v>0.20786575836550764</v>
      </c>
      <c r="N983" s="150">
        <f t="shared" si="187"/>
        <v>0.23915737790440128</v>
      </c>
    </row>
    <row r="984" spans="1:14" x14ac:dyDescent="0.25">
      <c r="A984" s="156" t="s">
        <v>25</v>
      </c>
      <c r="B984" s="2" t="s">
        <v>37</v>
      </c>
      <c r="C984" s="123" t="s">
        <v>60</v>
      </c>
      <c r="D984" s="96" t="s">
        <v>8</v>
      </c>
      <c r="E984" s="60" t="s">
        <v>13</v>
      </c>
      <c r="F984" s="146">
        <v>1725230</v>
      </c>
      <c r="G984" s="147">
        <v>2.4</v>
      </c>
      <c r="H984" s="148">
        <f t="shared" si="181"/>
        <v>82811.039999999994</v>
      </c>
      <c r="I984" s="148">
        <f t="shared" si="182"/>
        <v>1642418.96</v>
      </c>
      <c r="J984" s="148">
        <f t="shared" si="183"/>
        <v>1808041.04</v>
      </c>
      <c r="K984" s="149">
        <f t="shared" ref="K984" si="209">F984/F982</f>
        <v>0.48492791980445815</v>
      </c>
      <c r="L984" s="150">
        <f t="shared" si="185"/>
        <v>2.3276540150613992E-2</v>
      </c>
      <c r="M984" s="150">
        <f t="shared" si="186"/>
        <v>0.46165137965384417</v>
      </c>
      <c r="N984" s="150">
        <f t="shared" si="187"/>
        <v>0.50820445995507213</v>
      </c>
    </row>
    <row r="985" spans="1:14" x14ac:dyDescent="0.25">
      <c r="A985" s="156" t="s">
        <v>25</v>
      </c>
      <c r="B985" s="2" t="s">
        <v>37</v>
      </c>
      <c r="C985" s="91" t="s">
        <v>60</v>
      </c>
      <c r="D985" s="2" t="s">
        <v>8</v>
      </c>
      <c r="E985" s="60" t="s">
        <v>14</v>
      </c>
      <c r="F985" s="146">
        <v>1037286</v>
      </c>
      <c r="G985" s="147">
        <v>3</v>
      </c>
      <c r="H985" s="148">
        <f t="shared" si="181"/>
        <v>62237.16</v>
      </c>
      <c r="I985" s="148">
        <f t="shared" si="182"/>
        <v>975048.84</v>
      </c>
      <c r="J985" s="148">
        <f t="shared" si="183"/>
        <v>1099523.1599999999</v>
      </c>
      <c r="K985" s="149">
        <f t="shared" ref="K985" si="210">F985/F982</f>
        <v>0.29156051206058736</v>
      </c>
      <c r="L985" s="150">
        <f t="shared" si="185"/>
        <v>1.7493630723635242E-2</v>
      </c>
      <c r="M985" s="150">
        <f t="shared" si="186"/>
        <v>0.27406688133695212</v>
      </c>
      <c r="N985" s="150">
        <f t="shared" si="187"/>
        <v>0.30905414278422261</v>
      </c>
    </row>
    <row r="986" spans="1:14" x14ac:dyDescent="0.25">
      <c r="A986" s="156" t="s">
        <v>25</v>
      </c>
      <c r="B986" s="2" t="s">
        <v>37</v>
      </c>
      <c r="C986" s="91" t="s">
        <v>0</v>
      </c>
      <c r="D986" s="2" t="s">
        <v>61</v>
      </c>
      <c r="E986" s="56" t="s">
        <v>59</v>
      </c>
      <c r="F986" s="146">
        <v>3532055</v>
      </c>
      <c r="G986" s="147">
        <v>0.8</v>
      </c>
      <c r="H986" s="148">
        <f t="shared" si="181"/>
        <v>56512.88</v>
      </c>
      <c r="I986" s="148">
        <f t="shared" si="182"/>
        <v>3475542.12</v>
      </c>
      <c r="J986" s="148">
        <f t="shared" si="183"/>
        <v>3588567.88</v>
      </c>
      <c r="K986" s="149">
        <f t="shared" ref="K986" si="211">F986/F986</f>
        <v>1</v>
      </c>
      <c r="L986" s="150">
        <f t="shared" si="185"/>
        <v>1.6E-2</v>
      </c>
      <c r="M986" s="150">
        <f t="shared" si="186"/>
        <v>0.98399999999999999</v>
      </c>
      <c r="N986" s="150">
        <f t="shared" si="187"/>
        <v>1.016</v>
      </c>
    </row>
    <row r="987" spans="1:14" x14ac:dyDescent="0.25">
      <c r="A987" s="156" t="s">
        <v>25</v>
      </c>
      <c r="B987" s="2" t="s">
        <v>37</v>
      </c>
      <c r="C987" s="91" t="s">
        <v>0</v>
      </c>
      <c r="D987" s="2" t="s">
        <v>61</v>
      </c>
      <c r="E987" s="60" t="s">
        <v>12</v>
      </c>
      <c r="F987" s="146">
        <v>386371</v>
      </c>
      <c r="G987" s="147">
        <v>3.3</v>
      </c>
      <c r="H987" s="148">
        <f t="shared" si="181"/>
        <v>25500.486000000001</v>
      </c>
      <c r="I987" s="148">
        <f t="shared" si="182"/>
        <v>360870.51400000002</v>
      </c>
      <c r="J987" s="148">
        <f t="shared" si="183"/>
        <v>411871.48599999998</v>
      </c>
      <c r="K987" s="149">
        <f t="shared" ref="K987" si="212">F987/F986</f>
        <v>0.10938985944443108</v>
      </c>
      <c r="L987" s="150">
        <f t="shared" si="185"/>
        <v>7.2197307233324518E-3</v>
      </c>
      <c r="M987" s="150">
        <f t="shared" si="186"/>
        <v>0.10217012872109862</v>
      </c>
      <c r="N987" s="150">
        <f t="shared" si="187"/>
        <v>0.11660959016776354</v>
      </c>
    </row>
    <row r="988" spans="1:14" x14ac:dyDescent="0.25">
      <c r="A988" s="156" t="s">
        <v>25</v>
      </c>
      <c r="B988" s="2" t="s">
        <v>37</v>
      </c>
      <c r="C988" s="123" t="s">
        <v>0</v>
      </c>
      <c r="D988" s="96" t="s">
        <v>61</v>
      </c>
      <c r="E988" s="60" t="s">
        <v>13</v>
      </c>
      <c r="F988" s="146">
        <v>2113281</v>
      </c>
      <c r="G988" s="147">
        <v>1.1000000000000001</v>
      </c>
      <c r="H988" s="148">
        <f t="shared" si="181"/>
        <v>46492.182000000001</v>
      </c>
      <c r="I988" s="148">
        <f t="shared" si="182"/>
        <v>2066788.818</v>
      </c>
      <c r="J988" s="148">
        <f t="shared" si="183"/>
        <v>2159773.182</v>
      </c>
      <c r="K988" s="149">
        <f t="shared" ref="K988" si="213">F988/F986</f>
        <v>0.59831486202791295</v>
      </c>
      <c r="L988" s="150">
        <f t="shared" si="185"/>
        <v>1.3162926964614085E-2</v>
      </c>
      <c r="M988" s="150">
        <f t="shared" si="186"/>
        <v>0.58515193506329888</v>
      </c>
      <c r="N988" s="150">
        <f t="shared" si="187"/>
        <v>0.61147778899252703</v>
      </c>
    </row>
    <row r="989" spans="1:14" x14ac:dyDescent="0.25">
      <c r="A989" s="156" t="s">
        <v>25</v>
      </c>
      <c r="B989" s="2" t="s">
        <v>37</v>
      </c>
      <c r="C989" s="91" t="s">
        <v>0</v>
      </c>
      <c r="D989" s="2" t="s">
        <v>61</v>
      </c>
      <c r="E989" s="60" t="s">
        <v>14</v>
      </c>
      <c r="F989" s="146">
        <v>1032403</v>
      </c>
      <c r="G989" s="147">
        <v>1.8</v>
      </c>
      <c r="H989" s="148">
        <f t="shared" si="181"/>
        <v>37166.508000000002</v>
      </c>
      <c r="I989" s="148">
        <f t="shared" si="182"/>
        <v>995236.49199999997</v>
      </c>
      <c r="J989" s="148">
        <f t="shared" si="183"/>
        <v>1069569.5079999999</v>
      </c>
      <c r="K989" s="149">
        <f t="shared" ref="K989" si="214">F989/F986</f>
        <v>0.29229527852765602</v>
      </c>
      <c r="L989" s="150">
        <f t="shared" si="185"/>
        <v>1.0522630026995616E-2</v>
      </c>
      <c r="M989" s="150">
        <f t="shared" si="186"/>
        <v>0.28177264850066042</v>
      </c>
      <c r="N989" s="150">
        <f t="shared" si="187"/>
        <v>0.30281790855465163</v>
      </c>
    </row>
    <row r="990" spans="1:14" x14ac:dyDescent="0.25">
      <c r="A990" s="156" t="s">
        <v>25</v>
      </c>
      <c r="B990" s="2" t="s">
        <v>37</v>
      </c>
      <c r="C990" s="91" t="s">
        <v>1</v>
      </c>
      <c r="D990" s="2" t="s">
        <v>61</v>
      </c>
      <c r="E990" s="56" t="s">
        <v>59</v>
      </c>
      <c r="F990" s="146">
        <v>1602797</v>
      </c>
      <c r="G990" s="147">
        <v>1.4</v>
      </c>
      <c r="H990" s="148">
        <f t="shared" si="181"/>
        <v>44878.315999999999</v>
      </c>
      <c r="I990" s="148">
        <f t="shared" si="182"/>
        <v>1557918.6839999999</v>
      </c>
      <c r="J990" s="148">
        <f t="shared" si="183"/>
        <v>1647675.3160000001</v>
      </c>
      <c r="K990" s="149">
        <f t="shared" ref="K990" si="215">F990/F990</f>
        <v>1</v>
      </c>
      <c r="L990" s="150">
        <f t="shared" si="185"/>
        <v>2.7999999999999997E-2</v>
      </c>
      <c r="M990" s="150">
        <f t="shared" si="186"/>
        <v>0.97199999999999998</v>
      </c>
      <c r="N990" s="150">
        <f t="shared" si="187"/>
        <v>1.028</v>
      </c>
    </row>
    <row r="991" spans="1:14" x14ac:dyDescent="0.25">
      <c r="A991" s="156" t="s">
        <v>25</v>
      </c>
      <c r="B991" s="2" t="s">
        <v>37</v>
      </c>
      <c r="C991" s="91" t="s">
        <v>1</v>
      </c>
      <c r="D991" s="151" t="s">
        <v>61</v>
      </c>
      <c r="E991" s="60" t="s">
        <v>12</v>
      </c>
      <c r="F991" s="146">
        <v>182439</v>
      </c>
      <c r="G991" s="147">
        <v>5.0999999999999996</v>
      </c>
      <c r="H991" s="148">
        <f t="shared" si="181"/>
        <v>18608.777999999998</v>
      </c>
      <c r="I991" s="148">
        <f t="shared" si="182"/>
        <v>163830.22200000001</v>
      </c>
      <c r="J991" s="148">
        <f t="shared" si="183"/>
        <v>201047.77799999999</v>
      </c>
      <c r="K991" s="149">
        <f t="shared" ref="K991" si="216">F991/F990</f>
        <v>0.11382539398314322</v>
      </c>
      <c r="L991" s="150">
        <f t="shared" si="185"/>
        <v>1.1610190186280607E-2</v>
      </c>
      <c r="M991" s="150">
        <f t="shared" si="186"/>
        <v>0.10221520379686261</v>
      </c>
      <c r="N991" s="150">
        <f t="shared" si="187"/>
        <v>0.12543558416942382</v>
      </c>
    </row>
    <row r="992" spans="1:14" x14ac:dyDescent="0.25">
      <c r="A992" s="156" t="s">
        <v>25</v>
      </c>
      <c r="B992" s="2" t="s">
        <v>37</v>
      </c>
      <c r="C992" s="123" t="s">
        <v>1</v>
      </c>
      <c r="D992" s="96" t="s">
        <v>61</v>
      </c>
      <c r="E992" s="60" t="s">
        <v>13</v>
      </c>
      <c r="F992" s="146">
        <v>1116850</v>
      </c>
      <c r="G992" s="147">
        <v>1.8</v>
      </c>
      <c r="H992" s="148">
        <f t="shared" si="181"/>
        <v>40206.6</v>
      </c>
      <c r="I992" s="148">
        <f t="shared" si="182"/>
        <v>1076643.3999999999</v>
      </c>
      <c r="J992" s="148">
        <f t="shared" si="183"/>
        <v>1157056.6000000001</v>
      </c>
      <c r="K992" s="149">
        <f t="shared" ref="K992" si="217">F992/F990</f>
        <v>0.69681313354092878</v>
      </c>
      <c r="L992" s="150">
        <f t="shared" si="185"/>
        <v>2.5085272807473434E-2</v>
      </c>
      <c r="M992" s="150">
        <f t="shared" si="186"/>
        <v>0.67172786073345536</v>
      </c>
      <c r="N992" s="150">
        <f t="shared" si="187"/>
        <v>0.72189840634840219</v>
      </c>
    </row>
    <row r="993" spans="1:14" x14ac:dyDescent="0.25">
      <c r="A993" s="156" t="s">
        <v>25</v>
      </c>
      <c r="B993" s="2" t="s">
        <v>37</v>
      </c>
      <c r="C993" s="91" t="s">
        <v>1</v>
      </c>
      <c r="D993" s="2" t="s">
        <v>61</v>
      </c>
      <c r="E993" s="60" t="s">
        <v>14</v>
      </c>
      <c r="F993" s="146">
        <v>303508</v>
      </c>
      <c r="G993" s="147">
        <v>3.5</v>
      </c>
      <c r="H993" s="148">
        <f t="shared" si="181"/>
        <v>21245.56</v>
      </c>
      <c r="I993" s="148">
        <f t="shared" si="182"/>
        <v>282262.44</v>
      </c>
      <c r="J993" s="148">
        <f t="shared" si="183"/>
        <v>324753.56</v>
      </c>
      <c r="K993" s="149">
        <f t="shared" ref="K993" si="218">F993/F990</f>
        <v>0.18936147247592802</v>
      </c>
      <c r="L993" s="150">
        <f t="shared" si="185"/>
        <v>1.3255303073314961E-2</v>
      </c>
      <c r="M993" s="150">
        <f t="shared" si="186"/>
        <v>0.17610616940261306</v>
      </c>
      <c r="N993" s="150">
        <f t="shared" si="187"/>
        <v>0.20261677554924298</v>
      </c>
    </row>
    <row r="994" spans="1:14" x14ac:dyDescent="0.25">
      <c r="A994" s="156" t="s">
        <v>25</v>
      </c>
      <c r="B994" s="2" t="s">
        <v>37</v>
      </c>
      <c r="C994" s="91" t="s">
        <v>60</v>
      </c>
      <c r="D994" s="2" t="s">
        <v>61</v>
      </c>
      <c r="E994" s="56" t="s">
        <v>59</v>
      </c>
      <c r="F994" s="146">
        <v>1929258</v>
      </c>
      <c r="G994" s="147">
        <v>1.4</v>
      </c>
      <c r="H994" s="148">
        <f t="shared" si="181"/>
        <v>54019.223999999995</v>
      </c>
      <c r="I994" s="148">
        <f t="shared" si="182"/>
        <v>1875238.7760000001</v>
      </c>
      <c r="J994" s="148">
        <f t="shared" si="183"/>
        <v>1983277.2239999999</v>
      </c>
      <c r="K994" s="149">
        <f t="shared" ref="K994" si="219">F994/F994</f>
        <v>1</v>
      </c>
      <c r="L994" s="150">
        <f t="shared" si="185"/>
        <v>2.7999999999999997E-2</v>
      </c>
      <c r="M994" s="150">
        <f t="shared" si="186"/>
        <v>0.97199999999999998</v>
      </c>
      <c r="N994" s="150">
        <f t="shared" si="187"/>
        <v>1.028</v>
      </c>
    </row>
    <row r="995" spans="1:14" x14ac:dyDescent="0.25">
      <c r="A995" s="156" t="s">
        <v>25</v>
      </c>
      <c r="B995" s="2" t="s">
        <v>37</v>
      </c>
      <c r="C995" s="91" t="s">
        <v>60</v>
      </c>
      <c r="D995" s="2" t="s">
        <v>61</v>
      </c>
      <c r="E995" s="60" t="s">
        <v>12</v>
      </c>
      <c r="F995" s="146">
        <v>203932</v>
      </c>
      <c r="G995" s="147">
        <v>4.4000000000000004</v>
      </c>
      <c r="H995" s="148">
        <f t="shared" si="181"/>
        <v>17946.016</v>
      </c>
      <c r="I995" s="148">
        <f t="shared" si="182"/>
        <v>185985.984</v>
      </c>
      <c r="J995" s="148">
        <f t="shared" si="183"/>
        <v>221878.016</v>
      </c>
      <c r="K995" s="149">
        <f t="shared" ref="K995" si="220">F995/F994</f>
        <v>0.10570488757854056</v>
      </c>
      <c r="L995" s="150">
        <f t="shared" si="185"/>
        <v>9.3020301069115692E-3</v>
      </c>
      <c r="M995" s="150">
        <f t="shared" si="186"/>
        <v>9.6402857471628994E-2</v>
      </c>
      <c r="N995" s="150">
        <f t="shared" si="187"/>
        <v>0.11500691768545213</v>
      </c>
    </row>
    <row r="996" spans="1:14" x14ac:dyDescent="0.25">
      <c r="A996" s="156" t="s">
        <v>25</v>
      </c>
      <c r="B996" s="2" t="s">
        <v>37</v>
      </c>
      <c r="C996" s="123" t="s">
        <v>60</v>
      </c>
      <c r="D996" s="96" t="s">
        <v>61</v>
      </c>
      <c r="E996" s="60" t="s">
        <v>13</v>
      </c>
      <c r="F996" s="146">
        <v>996431</v>
      </c>
      <c r="G996" s="147">
        <v>2.2000000000000002</v>
      </c>
      <c r="H996" s="148">
        <f t="shared" si="181"/>
        <v>43842.964000000007</v>
      </c>
      <c r="I996" s="148">
        <f t="shared" si="182"/>
        <v>952588.03599999996</v>
      </c>
      <c r="J996" s="148">
        <f t="shared" si="183"/>
        <v>1040273.964</v>
      </c>
      <c r="K996" s="149">
        <f t="shared" ref="K996" si="221">F996/F994</f>
        <v>0.5164840576014198</v>
      </c>
      <c r="L996" s="150">
        <f t="shared" si="185"/>
        <v>2.2725298534462476E-2</v>
      </c>
      <c r="M996" s="150">
        <f t="shared" si="186"/>
        <v>0.49375875906695732</v>
      </c>
      <c r="N996" s="150">
        <f t="shared" si="187"/>
        <v>0.53920935613588228</v>
      </c>
    </row>
    <row r="997" spans="1:14" x14ac:dyDescent="0.25">
      <c r="A997" s="156" t="s">
        <v>25</v>
      </c>
      <c r="B997" s="2" t="s">
        <v>37</v>
      </c>
      <c r="C997" s="91" t="s">
        <v>60</v>
      </c>
      <c r="D997" s="2" t="s">
        <v>61</v>
      </c>
      <c r="E997" s="60" t="s">
        <v>14</v>
      </c>
      <c r="F997" s="146">
        <v>728895</v>
      </c>
      <c r="G997" s="147">
        <v>2.7</v>
      </c>
      <c r="H997" s="148">
        <f t="shared" si="181"/>
        <v>39360.33</v>
      </c>
      <c r="I997" s="148">
        <f t="shared" si="182"/>
        <v>689534.67</v>
      </c>
      <c r="J997" s="148">
        <f t="shared" si="183"/>
        <v>768255.33</v>
      </c>
      <c r="K997" s="149">
        <f t="shared" ref="K997" si="222">F997/F994</f>
        <v>0.37781105482003963</v>
      </c>
      <c r="L997" s="150">
        <f t="shared" si="185"/>
        <v>2.0401796960282138E-2</v>
      </c>
      <c r="M997" s="150">
        <f t="shared" si="186"/>
        <v>0.35740925785975747</v>
      </c>
      <c r="N997" s="150">
        <f t="shared" si="187"/>
        <v>0.39821285178032179</v>
      </c>
    </row>
    <row r="998" spans="1:14" x14ac:dyDescent="0.25">
      <c r="A998" s="156" t="s">
        <v>25</v>
      </c>
      <c r="B998" s="2" t="s">
        <v>37</v>
      </c>
      <c r="C998" s="91" t="s">
        <v>0</v>
      </c>
      <c r="D998" s="2" t="s">
        <v>10</v>
      </c>
      <c r="E998" s="56" t="s">
        <v>59</v>
      </c>
      <c r="F998" s="146">
        <v>21818625</v>
      </c>
      <c r="G998" s="147">
        <v>0.8</v>
      </c>
      <c r="H998" s="148">
        <f t="shared" si="181"/>
        <v>349098</v>
      </c>
      <c r="I998" s="148">
        <f t="shared" si="182"/>
        <v>21469527</v>
      </c>
      <c r="J998" s="148">
        <f t="shared" si="183"/>
        <v>22167723</v>
      </c>
      <c r="K998" s="149">
        <f t="shared" ref="K998" si="223">F998/F998</f>
        <v>1</v>
      </c>
      <c r="L998" s="150">
        <f t="shared" si="185"/>
        <v>1.6E-2</v>
      </c>
      <c r="M998" s="150">
        <f t="shared" si="186"/>
        <v>0.98399999999999999</v>
      </c>
      <c r="N998" s="150">
        <f t="shared" si="187"/>
        <v>1.016</v>
      </c>
    </row>
    <row r="999" spans="1:14" x14ac:dyDescent="0.25">
      <c r="A999" s="156" t="s">
        <v>25</v>
      </c>
      <c r="B999" s="2" t="s">
        <v>37</v>
      </c>
      <c r="C999" s="91" t="s">
        <v>0</v>
      </c>
      <c r="D999" s="2" t="s">
        <v>10</v>
      </c>
      <c r="E999" s="60" t="s">
        <v>12</v>
      </c>
      <c r="F999" s="146">
        <v>4534863</v>
      </c>
      <c r="G999" s="147">
        <v>1.4</v>
      </c>
      <c r="H999" s="148">
        <f t="shared" si="181"/>
        <v>126976.16399999999</v>
      </c>
      <c r="I999" s="148">
        <f t="shared" si="182"/>
        <v>4407886.8360000001</v>
      </c>
      <c r="J999" s="148">
        <f t="shared" si="183"/>
        <v>4661839.1639999999</v>
      </c>
      <c r="K999" s="149">
        <f t="shared" ref="K999" si="224">F999/F998</f>
        <v>0.20784366567554097</v>
      </c>
      <c r="L999" s="150">
        <f t="shared" si="185"/>
        <v>5.8196226389151465E-3</v>
      </c>
      <c r="M999" s="150">
        <f t="shared" si="186"/>
        <v>0.20202404303662583</v>
      </c>
      <c r="N999" s="150">
        <f t="shared" si="187"/>
        <v>0.21366328831445611</v>
      </c>
    </row>
    <row r="1000" spans="1:14" x14ac:dyDescent="0.25">
      <c r="A1000" s="156" t="s">
        <v>25</v>
      </c>
      <c r="B1000" s="2" t="s">
        <v>37</v>
      </c>
      <c r="C1000" s="123" t="s">
        <v>0</v>
      </c>
      <c r="D1000" s="96" t="s">
        <v>10</v>
      </c>
      <c r="E1000" s="60" t="s">
        <v>13</v>
      </c>
      <c r="F1000" s="146">
        <v>8726225</v>
      </c>
      <c r="G1000" s="147">
        <v>0.9</v>
      </c>
      <c r="H1000" s="148">
        <f t="shared" si="181"/>
        <v>157072.04999999999</v>
      </c>
      <c r="I1000" s="148">
        <f t="shared" si="182"/>
        <v>8569152.9499999993</v>
      </c>
      <c r="J1000" s="148">
        <f t="shared" si="183"/>
        <v>8883297.0500000007</v>
      </c>
      <c r="K1000" s="149">
        <f t="shared" ref="K1000" si="225">F1000/F998</f>
        <v>0.39994385530710574</v>
      </c>
      <c r="L1000" s="150">
        <f t="shared" si="185"/>
        <v>7.1989893955279041E-3</v>
      </c>
      <c r="M1000" s="150">
        <f t="shared" si="186"/>
        <v>0.39274486591157787</v>
      </c>
      <c r="N1000" s="150">
        <f t="shared" si="187"/>
        <v>0.40714284470263362</v>
      </c>
    </row>
    <row r="1001" spans="1:14" x14ac:dyDescent="0.25">
      <c r="A1001" s="156" t="s">
        <v>25</v>
      </c>
      <c r="B1001" s="2" t="s">
        <v>37</v>
      </c>
      <c r="C1001" s="91" t="s">
        <v>0</v>
      </c>
      <c r="D1001" s="2" t="s">
        <v>10</v>
      </c>
      <c r="E1001" s="60" t="s">
        <v>14</v>
      </c>
      <c r="F1001" s="146">
        <v>8557537</v>
      </c>
      <c r="G1001" s="147">
        <v>0.9</v>
      </c>
      <c r="H1001" s="148">
        <f t="shared" si="181"/>
        <v>154035.666</v>
      </c>
      <c r="I1001" s="148">
        <f t="shared" si="182"/>
        <v>8403501.3340000007</v>
      </c>
      <c r="J1001" s="148">
        <f t="shared" si="183"/>
        <v>8711572.6659999993</v>
      </c>
      <c r="K1001" s="149">
        <f t="shared" ref="K1001" si="226">F1001/F998</f>
        <v>0.39221247901735329</v>
      </c>
      <c r="L1001" s="150">
        <f t="shared" si="185"/>
        <v>7.0598246223123598E-3</v>
      </c>
      <c r="M1001" s="150">
        <f t="shared" si="186"/>
        <v>0.38515265439504093</v>
      </c>
      <c r="N1001" s="150">
        <f t="shared" si="187"/>
        <v>0.39927230363966565</v>
      </c>
    </row>
    <row r="1002" spans="1:14" x14ac:dyDescent="0.25">
      <c r="A1002" s="156" t="s">
        <v>25</v>
      </c>
      <c r="B1002" s="2" t="s">
        <v>37</v>
      </c>
      <c r="C1002" s="91" t="s">
        <v>1</v>
      </c>
      <c r="D1002" s="2" t="s">
        <v>10</v>
      </c>
      <c r="E1002" s="56" t="s">
        <v>59</v>
      </c>
      <c r="F1002" s="146">
        <v>10834250</v>
      </c>
      <c r="G1002" s="147">
        <v>0.8</v>
      </c>
      <c r="H1002" s="148">
        <f t="shared" si="181"/>
        <v>173348</v>
      </c>
      <c r="I1002" s="148">
        <f t="shared" si="182"/>
        <v>10660902</v>
      </c>
      <c r="J1002" s="148">
        <f t="shared" si="183"/>
        <v>11007598</v>
      </c>
      <c r="K1002" s="149">
        <f t="shared" ref="K1002" si="227">F1002/F1002</f>
        <v>1</v>
      </c>
      <c r="L1002" s="150">
        <f t="shared" si="185"/>
        <v>1.6E-2</v>
      </c>
      <c r="M1002" s="150">
        <f t="shared" si="186"/>
        <v>0.98399999999999999</v>
      </c>
      <c r="N1002" s="150">
        <f t="shared" si="187"/>
        <v>1.016</v>
      </c>
    </row>
    <row r="1003" spans="1:14" x14ac:dyDescent="0.25">
      <c r="A1003" s="156" t="s">
        <v>25</v>
      </c>
      <c r="B1003" s="2" t="s">
        <v>37</v>
      </c>
      <c r="C1003" s="91" t="s">
        <v>1</v>
      </c>
      <c r="D1003" s="151" t="s">
        <v>10</v>
      </c>
      <c r="E1003" s="60" t="s">
        <v>12</v>
      </c>
      <c r="F1003" s="146">
        <v>2468705</v>
      </c>
      <c r="G1003" s="147">
        <v>2</v>
      </c>
      <c r="H1003" s="148">
        <f t="shared" si="181"/>
        <v>98748.2</v>
      </c>
      <c r="I1003" s="148">
        <f t="shared" si="182"/>
        <v>2369956.7999999998</v>
      </c>
      <c r="J1003" s="148">
        <f t="shared" si="183"/>
        <v>2567453.2000000002</v>
      </c>
      <c r="K1003" s="149">
        <f t="shared" ref="K1003" si="228">F1003/F1002</f>
        <v>0.22786118097699426</v>
      </c>
      <c r="L1003" s="150">
        <f t="shared" si="185"/>
        <v>9.1144472390797711E-3</v>
      </c>
      <c r="M1003" s="150">
        <f t="shared" si="186"/>
        <v>0.21874673373791448</v>
      </c>
      <c r="N1003" s="150">
        <f t="shared" si="187"/>
        <v>0.23697562821607404</v>
      </c>
    </row>
    <row r="1004" spans="1:14" x14ac:dyDescent="0.25">
      <c r="A1004" s="156" t="s">
        <v>25</v>
      </c>
      <c r="B1004" s="2" t="s">
        <v>37</v>
      </c>
      <c r="C1004" s="123" t="s">
        <v>1</v>
      </c>
      <c r="D1004" s="96" t="s">
        <v>10</v>
      </c>
      <c r="E1004" s="60" t="s">
        <v>13</v>
      </c>
      <c r="F1004" s="146">
        <v>4478325</v>
      </c>
      <c r="G1004" s="147">
        <v>1.4</v>
      </c>
      <c r="H1004" s="148">
        <f t="shared" si="181"/>
        <v>125393.1</v>
      </c>
      <c r="I1004" s="148">
        <f t="shared" si="182"/>
        <v>4352931.9000000004</v>
      </c>
      <c r="J1004" s="148">
        <f t="shared" si="183"/>
        <v>4603718.0999999996</v>
      </c>
      <c r="K1004" s="149">
        <f t="shared" ref="K1004" si="229">F1004/F1002</f>
        <v>0.41334887048019014</v>
      </c>
      <c r="L1004" s="150">
        <f t="shared" si="185"/>
        <v>1.1573768373445323E-2</v>
      </c>
      <c r="M1004" s="150">
        <f t="shared" si="186"/>
        <v>0.40177510210674483</v>
      </c>
      <c r="N1004" s="150">
        <f t="shared" si="187"/>
        <v>0.42492263885363546</v>
      </c>
    </row>
    <row r="1005" spans="1:14" x14ac:dyDescent="0.25">
      <c r="A1005" s="156" t="s">
        <v>25</v>
      </c>
      <c r="B1005" s="2" t="s">
        <v>37</v>
      </c>
      <c r="C1005" s="91" t="s">
        <v>1</v>
      </c>
      <c r="D1005" s="2" t="s">
        <v>10</v>
      </c>
      <c r="E1005" s="60" t="s">
        <v>14</v>
      </c>
      <c r="F1005" s="146">
        <v>3887220</v>
      </c>
      <c r="G1005" s="147">
        <v>1.6</v>
      </c>
      <c r="H1005" s="148">
        <f t="shared" si="181"/>
        <v>124391.03999999999</v>
      </c>
      <c r="I1005" s="148">
        <f t="shared" si="182"/>
        <v>3762828.96</v>
      </c>
      <c r="J1005" s="148">
        <f t="shared" si="183"/>
        <v>4011611.04</v>
      </c>
      <c r="K1005" s="149">
        <f t="shared" ref="K1005" si="230">F1005/F1002</f>
        <v>0.3587899485428156</v>
      </c>
      <c r="L1005" s="150">
        <f t="shared" si="185"/>
        <v>1.14812783533701E-2</v>
      </c>
      <c r="M1005" s="150">
        <f t="shared" si="186"/>
        <v>0.3473086701894455</v>
      </c>
      <c r="N1005" s="150">
        <f t="shared" si="187"/>
        <v>0.37027122689618569</v>
      </c>
    </row>
    <row r="1006" spans="1:14" x14ac:dyDescent="0.25">
      <c r="A1006" s="156" t="s">
        <v>25</v>
      </c>
      <c r="B1006" s="2" t="s">
        <v>37</v>
      </c>
      <c r="C1006" s="91" t="s">
        <v>60</v>
      </c>
      <c r="D1006" s="2" t="s">
        <v>10</v>
      </c>
      <c r="E1006" s="56" t="s">
        <v>59</v>
      </c>
      <c r="F1006" s="146">
        <v>10984375</v>
      </c>
      <c r="G1006" s="147">
        <v>0.8</v>
      </c>
      <c r="H1006" s="148">
        <f t="shared" si="181"/>
        <v>175750</v>
      </c>
      <c r="I1006" s="148">
        <f t="shared" si="182"/>
        <v>10808625</v>
      </c>
      <c r="J1006" s="148">
        <f t="shared" si="183"/>
        <v>11160125</v>
      </c>
      <c r="K1006" s="149">
        <f t="shared" ref="K1006" si="231">F1006/F1006</f>
        <v>1</v>
      </c>
      <c r="L1006" s="150">
        <f t="shared" si="185"/>
        <v>1.6E-2</v>
      </c>
      <c r="M1006" s="150">
        <f t="shared" si="186"/>
        <v>0.98399999999999999</v>
      </c>
      <c r="N1006" s="150">
        <f t="shared" si="187"/>
        <v>1.016</v>
      </c>
    </row>
    <row r="1007" spans="1:14" x14ac:dyDescent="0.25">
      <c r="A1007" s="156" t="s">
        <v>25</v>
      </c>
      <c r="B1007" s="2" t="s">
        <v>37</v>
      </c>
      <c r="C1007" s="91" t="s">
        <v>60</v>
      </c>
      <c r="D1007" s="2" t="s">
        <v>10</v>
      </c>
      <c r="E1007" s="60" t="s">
        <v>12</v>
      </c>
      <c r="F1007" s="146">
        <v>2066158</v>
      </c>
      <c r="G1007" s="147">
        <v>2</v>
      </c>
      <c r="H1007" s="148">
        <f t="shared" si="181"/>
        <v>82646.320000000007</v>
      </c>
      <c r="I1007" s="148">
        <f t="shared" si="182"/>
        <v>1983511.68</v>
      </c>
      <c r="J1007" s="148">
        <f t="shared" si="183"/>
        <v>2148804.3199999998</v>
      </c>
      <c r="K1007" s="149">
        <f t="shared" ref="K1007" si="232">F1007/F1006</f>
        <v>0.18809973257467993</v>
      </c>
      <c r="L1007" s="150">
        <f t="shared" si="185"/>
        <v>7.523989302987197E-3</v>
      </c>
      <c r="M1007" s="150">
        <f t="shared" si="186"/>
        <v>0.18057574327169273</v>
      </c>
      <c r="N1007" s="150">
        <f t="shared" si="187"/>
        <v>0.19562372187766713</v>
      </c>
    </row>
    <row r="1008" spans="1:14" x14ac:dyDescent="0.25">
      <c r="A1008" s="156" t="s">
        <v>25</v>
      </c>
      <c r="B1008" s="2" t="s">
        <v>37</v>
      </c>
      <c r="C1008" s="123" t="s">
        <v>60</v>
      </c>
      <c r="D1008" s="96" t="s">
        <v>10</v>
      </c>
      <c r="E1008" s="60" t="s">
        <v>13</v>
      </c>
      <c r="F1008" s="146">
        <v>4247900</v>
      </c>
      <c r="G1008" s="147">
        <v>1.4</v>
      </c>
      <c r="H1008" s="148">
        <f t="shared" si="181"/>
        <v>118941.2</v>
      </c>
      <c r="I1008" s="148">
        <f t="shared" si="182"/>
        <v>4128958.8</v>
      </c>
      <c r="J1008" s="148">
        <f t="shared" si="183"/>
        <v>4366841.2</v>
      </c>
      <c r="K1008" s="149">
        <f t="shared" ref="K1008" si="233">F1008/F1006</f>
        <v>0.38672204836415364</v>
      </c>
      <c r="L1008" s="150">
        <f t="shared" si="185"/>
        <v>1.0828217354196302E-2</v>
      </c>
      <c r="M1008" s="150">
        <f t="shared" si="186"/>
        <v>0.37589383100995732</v>
      </c>
      <c r="N1008" s="150">
        <f t="shared" si="187"/>
        <v>0.39755026571834995</v>
      </c>
    </row>
    <row r="1009" spans="1:14" x14ac:dyDescent="0.25">
      <c r="A1009" s="156" t="s">
        <v>25</v>
      </c>
      <c r="B1009" s="2" t="s">
        <v>37</v>
      </c>
      <c r="C1009" s="91" t="s">
        <v>60</v>
      </c>
      <c r="D1009" s="2" t="s">
        <v>10</v>
      </c>
      <c r="E1009" s="60" t="s">
        <v>14</v>
      </c>
      <c r="F1009" s="146">
        <v>4670317</v>
      </c>
      <c r="G1009" s="147">
        <v>1.4</v>
      </c>
      <c r="H1009" s="148">
        <f t="shared" si="181"/>
        <v>130768.87599999999</v>
      </c>
      <c r="I1009" s="148">
        <f t="shared" si="182"/>
        <v>4539548.1239999998</v>
      </c>
      <c r="J1009" s="148">
        <f t="shared" si="183"/>
        <v>4801085.8760000002</v>
      </c>
      <c r="K1009" s="149">
        <f t="shared" ref="K1009" si="234">F1009/F1006</f>
        <v>0.42517821906116643</v>
      </c>
      <c r="L1009" s="150">
        <f t="shared" si="185"/>
        <v>1.1904990133712658E-2</v>
      </c>
      <c r="M1009" s="150">
        <f t="shared" si="186"/>
        <v>0.41327322892745377</v>
      </c>
      <c r="N1009" s="150">
        <f t="shared" si="187"/>
        <v>0.43708320919487909</v>
      </c>
    </row>
    <row r="1010" spans="1:14" x14ac:dyDescent="0.25">
      <c r="E1010" s="158"/>
      <c r="K1010" s="149"/>
    </row>
    <row r="1011" spans="1:14" x14ac:dyDescent="0.25">
      <c r="E1011" s="158"/>
      <c r="K1011" s="149"/>
    </row>
    <row r="1012" spans="1:14" x14ac:dyDescent="0.25">
      <c r="E1012" s="158"/>
      <c r="K1012" s="149"/>
    </row>
    <row r="1013" spans="1:14" x14ac:dyDescent="0.25">
      <c r="E1013" s="158"/>
      <c r="K1013" s="149"/>
    </row>
    <row r="1014" spans="1:14" x14ac:dyDescent="0.25">
      <c r="E1014" s="158"/>
      <c r="K1014" s="149"/>
    </row>
    <row r="1015" spans="1:14" x14ac:dyDescent="0.25">
      <c r="D1015" s="160"/>
      <c r="E1015" s="158"/>
      <c r="F1015" s="146"/>
      <c r="K1015" s="149"/>
    </row>
    <row r="1016" spans="1:14" x14ac:dyDescent="0.25">
      <c r="F1016" s="1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27</vt:i4>
      </vt:variant>
    </vt:vector>
  </HeadingPairs>
  <TitlesOfParts>
    <vt:vector size="32" baseType="lpstr">
      <vt:lpstr>README</vt:lpstr>
      <vt:lpstr>Table 1</vt:lpstr>
      <vt:lpstr>Table 2</vt:lpstr>
      <vt:lpstr>Table 3</vt:lpstr>
      <vt:lpstr>Sheet4</vt:lpstr>
      <vt:lpstr>'Table 1'!age</vt:lpstr>
      <vt:lpstr>'Table 2'!age</vt:lpstr>
      <vt:lpstr>'Table 3'!age</vt:lpstr>
      <vt:lpstr>'Table 1'!agevalue</vt:lpstr>
      <vt:lpstr>'Table 2'!agevalue</vt:lpstr>
      <vt:lpstr>'Table 3'!agevalue</vt:lpstr>
      <vt:lpstr>'Table 1'!agevalue2</vt:lpstr>
      <vt:lpstr>'Table 2'!agevalue2</vt:lpstr>
      <vt:lpstr>'Table 3'!agevalue2</vt:lpstr>
      <vt:lpstr>behaviourvalue2</vt:lpstr>
      <vt:lpstr>'Table 1'!immigrantrange</vt:lpstr>
      <vt:lpstr>'Table 2'!immigrantrange</vt:lpstr>
      <vt:lpstr>'Table 3'!immigrantrange</vt:lpstr>
      <vt:lpstr>'Table 1'!nonimmigrantrange</vt:lpstr>
      <vt:lpstr>'Table 2'!nonimmigrantrange</vt:lpstr>
      <vt:lpstr>'Table 3'!nonimmigrantrange</vt:lpstr>
      <vt:lpstr>'Table 1'!sex</vt:lpstr>
      <vt:lpstr>'Table 2'!sex</vt:lpstr>
      <vt:lpstr>'Table 3'!sex</vt:lpstr>
      <vt:lpstr>'Table 1'!sexvalue</vt:lpstr>
      <vt:lpstr>'Table 2'!sexvalue</vt:lpstr>
      <vt:lpstr>'Table 3'!sexvalue</vt:lpstr>
      <vt:lpstr>'Table 1'!sexvalue2</vt:lpstr>
      <vt:lpstr>'Table 2'!sexvalue2</vt:lpstr>
      <vt:lpstr>'Table 3'!sexvalue2</vt:lpstr>
      <vt:lpstr>smokingstatus</vt:lpstr>
      <vt:lpstr>smokingstatusvalue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 Callard</cp:lastModifiedBy>
  <dcterms:created xsi:type="dcterms:W3CDTF">2016-06-29T16:12:59Z</dcterms:created>
  <dcterms:modified xsi:type="dcterms:W3CDTF">2016-07-13T18:59:12Z</dcterms:modified>
</cp:coreProperties>
</file>