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0460" windowHeight="6990"/>
  </bookViews>
  <sheets>
    <sheet name="Readme" sheetId="18" r:id="rId1"/>
    <sheet name="Table1" sheetId="17" r:id="rId2"/>
    <sheet name="Table2" sheetId="10" r:id="rId3"/>
    <sheet name="pivottable" sheetId="16" r:id="rId4"/>
  </sheets>
  <externalReferences>
    <externalReference r:id="rId5"/>
    <externalReference r:id="rId6"/>
  </externalReferences>
  <definedNames>
    <definedName name="age">[1]Table1!$B$11:$B$16</definedName>
    <definedName name="agerange2">#REF!</definedName>
    <definedName name="agerange2_selectedrow">#REF!</definedName>
    <definedName name="agerange2data">#REF!</definedName>
    <definedName name="agerange2data2">#REF!</definedName>
    <definedName name="agerange2selectedrow2">#REF!</definedName>
    <definedName name="agevalue2b">[1]Table1!$B$44</definedName>
    <definedName name="agevalue2c">[1]Table2!$B$30</definedName>
    <definedName name="agevalue2cc">[1]Table1!$B$45</definedName>
    <definedName name="agevaluea">[1]Table1!$B$17</definedName>
    <definedName name="agevaluec">[1]Table1!$B$19</definedName>
    <definedName name="agevalued">[1]Table2!$B$18</definedName>
    <definedName name="Behaviourrange">Table2!$B$17:$B$22</definedName>
    <definedName name="behaviourvalue1">Table2!$B$22</definedName>
    <definedName name="behaviourvalue2">Table2!$B$27</definedName>
    <definedName name="behaviourvalue2a">[1]Table1!$B$47</definedName>
    <definedName name="behaviourvalue2b">[1]Table1!$B$48</definedName>
    <definedName name="behaviourvalue2c">[1]Table1!$B$49</definedName>
    <definedName name="behaviourvalue3">Table1!$B$27</definedName>
    <definedName name="behaviourvaluea">[1]Table1!$B$31</definedName>
    <definedName name="behaviourvalueb">[1]Table1!$B$32</definedName>
    <definedName name="behaviourvaluec">[1]Table1!$B$33</definedName>
    <definedName name="Dataages45to64bothsexes">'[2]Table2-Waterfall-Nbrofpeople'!$G$285:$O$291</definedName>
    <definedName name="Dataages65plusmen">'[2]Table2-Waterfall-Nbrofpeople'!$G$327:$O$333</definedName>
    <definedName name="Datamen">'[2]Table2-Waterfall-Nbrofpeople'!$G$166:$O$172</definedName>
    <definedName name="Datawomen">'[2]Table2-Waterfall-Nbrofpeople'!$G$176:$O$182</definedName>
    <definedName name="DemographicData">#REF!</definedName>
    <definedName name="DemographicNameRange">#REF!</definedName>
    <definedName name="DemographicNameRangeSex">#REF!</definedName>
    <definedName name="DemographicSelectedRow">#REF!</definedName>
    <definedName name="DemographicSelectedRow2">#REF!</definedName>
    <definedName name="DemographicSelectedRow3">#REF!</definedName>
    <definedName name="DemographicSelectedRow4">#REF!</definedName>
    <definedName name="DemographicSelectedRow5">#REF!</definedName>
    <definedName name="DemographicSelectedRow6">#REF!</definedName>
    <definedName name="Genderdata3">#REF!</definedName>
    <definedName name="range1" localSheetId="0">[1]Table1!$G$103:$AZ$282</definedName>
    <definedName name="Range1">Table2!$G$113:$CA$124</definedName>
    <definedName name="range1A">Table1!$G$96:$CC$107</definedName>
    <definedName name="Range2">Table2!$G$130:$CA$141</definedName>
    <definedName name="range2a">Table1!$G$113:$CC$124</definedName>
    <definedName name="ratiobehaviourname">#REF!</definedName>
    <definedName name="sexrange">Table2!$B$5:$B$7</definedName>
    <definedName name="sexvalue1">Table2!$B$8</definedName>
    <definedName name="sexvalue1a">Table1!$B$8</definedName>
    <definedName name="sexvalue2">Table2!$B$24</definedName>
    <definedName name="sexvalue2b">[1]Table1!$B$38</definedName>
    <definedName name="sexvalue2c">[1]Table1!$B$39</definedName>
    <definedName name="sexvalue2d">[1]Table2!$B$28</definedName>
    <definedName name="sexvalue3">Table1!$B$24</definedName>
    <definedName name="sexvaluea">[1]Table1!$B$7</definedName>
    <definedName name="sexvalueb">[1]Table1!$B$8</definedName>
    <definedName name="sexvaluec">[1]Table1!$B$9</definedName>
    <definedName name="sexvalued">[1]Table2!$B$8</definedName>
    <definedName name="Waterfallselectedrow">'[2]Table2-Waterfall-Nbrofpeople'!$B$24</definedName>
    <definedName name="Waterfallselectedrow2">'[2]Table2-Waterfall-Nbrofpeople'!$B$25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7" l="1"/>
  <c r="S51" i="10" l="1"/>
  <c r="N213" i="16" l="1"/>
  <c r="J213" i="16"/>
  <c r="N194" i="16"/>
  <c r="J194" i="16"/>
  <c r="N160" i="16"/>
  <c r="J160" i="16"/>
  <c r="N153" i="16"/>
  <c r="J153" i="16"/>
  <c r="N113" i="16"/>
  <c r="J113" i="16"/>
  <c r="N104" i="16"/>
  <c r="J104" i="16"/>
  <c r="N96" i="16"/>
  <c r="J96" i="16"/>
  <c r="N77" i="16"/>
  <c r="J77" i="16"/>
  <c r="N71" i="16"/>
  <c r="J71" i="16"/>
  <c r="N59" i="16"/>
  <c r="J59" i="16"/>
  <c r="N57" i="16"/>
  <c r="J57" i="16"/>
  <c r="N55" i="16"/>
  <c r="J55" i="16"/>
  <c r="N46" i="16"/>
  <c r="J46" i="16"/>
  <c r="N45" i="16"/>
  <c r="J45" i="16"/>
  <c r="N42" i="16"/>
  <c r="J42" i="16"/>
  <c r="N38" i="16"/>
  <c r="J38" i="16"/>
  <c r="N36" i="16"/>
  <c r="J36" i="16"/>
  <c r="J31" i="16"/>
  <c r="N24" i="16"/>
  <c r="J24" i="16"/>
  <c r="N26" i="16"/>
  <c r="J26" i="16"/>
  <c r="J20" i="16"/>
  <c r="N20" i="16"/>
  <c r="N18" i="16"/>
  <c r="J18" i="16"/>
  <c r="N15" i="16"/>
  <c r="J15" i="16"/>
  <c r="V61" i="17" l="1"/>
  <c r="V60" i="17"/>
  <c r="S49" i="17"/>
  <c r="S48" i="17"/>
  <c r="S35" i="17"/>
  <c r="S40" i="17"/>
  <c r="S39" i="17"/>
  <c r="V56" i="17" l="1"/>
  <c r="V57" i="17"/>
  <c r="E71" i="17" l="1"/>
  <c r="B27" i="17"/>
  <c r="B24" i="17"/>
  <c r="L76" i="17" l="1"/>
  <c r="M49" i="17" s="1"/>
  <c r="P75" i="17"/>
  <c r="Q48" i="17" s="1"/>
  <c r="J75" i="17"/>
  <c r="K48" i="17" s="1"/>
  <c r="Q72" i="17"/>
  <c r="R44" i="17" s="1"/>
  <c r="K72" i="17"/>
  <c r="L44" i="17" s="1"/>
  <c r="P71" i="17"/>
  <c r="Q43" i="17" s="1"/>
  <c r="J71" i="17"/>
  <c r="K43" i="17" s="1"/>
  <c r="P68" i="17"/>
  <c r="Q40" i="17" s="1"/>
  <c r="J68" i="17"/>
  <c r="K40" i="17" s="1"/>
  <c r="N67" i="17"/>
  <c r="O39" i="17" s="1"/>
  <c r="H67" i="17"/>
  <c r="I39" i="17" s="1"/>
  <c r="M67" i="17"/>
  <c r="N39" i="17" s="1"/>
  <c r="N75" i="17"/>
  <c r="O48" i="17" s="1"/>
  <c r="I72" i="17"/>
  <c r="J44" i="17" s="1"/>
  <c r="N68" i="17"/>
  <c r="O40" i="17" s="1"/>
  <c r="L67" i="17"/>
  <c r="M39" i="17" s="1"/>
  <c r="M68" i="17"/>
  <c r="N40" i="17" s="1"/>
  <c r="L75" i="17"/>
  <c r="M48" i="17" s="1"/>
  <c r="L68" i="17"/>
  <c r="M40" i="17" s="1"/>
  <c r="Q76" i="17"/>
  <c r="R49" i="17" s="1"/>
  <c r="K76" i="17"/>
  <c r="L49" i="17" s="1"/>
  <c r="O75" i="17"/>
  <c r="P48" i="17" s="1"/>
  <c r="I75" i="17"/>
  <c r="J48" i="17" s="1"/>
  <c r="P72" i="17"/>
  <c r="Q44" i="17" s="1"/>
  <c r="J72" i="17"/>
  <c r="K44" i="17" s="1"/>
  <c r="O71" i="17"/>
  <c r="P43" i="17" s="1"/>
  <c r="I71" i="17"/>
  <c r="J43" i="17" s="1"/>
  <c r="O68" i="17"/>
  <c r="P40" i="17" s="1"/>
  <c r="I68" i="17"/>
  <c r="J40" i="17" s="1"/>
  <c r="H75" i="17"/>
  <c r="I48" i="17" s="1"/>
  <c r="N71" i="17"/>
  <c r="O43" i="17" s="1"/>
  <c r="H68" i="17"/>
  <c r="I40" i="17" s="1"/>
  <c r="M71" i="17"/>
  <c r="N43" i="17" s="1"/>
  <c r="K67" i="17"/>
  <c r="L39" i="17" s="1"/>
  <c r="N76" i="17"/>
  <c r="O49" i="17" s="1"/>
  <c r="R71" i="17"/>
  <c r="S43" i="17" s="1"/>
  <c r="J67" i="17"/>
  <c r="K39" i="17" s="1"/>
  <c r="P76" i="17"/>
  <c r="Q49" i="17" s="1"/>
  <c r="J76" i="17"/>
  <c r="K49" i="17" s="1"/>
  <c r="O72" i="17"/>
  <c r="P44" i="17" s="1"/>
  <c r="H71" i="17"/>
  <c r="I43" i="17" s="1"/>
  <c r="G75" i="17"/>
  <c r="H48" i="17" s="1"/>
  <c r="G71" i="17"/>
  <c r="H43" i="17" s="1"/>
  <c r="O76" i="17"/>
  <c r="P49" i="17" s="1"/>
  <c r="I76" i="17"/>
  <c r="J49" i="17" s="1"/>
  <c r="M75" i="17"/>
  <c r="N48" i="17" s="1"/>
  <c r="G76" i="17"/>
  <c r="H49" i="17" s="1"/>
  <c r="N72" i="17"/>
  <c r="O44" i="17" s="1"/>
  <c r="H72" i="17"/>
  <c r="I44" i="17" s="1"/>
  <c r="G72" i="17"/>
  <c r="H44" i="17" s="1"/>
  <c r="Q67" i="17"/>
  <c r="R39" i="17" s="1"/>
  <c r="H76" i="17"/>
  <c r="I49" i="17" s="1"/>
  <c r="L71" i="17"/>
  <c r="M43" i="17" s="1"/>
  <c r="M76" i="17"/>
  <c r="N49" i="17" s="1"/>
  <c r="Q75" i="17"/>
  <c r="R48" i="17" s="1"/>
  <c r="K75" i="17"/>
  <c r="L48" i="17" s="1"/>
  <c r="R72" i="17"/>
  <c r="S44" i="17" s="1"/>
  <c r="L72" i="17"/>
  <c r="M44" i="17" s="1"/>
  <c r="Q71" i="17"/>
  <c r="R43" i="17" s="1"/>
  <c r="K71" i="17"/>
  <c r="L43" i="17" s="1"/>
  <c r="Q68" i="17"/>
  <c r="R40" i="17" s="1"/>
  <c r="K68" i="17"/>
  <c r="L40" i="17" s="1"/>
  <c r="O67" i="17"/>
  <c r="P39" i="17" s="1"/>
  <c r="I67" i="17"/>
  <c r="J39" i="17" s="1"/>
  <c r="M72" i="17"/>
  <c r="N44" i="17" s="1"/>
  <c r="P67" i="17"/>
  <c r="Q39" i="17" s="1"/>
  <c r="N63" i="17"/>
  <c r="O36" i="17" s="1"/>
  <c r="I36" i="17"/>
  <c r="L62" i="17"/>
  <c r="M35" i="17" s="1"/>
  <c r="G62" i="17"/>
  <c r="H35" i="17" s="1"/>
  <c r="N59" i="17"/>
  <c r="O32" i="17" s="1"/>
  <c r="H59" i="17"/>
  <c r="I32" i="17" s="1"/>
  <c r="L58" i="17"/>
  <c r="M31" i="17" s="1"/>
  <c r="G58" i="17"/>
  <c r="H31" i="17" s="1"/>
  <c r="K62" i="17"/>
  <c r="L35" i="17" s="1"/>
  <c r="M59" i="17"/>
  <c r="N32" i="17" s="1"/>
  <c r="Q58" i="17"/>
  <c r="R31" i="17" s="1"/>
  <c r="K58" i="17"/>
  <c r="L31" i="17" s="1"/>
  <c r="G68" i="17"/>
  <c r="H40" i="17" s="1"/>
  <c r="M63" i="17"/>
  <c r="N36" i="17" s="1"/>
  <c r="Q62" i="17"/>
  <c r="R35" i="17" s="1"/>
  <c r="G67" i="17"/>
  <c r="H39" i="17" s="1"/>
  <c r="L63" i="17"/>
  <c r="M36" i="17" s="1"/>
  <c r="P62" i="17"/>
  <c r="Q35" i="17" s="1"/>
  <c r="J62" i="17"/>
  <c r="K35" i="17" s="1"/>
  <c r="L59" i="17"/>
  <c r="M32" i="17" s="1"/>
  <c r="P58" i="17"/>
  <c r="Q31" i="17" s="1"/>
  <c r="J58" i="17"/>
  <c r="K31" i="17" s="1"/>
  <c r="Q63" i="17"/>
  <c r="R36" i="17" s="1"/>
  <c r="K63" i="17"/>
  <c r="L36" i="17" s="1"/>
  <c r="O62" i="17"/>
  <c r="P35" i="17" s="1"/>
  <c r="I62" i="17"/>
  <c r="J35" i="17" s="1"/>
  <c r="Q59" i="17"/>
  <c r="R32" i="17" s="1"/>
  <c r="K59" i="17"/>
  <c r="L32" i="17" s="1"/>
  <c r="O58" i="17"/>
  <c r="P31" i="17" s="1"/>
  <c r="I58" i="17"/>
  <c r="J31" i="17" s="1"/>
  <c r="J59" i="17"/>
  <c r="K32" i="17" s="1"/>
  <c r="H58" i="17"/>
  <c r="I31" i="17" s="1"/>
  <c r="M58" i="17"/>
  <c r="N31" i="17" s="1"/>
  <c r="P63" i="17"/>
  <c r="Q36" i="17" s="1"/>
  <c r="J63" i="17"/>
  <c r="K36" i="17" s="1"/>
  <c r="N62" i="17"/>
  <c r="O35" i="17" s="1"/>
  <c r="H62" i="17"/>
  <c r="I35" i="17" s="1"/>
  <c r="P59" i="17"/>
  <c r="Q32" i="17" s="1"/>
  <c r="N58" i="17"/>
  <c r="O31" i="17" s="1"/>
  <c r="G59" i="17"/>
  <c r="H32" i="17" s="1"/>
  <c r="O63" i="17"/>
  <c r="P36" i="17" s="1"/>
  <c r="I63" i="17"/>
  <c r="J36" i="17" s="1"/>
  <c r="M62" i="17"/>
  <c r="N35" i="17" s="1"/>
  <c r="G63" i="17"/>
  <c r="H36" i="17" s="1"/>
  <c r="O59" i="17"/>
  <c r="P32" i="17" s="1"/>
  <c r="I59" i="17"/>
  <c r="J32" i="17" s="1"/>
  <c r="R59" i="17" l="1"/>
  <c r="S32" i="17" s="1"/>
  <c r="R58" i="17"/>
  <c r="S31" i="17" s="1"/>
  <c r="W66" i="10" l="1"/>
  <c r="V68" i="10" s="1"/>
  <c r="B24" i="10"/>
  <c r="O92" i="10" s="1"/>
  <c r="B27" i="10"/>
  <c r="L71" i="10" l="1"/>
  <c r="I84" i="10"/>
  <c r="I85" i="10"/>
  <c r="J57" i="10" s="1"/>
  <c r="J86" i="10"/>
  <c r="J73" i="10"/>
  <c r="K31" i="10" s="1"/>
  <c r="L89" i="10"/>
  <c r="M54" i="10" s="1"/>
  <c r="M90" i="10"/>
  <c r="N56" i="10" s="1"/>
  <c r="N90" i="10"/>
  <c r="O56" i="10" s="1"/>
  <c r="N71" i="10"/>
  <c r="K86" i="10"/>
  <c r="N91" i="10"/>
  <c r="K87" i="10"/>
  <c r="O91" i="10"/>
  <c r="H84" i="10"/>
  <c r="L87" i="10"/>
  <c r="L76" i="10"/>
  <c r="L81" i="10" s="1"/>
  <c r="H71" i="10"/>
  <c r="H70" i="10"/>
  <c r="H69" i="10"/>
  <c r="I40" i="10" s="1"/>
  <c r="H68" i="10"/>
  <c r="J85" i="10"/>
  <c r="K57" i="10" s="1"/>
  <c r="M89" i="10"/>
  <c r="N54" i="10" s="1"/>
  <c r="P92" i="10"/>
  <c r="G70" i="10"/>
  <c r="L73" i="10"/>
  <c r="M31" i="10" s="1"/>
  <c r="K84" i="10"/>
  <c r="L85" i="10"/>
  <c r="M57" i="10" s="1"/>
  <c r="M86" i="10"/>
  <c r="N87" i="10"/>
  <c r="O89" i="10"/>
  <c r="P54" i="10" s="1"/>
  <c r="P90" i="10"/>
  <c r="Q56" i="10" s="1"/>
  <c r="Q91" i="10"/>
  <c r="R92" i="10"/>
  <c r="L68" i="10"/>
  <c r="M32" i="10" s="1"/>
  <c r="H75" i="10"/>
  <c r="G86" i="10"/>
  <c r="N84" i="10"/>
  <c r="O85" i="10"/>
  <c r="P57" i="10" s="1"/>
  <c r="P86" i="10"/>
  <c r="Q87" i="10"/>
  <c r="R89" i="10"/>
  <c r="S54" i="10" s="1"/>
  <c r="H91" i="10"/>
  <c r="I92" i="10"/>
  <c r="R104" i="10"/>
  <c r="S50" i="10" s="1"/>
  <c r="G87" i="10"/>
  <c r="O84" i="10"/>
  <c r="P85" i="10"/>
  <c r="Q57" i="10" s="1"/>
  <c r="Q86" i="10"/>
  <c r="R87" i="10"/>
  <c r="H90" i="10"/>
  <c r="I56" i="10" s="1"/>
  <c r="I91" i="10"/>
  <c r="J92" i="10"/>
  <c r="R105" i="10"/>
  <c r="I70" i="10"/>
  <c r="M70" i="10"/>
  <c r="G90" i="10"/>
  <c r="H56" i="10" s="1"/>
  <c r="Q84" i="10"/>
  <c r="R85" i="10"/>
  <c r="S57" i="10" s="1"/>
  <c r="H87" i="10"/>
  <c r="I89" i="10"/>
  <c r="J54" i="10" s="1"/>
  <c r="J90" i="10"/>
  <c r="K56" i="10" s="1"/>
  <c r="K91" i="10"/>
  <c r="L92" i="10"/>
  <c r="G89" i="10"/>
  <c r="H54" i="10" s="1"/>
  <c r="J84" i="10"/>
  <c r="P84" i="10"/>
  <c r="K85" i="10"/>
  <c r="L57" i="10" s="1"/>
  <c r="Q85" i="10"/>
  <c r="R57" i="10" s="1"/>
  <c r="L86" i="10"/>
  <c r="R86" i="10"/>
  <c r="M87" i="10"/>
  <c r="H89" i="10"/>
  <c r="I54" i="10" s="1"/>
  <c r="N89" i="10"/>
  <c r="O54" i="10" s="1"/>
  <c r="I90" i="10"/>
  <c r="J56" i="10" s="1"/>
  <c r="O90" i="10"/>
  <c r="P56" i="10" s="1"/>
  <c r="J91" i="10"/>
  <c r="P91" i="10"/>
  <c r="K92" i="10"/>
  <c r="Q92" i="10"/>
  <c r="G84" i="10"/>
  <c r="H55" i="10" s="1"/>
  <c r="G91" i="10"/>
  <c r="L84" i="10"/>
  <c r="R84" i="10"/>
  <c r="M85" i="10"/>
  <c r="N57" i="10" s="1"/>
  <c r="H86" i="10"/>
  <c r="N86" i="10"/>
  <c r="I87" i="10"/>
  <c r="O87" i="10"/>
  <c r="J89" i="10"/>
  <c r="K54" i="10" s="1"/>
  <c r="P89" i="10"/>
  <c r="Q54" i="10" s="1"/>
  <c r="K90" i="10"/>
  <c r="L56" i="10" s="1"/>
  <c r="Q90" i="10"/>
  <c r="R56" i="10" s="1"/>
  <c r="L91" i="10"/>
  <c r="R91" i="10"/>
  <c r="M92" i="10"/>
  <c r="R100" i="10"/>
  <c r="S59" i="10" s="1"/>
  <c r="J70" i="10"/>
  <c r="Q68" i="10"/>
  <c r="R32" i="10" s="1"/>
  <c r="G85" i="10"/>
  <c r="H57" i="10" s="1"/>
  <c r="G92" i="10"/>
  <c r="M84" i="10"/>
  <c r="H85" i="10"/>
  <c r="I57" i="10" s="1"/>
  <c r="N85" i="10"/>
  <c r="O57" i="10" s="1"/>
  <c r="I86" i="10"/>
  <c r="I100" i="10" s="1"/>
  <c r="J59" i="10" s="1"/>
  <c r="O86" i="10"/>
  <c r="J87" i="10"/>
  <c r="P87" i="10"/>
  <c r="K89" i="10"/>
  <c r="L54" i="10" s="1"/>
  <c r="Q89" i="10"/>
  <c r="R54" i="10" s="1"/>
  <c r="L90" i="10"/>
  <c r="M56" i="10" s="1"/>
  <c r="R90" i="10"/>
  <c r="S56" i="10" s="1"/>
  <c r="M91" i="10"/>
  <c r="H92" i="10"/>
  <c r="N92" i="10"/>
  <c r="R101" i="10"/>
  <c r="S58" i="10" s="1"/>
  <c r="Z68" i="10"/>
  <c r="U68" i="10"/>
  <c r="I75" i="10"/>
  <c r="O73" i="10"/>
  <c r="P31" i="10" s="1"/>
  <c r="G69" i="10"/>
  <c r="K71" i="10"/>
  <c r="K76" i="10"/>
  <c r="P74" i="10"/>
  <c r="Q39" i="10" s="1"/>
  <c r="Q75" i="10"/>
  <c r="G68" i="10"/>
  <c r="K68" i="10"/>
  <c r="J71" i="10"/>
  <c r="I73" i="10"/>
  <c r="J31" i="10" s="1"/>
  <c r="K74" i="10"/>
  <c r="L39" i="10" s="1"/>
  <c r="I76" i="10"/>
  <c r="P68" i="10"/>
  <c r="Q69" i="10"/>
  <c r="M71" i="10"/>
  <c r="N73" i="10"/>
  <c r="O31" i="10" s="1"/>
  <c r="O74" i="10"/>
  <c r="P39" i="10" s="1"/>
  <c r="P75" i="10"/>
  <c r="P95" i="10" s="1"/>
  <c r="Q76" i="10"/>
  <c r="M69" i="10"/>
  <c r="N40" i="10" s="1"/>
  <c r="N70" i="10"/>
  <c r="O71" i="10"/>
  <c r="P73" i="10"/>
  <c r="Q31" i="10" s="1"/>
  <c r="Q74" i="10"/>
  <c r="R39" i="10" s="1"/>
  <c r="M76" i="10"/>
  <c r="G71" i="10"/>
  <c r="I69" i="10"/>
  <c r="J40" i="10" s="1"/>
  <c r="K70" i="10"/>
  <c r="G75" i="10"/>
  <c r="H74" i="10"/>
  <c r="J75" i="10"/>
  <c r="M68" i="10"/>
  <c r="N69" i="10"/>
  <c r="O40" i="10" s="1"/>
  <c r="O70" i="10"/>
  <c r="P71" i="10"/>
  <c r="Q73" i="10"/>
  <c r="R31" i="10" s="1"/>
  <c r="M75" i="10"/>
  <c r="N76" i="10"/>
  <c r="J69" i="10"/>
  <c r="K40" i="10" s="1"/>
  <c r="G76" i="10"/>
  <c r="I74" i="10"/>
  <c r="J39" i="10" s="1"/>
  <c r="K75" i="10"/>
  <c r="K95" i="10" s="1"/>
  <c r="N68" i="10"/>
  <c r="O69" i="10"/>
  <c r="P70" i="10"/>
  <c r="Q71" i="10"/>
  <c r="M74" i="10"/>
  <c r="N39" i="10" s="1"/>
  <c r="N75" i="10"/>
  <c r="O76" i="10"/>
  <c r="I68" i="10"/>
  <c r="L69" i="10"/>
  <c r="M40" i="10" s="1"/>
  <c r="I71" i="10"/>
  <c r="H73" i="10"/>
  <c r="I31" i="10" s="1"/>
  <c r="J74" i="10"/>
  <c r="K39" i="10" s="1"/>
  <c r="L75" i="10"/>
  <c r="O68" i="10"/>
  <c r="P69" i="10"/>
  <c r="Q70" i="10"/>
  <c r="M73" i="10"/>
  <c r="N31" i="10" s="1"/>
  <c r="N74" i="10"/>
  <c r="O39" i="10" s="1"/>
  <c r="O75" i="10"/>
  <c r="P76" i="10"/>
  <c r="G73" i="10"/>
  <c r="J68" i="10"/>
  <c r="K69" i="10"/>
  <c r="L40" i="10" s="1"/>
  <c r="L70" i="10"/>
  <c r="G74" i="10"/>
  <c r="H39" i="10" s="1"/>
  <c r="K73" i="10"/>
  <c r="L31" i="10" s="1"/>
  <c r="L74" i="10"/>
  <c r="M39" i="10" s="1"/>
  <c r="H76" i="10"/>
  <c r="J76" i="10"/>
  <c r="J475" i="16"/>
  <c r="N475" i="16"/>
  <c r="J470" i="16"/>
  <c r="N470" i="16"/>
  <c r="J465" i="16"/>
  <c r="N465" i="16"/>
  <c r="J459" i="16"/>
  <c r="N459" i="16"/>
  <c r="J457" i="16"/>
  <c r="N457" i="16"/>
  <c r="J453" i="16"/>
  <c r="N453" i="16"/>
  <c r="J445" i="16"/>
  <c r="N445" i="16"/>
  <c r="J442" i="16"/>
  <c r="N442" i="16"/>
  <c r="J430" i="16"/>
  <c r="N430" i="16"/>
  <c r="J426" i="16"/>
  <c r="N426" i="16"/>
  <c r="J425" i="16"/>
  <c r="N425" i="16"/>
  <c r="J410" i="16"/>
  <c r="N410" i="16"/>
  <c r="J400" i="16"/>
  <c r="N400" i="16"/>
  <c r="J396" i="16"/>
  <c r="N396" i="16"/>
  <c r="J387" i="16"/>
  <c r="N387" i="16"/>
  <c r="J369" i="16"/>
  <c r="N369" i="16"/>
  <c r="J368" i="16"/>
  <c r="N368" i="16"/>
  <c r="J364" i="16"/>
  <c r="N364" i="16"/>
  <c r="J363" i="16"/>
  <c r="N363" i="16"/>
  <c r="J333" i="16"/>
  <c r="N333" i="16"/>
  <c r="J315" i="16"/>
  <c r="N315" i="16"/>
  <c r="J309" i="16"/>
  <c r="N309" i="16"/>
  <c r="J307" i="16"/>
  <c r="N307" i="16"/>
  <c r="J248" i="16"/>
  <c r="N248" i="16"/>
  <c r="J416" i="16"/>
  <c r="N416" i="16"/>
  <c r="J411" i="16"/>
  <c r="N411" i="16"/>
  <c r="J398" i="16"/>
  <c r="N398" i="16"/>
  <c r="J383" i="16"/>
  <c r="N383" i="16"/>
  <c r="J381" i="16"/>
  <c r="N381" i="16"/>
  <c r="J380" i="16"/>
  <c r="N380" i="16"/>
  <c r="J373" i="16"/>
  <c r="N373" i="16"/>
  <c r="J365" i="16"/>
  <c r="N365" i="16"/>
  <c r="J360" i="16"/>
  <c r="N360" i="16"/>
  <c r="J357" i="16"/>
  <c r="N357" i="16"/>
  <c r="J354" i="16"/>
  <c r="N354" i="16"/>
  <c r="J353" i="16"/>
  <c r="N353" i="16"/>
  <c r="J352" i="16"/>
  <c r="N352" i="16"/>
  <c r="J348" i="16"/>
  <c r="N348" i="16"/>
  <c r="J346" i="16"/>
  <c r="N346" i="16"/>
  <c r="J334" i="16"/>
  <c r="N334" i="16"/>
  <c r="J332" i="16"/>
  <c r="N332" i="16"/>
  <c r="J326" i="16"/>
  <c r="N326" i="16"/>
  <c r="J318" i="16"/>
  <c r="N318" i="16"/>
  <c r="J316" i="16"/>
  <c r="N316" i="16"/>
  <c r="J314" i="16"/>
  <c r="N314" i="16"/>
  <c r="J312" i="16"/>
  <c r="N312" i="16"/>
  <c r="J308" i="16"/>
  <c r="N308" i="16"/>
  <c r="J304" i="16"/>
  <c r="N304" i="16"/>
  <c r="J301" i="16"/>
  <c r="N301" i="16"/>
  <c r="J300" i="16"/>
  <c r="N300" i="16"/>
  <c r="J298" i="16"/>
  <c r="N298" i="16"/>
  <c r="J296" i="16"/>
  <c r="N296" i="16"/>
  <c r="J293" i="16"/>
  <c r="N293" i="16"/>
  <c r="J292" i="16"/>
  <c r="N292" i="16"/>
  <c r="J291" i="16"/>
  <c r="N291" i="16"/>
  <c r="J289" i="16"/>
  <c r="N289" i="16"/>
  <c r="J287" i="16"/>
  <c r="N287" i="16"/>
  <c r="J286" i="16"/>
  <c r="N286" i="16"/>
  <c r="J284" i="16"/>
  <c r="N284" i="16"/>
  <c r="J283" i="16"/>
  <c r="N283" i="16"/>
  <c r="J277" i="16"/>
  <c r="N277" i="16"/>
  <c r="J275" i="16"/>
  <c r="N275" i="16"/>
  <c r="J270" i="16"/>
  <c r="N270" i="16"/>
  <c r="J269" i="16"/>
  <c r="N269" i="16"/>
  <c r="J267" i="16"/>
  <c r="N267" i="16"/>
  <c r="J266" i="16"/>
  <c r="N266" i="16"/>
  <c r="J264" i="16"/>
  <c r="N264" i="16"/>
  <c r="J261" i="16"/>
  <c r="N261" i="16"/>
  <c r="J260" i="16"/>
  <c r="N260" i="16"/>
  <c r="J258" i="16"/>
  <c r="N258" i="16"/>
  <c r="J256" i="16"/>
  <c r="N256" i="16"/>
  <c r="J252" i="16"/>
  <c r="N252" i="16"/>
  <c r="J251" i="16"/>
  <c r="N251" i="16"/>
  <c r="J249" i="16"/>
  <c r="N249" i="16"/>
  <c r="J247" i="16"/>
  <c r="N247" i="16"/>
  <c r="J245" i="16"/>
  <c r="N245" i="16"/>
  <c r="J244" i="16"/>
  <c r="N244" i="16"/>
  <c r="J243" i="16"/>
  <c r="N243" i="16"/>
  <c r="J239" i="16"/>
  <c r="N239" i="16"/>
  <c r="J237" i="16"/>
  <c r="N237" i="16"/>
  <c r="J236" i="16"/>
  <c r="N236" i="16"/>
  <c r="J235" i="16"/>
  <c r="N235" i="16"/>
  <c r="J233" i="16"/>
  <c r="N233" i="16"/>
  <c r="J232" i="16"/>
  <c r="N232" i="16"/>
  <c r="J229" i="16"/>
  <c r="N229" i="16"/>
  <c r="J228" i="16"/>
  <c r="N228" i="16"/>
  <c r="J225" i="16"/>
  <c r="N225" i="16"/>
  <c r="J224" i="16"/>
  <c r="N224" i="16"/>
  <c r="J222" i="16"/>
  <c r="N222" i="16"/>
  <c r="J221" i="16"/>
  <c r="N221" i="16"/>
  <c r="J220" i="16"/>
  <c r="N220" i="16"/>
  <c r="J219" i="16"/>
  <c r="N219" i="16"/>
  <c r="J214" i="16"/>
  <c r="N214" i="16"/>
  <c r="J211" i="16"/>
  <c r="N211" i="16"/>
  <c r="J210" i="16"/>
  <c r="N210" i="16"/>
  <c r="J208" i="16"/>
  <c r="N208" i="16"/>
  <c r="J207" i="16"/>
  <c r="N207" i="16"/>
  <c r="J205" i="16"/>
  <c r="N205" i="16"/>
  <c r="J203" i="16"/>
  <c r="N203" i="16"/>
  <c r="J202" i="16"/>
  <c r="N202" i="16"/>
  <c r="J200" i="16"/>
  <c r="N200" i="16"/>
  <c r="J199" i="16"/>
  <c r="N199" i="16"/>
  <c r="J197" i="16"/>
  <c r="N197" i="16"/>
  <c r="J195" i="16"/>
  <c r="N195" i="16"/>
  <c r="J193" i="16"/>
  <c r="N193" i="16"/>
  <c r="J192" i="16"/>
  <c r="N192" i="16"/>
  <c r="J191" i="16"/>
  <c r="N191" i="16"/>
  <c r="J190" i="16"/>
  <c r="N190" i="16"/>
  <c r="J184" i="16"/>
  <c r="N184" i="16"/>
  <c r="J183" i="16"/>
  <c r="N183" i="16"/>
  <c r="J182" i="16"/>
  <c r="N182" i="16"/>
  <c r="J180" i="16"/>
  <c r="N180" i="16"/>
  <c r="J179" i="16"/>
  <c r="N179" i="16"/>
  <c r="J178" i="16"/>
  <c r="N178" i="16"/>
  <c r="J176" i="16"/>
  <c r="N176" i="16"/>
  <c r="J175" i="16"/>
  <c r="N175" i="16"/>
  <c r="J174" i="16"/>
  <c r="N174" i="16"/>
  <c r="J170" i="16"/>
  <c r="N170" i="16"/>
  <c r="J169" i="16"/>
  <c r="N169" i="16"/>
  <c r="J166" i="16"/>
  <c r="N166" i="16"/>
  <c r="J165" i="16"/>
  <c r="N165" i="16"/>
  <c r="J163" i="16"/>
  <c r="N163" i="16"/>
  <c r="J162" i="16"/>
  <c r="N162" i="16"/>
  <c r="J161" i="16"/>
  <c r="N161" i="16"/>
  <c r="J159" i="16"/>
  <c r="N159" i="16"/>
  <c r="J157" i="16"/>
  <c r="N157" i="16"/>
  <c r="J156" i="16"/>
  <c r="N156" i="16"/>
  <c r="J155" i="16"/>
  <c r="N155" i="16"/>
  <c r="J154" i="16"/>
  <c r="N154" i="16"/>
  <c r="J152" i="16"/>
  <c r="N152" i="16"/>
  <c r="J150" i="16"/>
  <c r="N150" i="16"/>
  <c r="J149" i="16"/>
  <c r="N149" i="16"/>
  <c r="J148" i="16"/>
  <c r="N148" i="16"/>
  <c r="J147" i="16"/>
  <c r="N147" i="16"/>
  <c r="J146" i="16"/>
  <c r="N146" i="16"/>
  <c r="J145" i="16"/>
  <c r="N145" i="16"/>
  <c r="J144" i="16"/>
  <c r="N144" i="16"/>
  <c r="J143" i="16"/>
  <c r="N143" i="16"/>
  <c r="J142" i="16"/>
  <c r="N142" i="16"/>
  <c r="J140" i="16"/>
  <c r="N140" i="16"/>
  <c r="J139" i="16"/>
  <c r="N139" i="16"/>
  <c r="J138" i="16"/>
  <c r="N138" i="16"/>
  <c r="J137" i="16"/>
  <c r="N137" i="16"/>
  <c r="J136" i="16"/>
  <c r="N136" i="16"/>
  <c r="J135" i="16"/>
  <c r="N135" i="16"/>
  <c r="J134" i="16"/>
  <c r="N134" i="16"/>
  <c r="J131" i="16"/>
  <c r="N131" i="16"/>
  <c r="J128" i="16"/>
  <c r="N128" i="16"/>
  <c r="J125" i="16"/>
  <c r="N125" i="16"/>
  <c r="J121" i="16"/>
  <c r="N121" i="16"/>
  <c r="J119" i="16"/>
  <c r="N119" i="16"/>
  <c r="J118" i="16"/>
  <c r="N118" i="16"/>
  <c r="J116" i="16"/>
  <c r="N116" i="16"/>
  <c r="J115" i="16"/>
  <c r="N115" i="16"/>
  <c r="J112" i="16"/>
  <c r="N112" i="16"/>
  <c r="J111" i="16"/>
  <c r="N111" i="16"/>
  <c r="J107" i="16"/>
  <c r="N107" i="16"/>
  <c r="J106" i="16"/>
  <c r="N106" i="16"/>
  <c r="J103" i="16"/>
  <c r="N103" i="16"/>
  <c r="J102" i="16"/>
  <c r="N102" i="16"/>
  <c r="J101" i="16"/>
  <c r="N101" i="16"/>
  <c r="J100" i="16"/>
  <c r="N100" i="16"/>
  <c r="J98" i="16"/>
  <c r="N98" i="16"/>
  <c r="J97" i="16"/>
  <c r="N97" i="16"/>
  <c r="J95" i="16"/>
  <c r="N95" i="16"/>
  <c r="J93" i="16"/>
  <c r="N93" i="16"/>
  <c r="J92" i="16"/>
  <c r="N92" i="16"/>
  <c r="J91" i="16"/>
  <c r="N91" i="16"/>
  <c r="J90" i="16"/>
  <c r="N90" i="16"/>
  <c r="J89" i="16"/>
  <c r="N89" i="16"/>
  <c r="J87" i="16"/>
  <c r="N87" i="16"/>
  <c r="J86" i="16"/>
  <c r="N86" i="16"/>
  <c r="J85" i="16"/>
  <c r="N85" i="16"/>
  <c r="J84" i="16"/>
  <c r="N84" i="16"/>
  <c r="J83" i="16"/>
  <c r="N83" i="16"/>
  <c r="J82" i="16"/>
  <c r="N82" i="16"/>
  <c r="J81" i="16"/>
  <c r="N81" i="16"/>
  <c r="J80" i="16"/>
  <c r="N80" i="16"/>
  <c r="J79" i="16"/>
  <c r="N79" i="16"/>
  <c r="J78" i="16"/>
  <c r="N78" i="16"/>
  <c r="J76" i="16"/>
  <c r="N76" i="16"/>
  <c r="J73" i="16"/>
  <c r="N73" i="16"/>
  <c r="J70" i="16"/>
  <c r="N70" i="16"/>
  <c r="J69" i="16"/>
  <c r="N69" i="16"/>
  <c r="J67" i="16"/>
  <c r="N67" i="16"/>
  <c r="J65" i="16"/>
  <c r="N65" i="16"/>
  <c r="J62" i="16"/>
  <c r="N62" i="16"/>
  <c r="J61" i="16"/>
  <c r="N61" i="16"/>
  <c r="J58" i="16"/>
  <c r="N58" i="16"/>
  <c r="J56" i="16"/>
  <c r="N56" i="16"/>
  <c r="J54" i="16"/>
  <c r="N54" i="16"/>
  <c r="J53" i="16"/>
  <c r="N53" i="16"/>
  <c r="J51" i="16"/>
  <c r="N51" i="16"/>
  <c r="J50" i="16"/>
  <c r="N50" i="16"/>
  <c r="J49" i="16"/>
  <c r="N49" i="16"/>
  <c r="J47" i="16"/>
  <c r="N47" i="16"/>
  <c r="J44" i="16"/>
  <c r="N44" i="16"/>
  <c r="J43" i="16"/>
  <c r="N43" i="16"/>
  <c r="J41" i="16"/>
  <c r="N41" i="16"/>
  <c r="J40" i="16"/>
  <c r="N40" i="16"/>
  <c r="J39" i="16"/>
  <c r="N39" i="16"/>
  <c r="J37" i="16"/>
  <c r="N37" i="16"/>
  <c r="J35" i="16"/>
  <c r="N35" i="16"/>
  <c r="J34" i="16"/>
  <c r="N34" i="16"/>
  <c r="J33" i="16"/>
  <c r="N33" i="16"/>
  <c r="J30" i="16"/>
  <c r="N30" i="16"/>
  <c r="J29" i="16"/>
  <c r="N29" i="16"/>
  <c r="J27" i="16"/>
  <c r="N27" i="16"/>
  <c r="J25" i="16"/>
  <c r="N25" i="16"/>
  <c r="J23" i="16"/>
  <c r="N23" i="16"/>
  <c r="J22" i="16"/>
  <c r="N22" i="16"/>
  <c r="J21" i="16"/>
  <c r="N21" i="16"/>
  <c r="J19" i="16"/>
  <c r="N19" i="16"/>
  <c r="J17" i="16"/>
  <c r="N17" i="16"/>
  <c r="J16" i="16"/>
  <c r="N16" i="16"/>
  <c r="J14" i="16"/>
  <c r="N14" i="16"/>
  <c r="J2" i="16"/>
  <c r="N2" i="16"/>
  <c r="J3" i="16"/>
  <c r="N3" i="16"/>
  <c r="J4" i="16"/>
  <c r="N4" i="16"/>
  <c r="J5" i="16"/>
  <c r="N5" i="16"/>
  <c r="J6" i="16"/>
  <c r="N6" i="16"/>
  <c r="J7" i="16"/>
  <c r="N7" i="16"/>
  <c r="J8" i="16"/>
  <c r="N8" i="16"/>
  <c r="J9" i="16"/>
  <c r="N9" i="16"/>
  <c r="J10" i="16"/>
  <c r="N10" i="16"/>
  <c r="J480" i="16"/>
  <c r="N480" i="16"/>
  <c r="J479" i="16"/>
  <c r="N479" i="16"/>
  <c r="J474" i="16"/>
  <c r="N474" i="16"/>
  <c r="J461" i="16"/>
  <c r="N461" i="16"/>
  <c r="J448" i="16"/>
  <c r="N448" i="16"/>
  <c r="J441" i="16"/>
  <c r="N441" i="16"/>
  <c r="J429" i="16"/>
  <c r="N429" i="16"/>
  <c r="J424" i="16"/>
  <c r="N424" i="16"/>
  <c r="J422" i="16"/>
  <c r="N422" i="16"/>
  <c r="J419" i="16"/>
  <c r="N419" i="16"/>
  <c r="J405" i="16"/>
  <c r="N405" i="16"/>
  <c r="J393" i="16"/>
  <c r="N393" i="16"/>
  <c r="J391" i="16"/>
  <c r="N391" i="16"/>
  <c r="J388" i="16"/>
  <c r="N388" i="16"/>
  <c r="J349" i="16"/>
  <c r="N349" i="16"/>
  <c r="J462" i="16"/>
  <c r="N462" i="16"/>
  <c r="J456" i="16"/>
  <c r="N456" i="16"/>
  <c r="J455" i="16"/>
  <c r="N455" i="16"/>
  <c r="J443" i="16"/>
  <c r="N443" i="16"/>
  <c r="J440" i="16"/>
  <c r="N440" i="16"/>
  <c r="J435" i="16"/>
  <c r="N435" i="16"/>
  <c r="J433" i="16"/>
  <c r="N433" i="16"/>
  <c r="J423" i="16"/>
  <c r="N423" i="16"/>
  <c r="J409" i="16"/>
  <c r="N409" i="16"/>
  <c r="J406" i="16"/>
  <c r="N406" i="16"/>
  <c r="J404" i="16"/>
  <c r="N404" i="16"/>
  <c r="J375" i="16"/>
  <c r="N375" i="16"/>
  <c r="J371" i="16"/>
  <c r="N371" i="16"/>
  <c r="J367" i="16"/>
  <c r="N367" i="16"/>
  <c r="J356" i="16"/>
  <c r="N356" i="16"/>
  <c r="J330" i="16"/>
  <c r="N330" i="16"/>
  <c r="J329" i="16"/>
  <c r="N329" i="16"/>
  <c r="J328" i="16"/>
  <c r="N328" i="16"/>
  <c r="J327" i="16"/>
  <c r="N327" i="16"/>
  <c r="J290" i="16"/>
  <c r="N290" i="16"/>
  <c r="J274" i="16"/>
  <c r="N274" i="16"/>
  <c r="J262" i="16"/>
  <c r="N262" i="16"/>
  <c r="J255" i="16"/>
  <c r="N255" i="16"/>
  <c r="J186" i="16"/>
  <c r="N186" i="16"/>
  <c r="J11" i="16"/>
  <c r="N11" i="16"/>
  <c r="J12" i="16"/>
  <c r="N12" i="16"/>
  <c r="J13" i="16"/>
  <c r="N13" i="16"/>
  <c r="J473" i="16"/>
  <c r="N473" i="16"/>
  <c r="J471" i="16"/>
  <c r="N471" i="16"/>
  <c r="J466" i="16"/>
  <c r="N466" i="16"/>
  <c r="J458" i="16"/>
  <c r="N458" i="16"/>
  <c r="J454" i="16"/>
  <c r="N454" i="16"/>
  <c r="J446" i="16"/>
  <c r="N446" i="16"/>
  <c r="J439" i="16"/>
  <c r="N439" i="16"/>
  <c r="J438" i="16"/>
  <c r="N438" i="16"/>
  <c r="J412" i="16"/>
  <c r="N412" i="16"/>
  <c r="J389" i="16"/>
  <c r="N389" i="16"/>
  <c r="J386" i="16"/>
  <c r="N386" i="16"/>
  <c r="J362" i="16"/>
  <c r="N362" i="16"/>
  <c r="J343" i="16"/>
  <c r="N343" i="16"/>
  <c r="J342" i="16"/>
  <c r="N342" i="16"/>
  <c r="J340" i="16"/>
  <c r="N340" i="16"/>
  <c r="J336" i="16"/>
  <c r="N336" i="16"/>
  <c r="J305" i="16"/>
  <c r="N305" i="16"/>
  <c r="J288" i="16"/>
  <c r="N288" i="16"/>
  <c r="J281" i="16"/>
  <c r="N281" i="16"/>
  <c r="J273" i="16"/>
  <c r="N273" i="16"/>
  <c r="J204" i="16"/>
  <c r="N204" i="16"/>
  <c r="J407" i="16"/>
  <c r="N407" i="16"/>
  <c r="J377" i="16"/>
  <c r="N377" i="16"/>
  <c r="J361" i="16"/>
  <c r="N361" i="16"/>
  <c r="J337" i="16"/>
  <c r="N337" i="16"/>
  <c r="J325" i="16"/>
  <c r="N325" i="16"/>
  <c r="J302" i="16"/>
  <c r="N302" i="16"/>
  <c r="J299" i="16"/>
  <c r="N299" i="16"/>
  <c r="J271" i="16"/>
  <c r="N271" i="16"/>
  <c r="J242" i="16"/>
  <c r="N242" i="16"/>
  <c r="J227" i="16"/>
  <c r="N227" i="16"/>
  <c r="J215" i="16"/>
  <c r="N215" i="16"/>
  <c r="J209" i="16"/>
  <c r="N209" i="16"/>
  <c r="J196" i="16"/>
  <c r="N196" i="16"/>
  <c r="J171" i="16"/>
  <c r="N171" i="16"/>
  <c r="J167" i="16"/>
  <c r="N167" i="16"/>
  <c r="J141" i="16"/>
  <c r="N141" i="16"/>
  <c r="J132" i="16"/>
  <c r="N132" i="16"/>
  <c r="J129" i="16"/>
  <c r="N129" i="16"/>
  <c r="J127" i="16"/>
  <c r="N127" i="16"/>
  <c r="J94" i="16"/>
  <c r="N94" i="16"/>
  <c r="J75" i="16"/>
  <c r="N75" i="16"/>
  <c r="J68" i="16"/>
  <c r="N68" i="16"/>
  <c r="J66" i="16"/>
  <c r="N66" i="16"/>
  <c r="J32" i="16"/>
  <c r="N32" i="16"/>
  <c r="J355" i="16"/>
  <c r="N355" i="16"/>
  <c r="J295" i="16"/>
  <c r="N295" i="16"/>
  <c r="J279" i="16"/>
  <c r="N279" i="16"/>
  <c r="J246" i="16"/>
  <c r="N246" i="16"/>
  <c r="J231" i="16"/>
  <c r="N231" i="16"/>
  <c r="J189" i="16"/>
  <c r="N189" i="16"/>
  <c r="J185" i="16"/>
  <c r="N185" i="16"/>
  <c r="J173" i="16"/>
  <c r="N173" i="16"/>
  <c r="J168" i="16"/>
  <c r="N168" i="16"/>
  <c r="J120" i="16"/>
  <c r="N120" i="16"/>
  <c r="J117" i="16"/>
  <c r="N117" i="16"/>
  <c r="J114" i="16"/>
  <c r="N114" i="16"/>
  <c r="J110" i="16"/>
  <c r="N110" i="16"/>
  <c r="J109" i="16"/>
  <c r="N109" i="16"/>
  <c r="J108" i="16"/>
  <c r="N108" i="16"/>
  <c r="J105" i="16"/>
  <c r="N105" i="16"/>
  <c r="J99" i="16"/>
  <c r="N99" i="16"/>
  <c r="J88" i="16"/>
  <c r="N88" i="16"/>
  <c r="J64" i="16"/>
  <c r="N64" i="16"/>
  <c r="J63" i="16"/>
  <c r="N63" i="16"/>
  <c r="J60" i="16"/>
  <c r="N60" i="16"/>
  <c r="J52" i="16"/>
  <c r="N52" i="16"/>
  <c r="J48" i="16"/>
  <c r="N48" i="16"/>
  <c r="J28" i="16"/>
  <c r="N28" i="16"/>
  <c r="J434" i="16"/>
  <c r="N434" i="16"/>
  <c r="J428" i="16"/>
  <c r="N428" i="16"/>
  <c r="J420" i="16"/>
  <c r="N420" i="16"/>
  <c r="J414" i="16"/>
  <c r="N414" i="16"/>
  <c r="J397" i="16"/>
  <c r="N397" i="16"/>
  <c r="J394" i="16"/>
  <c r="N394" i="16"/>
  <c r="J390" i="16"/>
  <c r="N390" i="16"/>
  <c r="J384" i="16"/>
  <c r="N384" i="16"/>
  <c r="J376" i="16"/>
  <c r="N376" i="16"/>
  <c r="J370" i="16"/>
  <c r="N370" i="16"/>
  <c r="J344" i="16"/>
  <c r="N344" i="16"/>
  <c r="J341" i="16"/>
  <c r="N341" i="16"/>
  <c r="J339" i="16"/>
  <c r="N339" i="16"/>
  <c r="J338" i="16"/>
  <c r="N338" i="16"/>
  <c r="J331" i="16"/>
  <c r="N331" i="16"/>
  <c r="J322" i="16"/>
  <c r="N322" i="16"/>
  <c r="J319" i="16"/>
  <c r="N319" i="16"/>
  <c r="J313" i="16"/>
  <c r="N313" i="16"/>
  <c r="J294" i="16"/>
  <c r="N294" i="16"/>
  <c r="J278" i="16"/>
  <c r="N278" i="16"/>
  <c r="J263" i="16"/>
  <c r="N263" i="16"/>
  <c r="J254" i="16"/>
  <c r="N254" i="16"/>
  <c r="J250" i="16"/>
  <c r="N250" i="16"/>
  <c r="J181" i="16"/>
  <c r="N181" i="16"/>
  <c r="J451" i="16"/>
  <c r="N451" i="16"/>
  <c r="J431" i="16"/>
  <c r="N431" i="16"/>
  <c r="J427" i="16"/>
  <c r="N427" i="16"/>
  <c r="J415" i="16"/>
  <c r="N415" i="16"/>
  <c r="J413" i="16"/>
  <c r="N413" i="16"/>
  <c r="J403" i="16"/>
  <c r="N403" i="16"/>
  <c r="J402" i="16"/>
  <c r="N402" i="16"/>
  <c r="J399" i="16"/>
  <c r="N399" i="16"/>
  <c r="J385" i="16"/>
  <c r="N385" i="16"/>
  <c r="J379" i="16"/>
  <c r="N379" i="16"/>
  <c r="J374" i="16"/>
  <c r="N374" i="16"/>
  <c r="J372" i="16"/>
  <c r="N372" i="16"/>
  <c r="J366" i="16"/>
  <c r="N366" i="16"/>
  <c r="J347" i="16"/>
  <c r="N347" i="16"/>
  <c r="J345" i="16"/>
  <c r="N345" i="16"/>
  <c r="J335" i="16"/>
  <c r="N335" i="16"/>
  <c r="J324" i="16"/>
  <c r="N324" i="16"/>
  <c r="J323" i="16"/>
  <c r="N323" i="16"/>
  <c r="J320" i="16"/>
  <c r="N320" i="16"/>
  <c r="J285" i="16"/>
  <c r="N285" i="16"/>
  <c r="J280" i="16"/>
  <c r="N280" i="16"/>
  <c r="J259" i="16"/>
  <c r="N259" i="16"/>
  <c r="J257" i="16"/>
  <c r="N257" i="16"/>
  <c r="J187" i="16"/>
  <c r="N187" i="16"/>
  <c r="J401" i="16"/>
  <c r="N401" i="16"/>
  <c r="J382" i="16"/>
  <c r="N382" i="16"/>
  <c r="J378" i="16"/>
  <c r="N378" i="16"/>
  <c r="J358" i="16"/>
  <c r="N358" i="16"/>
  <c r="J351" i="16"/>
  <c r="N351" i="16"/>
  <c r="J317" i="16"/>
  <c r="N317" i="16"/>
  <c r="J306" i="16"/>
  <c r="N306" i="16"/>
  <c r="J303" i="16"/>
  <c r="N303" i="16"/>
  <c r="J268" i="16"/>
  <c r="N268" i="16"/>
  <c r="J265" i="16"/>
  <c r="N265" i="16"/>
  <c r="J253" i="16"/>
  <c r="N253" i="16"/>
  <c r="J238" i="16"/>
  <c r="N238" i="16"/>
  <c r="J234" i="16"/>
  <c r="N234" i="16"/>
  <c r="J230" i="16"/>
  <c r="N230" i="16"/>
  <c r="J223" i="16"/>
  <c r="N223" i="16"/>
  <c r="J218" i="16"/>
  <c r="N218" i="16"/>
  <c r="J217" i="16"/>
  <c r="N217" i="16"/>
  <c r="J216" i="16"/>
  <c r="N216" i="16"/>
  <c r="J177" i="16"/>
  <c r="N177" i="16"/>
  <c r="J158" i="16"/>
  <c r="N158" i="16"/>
  <c r="J151" i="16"/>
  <c r="N151" i="16"/>
  <c r="J133" i="16"/>
  <c r="N133" i="16"/>
  <c r="J123" i="16"/>
  <c r="N123" i="16"/>
  <c r="J74" i="16"/>
  <c r="N74" i="16"/>
  <c r="J395" i="16"/>
  <c r="N395" i="16"/>
  <c r="J359" i="16"/>
  <c r="N359" i="16"/>
  <c r="J350" i="16"/>
  <c r="N350" i="16"/>
  <c r="J321" i="16"/>
  <c r="N321" i="16"/>
  <c r="J311" i="16"/>
  <c r="N311" i="16"/>
  <c r="J310" i="16"/>
  <c r="N310" i="16"/>
  <c r="J297" i="16"/>
  <c r="N297" i="16"/>
  <c r="J282" i="16"/>
  <c r="N282" i="16"/>
  <c r="J272" i="16"/>
  <c r="N272" i="16"/>
  <c r="J241" i="16"/>
  <c r="N241" i="16"/>
  <c r="J240" i="16"/>
  <c r="N240" i="16"/>
  <c r="J226" i="16"/>
  <c r="N226" i="16"/>
  <c r="J212" i="16"/>
  <c r="N212" i="16"/>
  <c r="J206" i="16"/>
  <c r="N206" i="16"/>
  <c r="J201" i="16"/>
  <c r="N201" i="16"/>
  <c r="J198" i="16"/>
  <c r="N198" i="16"/>
  <c r="J188" i="16"/>
  <c r="N188" i="16"/>
  <c r="J172" i="16"/>
  <c r="N172" i="16"/>
  <c r="J164" i="16"/>
  <c r="N164" i="16"/>
  <c r="J130" i="16"/>
  <c r="N130" i="16"/>
  <c r="J126" i="16"/>
  <c r="N126" i="16"/>
  <c r="J124" i="16"/>
  <c r="N124" i="16"/>
  <c r="J122" i="16"/>
  <c r="N122" i="16"/>
  <c r="J72" i="16"/>
  <c r="N72" i="16"/>
  <c r="J481" i="16"/>
  <c r="N481" i="16"/>
  <c r="J478" i="16"/>
  <c r="N478" i="16"/>
  <c r="J477" i="16"/>
  <c r="N477" i="16"/>
  <c r="J476" i="16"/>
  <c r="N476" i="16"/>
  <c r="J472" i="16"/>
  <c r="N472" i="16"/>
  <c r="J469" i="16"/>
  <c r="N469" i="16"/>
  <c r="J468" i="16"/>
  <c r="N468" i="16"/>
  <c r="J467" i="16"/>
  <c r="N467" i="16"/>
  <c r="J464" i="16"/>
  <c r="N464" i="16"/>
  <c r="J463" i="16"/>
  <c r="N463" i="16"/>
  <c r="J460" i="16"/>
  <c r="N460" i="16"/>
  <c r="J452" i="16"/>
  <c r="N452" i="16"/>
  <c r="J450" i="16"/>
  <c r="N450" i="16"/>
  <c r="J449" i="16"/>
  <c r="N449" i="16"/>
  <c r="J447" i="16"/>
  <c r="N447" i="16"/>
  <c r="J444" i="16"/>
  <c r="N444" i="16"/>
  <c r="J437" i="16"/>
  <c r="N437" i="16"/>
  <c r="J436" i="16"/>
  <c r="N436" i="16"/>
  <c r="J432" i="16"/>
  <c r="N432" i="16"/>
  <c r="J421" i="16"/>
  <c r="N421" i="16"/>
  <c r="J418" i="16"/>
  <c r="N418" i="16"/>
  <c r="J417" i="16"/>
  <c r="N417" i="16"/>
  <c r="J408" i="16"/>
  <c r="N408" i="16"/>
  <c r="J392" i="16"/>
  <c r="N392" i="16"/>
  <c r="G95" i="10" l="1"/>
  <c r="H47" i="10"/>
  <c r="I95" i="10"/>
  <c r="I103" i="10" s="1"/>
  <c r="J51" i="10" s="1"/>
  <c r="I48" i="10"/>
  <c r="L95" i="10"/>
  <c r="O95" i="10"/>
  <c r="M95" i="10"/>
  <c r="J95" i="10"/>
  <c r="H95" i="10"/>
  <c r="N95" i="10"/>
  <c r="Q95" i="10"/>
  <c r="Q103" i="10" s="1"/>
  <c r="R51" i="10" s="1"/>
  <c r="Q55" i="10"/>
  <c r="N55" i="10"/>
  <c r="S55" i="10"/>
  <c r="K55" i="10"/>
  <c r="R55" i="10"/>
  <c r="M55" i="10"/>
  <c r="P55" i="10"/>
  <c r="L55" i="10"/>
  <c r="I55" i="10"/>
  <c r="J55" i="10"/>
  <c r="O55" i="10"/>
  <c r="M43" i="10"/>
  <c r="G100" i="10"/>
  <c r="G103" i="10" s="1"/>
  <c r="H51" i="10" s="1"/>
  <c r="R35" i="10"/>
  <c r="I101" i="10"/>
  <c r="J58" i="10" s="1"/>
  <c r="N81" i="10"/>
  <c r="N101" i="10"/>
  <c r="O58" i="10" s="1"/>
  <c r="M101" i="10"/>
  <c r="N58" i="10" s="1"/>
  <c r="L101" i="10"/>
  <c r="M58" i="10" s="1"/>
  <c r="J100" i="10"/>
  <c r="K59" i="10" s="1"/>
  <c r="I81" i="10"/>
  <c r="M81" i="10"/>
  <c r="K100" i="10"/>
  <c r="L59" i="10" s="1"/>
  <c r="O100" i="10"/>
  <c r="P59" i="10" s="1"/>
  <c r="G101" i="10"/>
  <c r="H58" i="10" s="1"/>
  <c r="J101" i="10"/>
  <c r="K58" i="10" s="1"/>
  <c r="P101" i="10"/>
  <c r="Q58" i="10" s="1"/>
  <c r="L78" i="10"/>
  <c r="M36" i="10"/>
  <c r="Q47" i="10"/>
  <c r="H100" i="10"/>
  <c r="I59" i="10" s="1"/>
  <c r="M100" i="10"/>
  <c r="N59" i="10" s="1"/>
  <c r="L100" i="10"/>
  <c r="M59" i="10" s="1"/>
  <c r="Q100" i="10"/>
  <c r="R59" i="10" s="1"/>
  <c r="J44" i="10"/>
  <c r="M48" i="10"/>
  <c r="K43" i="10"/>
  <c r="L47" i="10"/>
  <c r="N100" i="10"/>
  <c r="O59" i="10" s="1"/>
  <c r="P100" i="10"/>
  <c r="Q59" i="10" s="1"/>
  <c r="I47" i="10"/>
  <c r="M35" i="10"/>
  <c r="Q101" i="10"/>
  <c r="R58" i="10" s="1"/>
  <c r="H101" i="10"/>
  <c r="I58" i="10" s="1"/>
  <c r="O47" i="10"/>
  <c r="L44" i="10"/>
  <c r="N48" i="10"/>
  <c r="P47" i="10"/>
  <c r="M47" i="10"/>
  <c r="K101" i="10"/>
  <c r="L58" i="10" s="1"/>
  <c r="O101" i="10"/>
  <c r="P58" i="10" s="1"/>
  <c r="R48" i="10"/>
  <c r="Q81" i="10"/>
  <c r="R47" i="10"/>
  <c r="I80" i="10"/>
  <c r="J47" i="10"/>
  <c r="O48" i="10"/>
  <c r="O43" i="10"/>
  <c r="H40" i="10"/>
  <c r="H44" i="10" s="1"/>
  <c r="H48" i="10"/>
  <c r="N43" i="10"/>
  <c r="J80" i="10"/>
  <c r="K47" i="10"/>
  <c r="P80" i="10"/>
  <c r="Q48" i="10"/>
  <c r="K48" i="10"/>
  <c r="M80" i="10"/>
  <c r="N47" i="10"/>
  <c r="P48" i="10"/>
  <c r="L48" i="10"/>
  <c r="J48" i="10"/>
  <c r="N44" i="10"/>
  <c r="O44" i="10"/>
  <c r="J43" i="10"/>
  <c r="M44" i="10"/>
  <c r="K44" i="10"/>
  <c r="R75" i="10"/>
  <c r="L43" i="10"/>
  <c r="H79" i="10"/>
  <c r="I39" i="10"/>
  <c r="K80" i="10"/>
  <c r="O79" i="10"/>
  <c r="P40" i="10"/>
  <c r="P44" i="10" s="1"/>
  <c r="P79" i="10"/>
  <c r="Q40" i="10"/>
  <c r="Q44" i="10" s="1"/>
  <c r="Q79" i="10"/>
  <c r="R40" i="10"/>
  <c r="R44" i="10" s="1"/>
  <c r="I79" i="10"/>
  <c r="J81" i="10"/>
  <c r="R36" i="10"/>
  <c r="R69" i="10"/>
  <c r="G79" i="10"/>
  <c r="R74" i="10"/>
  <c r="S39" i="10" s="1"/>
  <c r="H31" i="10"/>
  <c r="R73" i="10"/>
  <c r="S31" i="10" s="1"/>
  <c r="R68" i="10"/>
  <c r="S32" i="10" s="1"/>
  <c r="K81" i="10"/>
  <c r="O78" i="10"/>
  <c r="P32" i="10"/>
  <c r="P36" i="10" s="1"/>
  <c r="G80" i="10"/>
  <c r="G96" i="10" s="1"/>
  <c r="G104" i="10" s="1"/>
  <c r="H50" i="10" s="1"/>
  <c r="N78" i="10"/>
  <c r="O32" i="10"/>
  <c r="O36" i="10" s="1"/>
  <c r="K79" i="10"/>
  <c r="G81" i="10"/>
  <c r="R71" i="10"/>
  <c r="H80" i="10"/>
  <c r="R70" i="10"/>
  <c r="Q80" i="10"/>
  <c r="R76" i="10"/>
  <c r="P78" i="10"/>
  <c r="Q32" i="10"/>
  <c r="Q36" i="10" s="1"/>
  <c r="Q78" i="10"/>
  <c r="L80" i="10"/>
  <c r="N79" i="10"/>
  <c r="N80" i="10"/>
  <c r="O80" i="10"/>
  <c r="O81" i="10"/>
  <c r="N32" i="10"/>
  <c r="N36" i="10" s="1"/>
  <c r="M78" i="10"/>
  <c r="M79" i="10"/>
  <c r="J78" i="10"/>
  <c r="K32" i="10"/>
  <c r="L79" i="10"/>
  <c r="H81" i="10"/>
  <c r="H32" i="10"/>
  <c r="G78" i="10"/>
  <c r="H78" i="10"/>
  <c r="I32" i="10"/>
  <c r="I36" i="10" s="1"/>
  <c r="L32" i="10"/>
  <c r="L36" i="10" s="1"/>
  <c r="K78" i="10"/>
  <c r="I78" i="10"/>
  <c r="J32" i="10"/>
  <c r="J36" i="10" s="1"/>
  <c r="J79" i="10"/>
  <c r="P81" i="10"/>
  <c r="M103" i="10" l="1"/>
  <c r="N51" i="10" s="1"/>
  <c r="H96" i="10"/>
  <c r="H104" i="10" s="1"/>
  <c r="I50" i="10" s="1"/>
  <c r="P103" i="10"/>
  <c r="Q51" i="10" s="1"/>
  <c r="O103" i="10"/>
  <c r="P51" i="10" s="1"/>
  <c r="P96" i="10"/>
  <c r="P104" i="10" s="1"/>
  <c r="Q50" i="10" s="1"/>
  <c r="N103" i="10"/>
  <c r="O51" i="10" s="1"/>
  <c r="H103" i="10"/>
  <c r="I51" i="10" s="1"/>
  <c r="K103" i="10"/>
  <c r="L51" i="10" s="1"/>
  <c r="N96" i="10"/>
  <c r="N104" i="10" s="1"/>
  <c r="O50" i="10" s="1"/>
  <c r="M96" i="10"/>
  <c r="M104" i="10" s="1"/>
  <c r="N50" i="10" s="1"/>
  <c r="J103" i="10"/>
  <c r="K51" i="10" s="1"/>
  <c r="L103" i="10"/>
  <c r="M51" i="10" s="1"/>
  <c r="K96" i="10"/>
  <c r="K104" i="10" s="1"/>
  <c r="L50" i="10" s="1"/>
  <c r="J96" i="10"/>
  <c r="J104" i="10" s="1"/>
  <c r="K50" i="10" s="1"/>
  <c r="Q96" i="10"/>
  <c r="Q104" i="10" s="1"/>
  <c r="R50" i="10" s="1"/>
  <c r="I96" i="10"/>
  <c r="I104" i="10" s="1"/>
  <c r="J50" i="10" s="1"/>
  <c r="O96" i="10"/>
  <c r="O104" i="10" s="1"/>
  <c r="P50" i="10" s="1"/>
  <c r="L96" i="10"/>
  <c r="L104" i="10" s="1"/>
  <c r="M50" i="10" s="1"/>
  <c r="R95" i="10"/>
  <c r="H59" i="10"/>
  <c r="H36" i="10"/>
  <c r="S47" i="10"/>
  <c r="R43" i="10"/>
  <c r="H43" i="10"/>
  <c r="S40" i="10"/>
  <c r="S44" i="10" s="1"/>
  <c r="S48" i="10"/>
  <c r="P43" i="10"/>
  <c r="I43" i="10"/>
  <c r="I44" i="10"/>
  <c r="Q43" i="10"/>
  <c r="O35" i="10"/>
  <c r="J35" i="10"/>
  <c r="S36" i="10"/>
  <c r="Q35" i="10"/>
  <c r="R78" i="10"/>
  <c r="S35" i="10"/>
  <c r="I35" i="10"/>
  <c r="L35" i="10"/>
  <c r="K36" i="10"/>
  <c r="K35" i="10"/>
  <c r="H35" i="10"/>
  <c r="N35" i="10"/>
  <c r="P35" i="10"/>
  <c r="R80" i="10"/>
  <c r="R96" i="10" s="1"/>
  <c r="R81" i="10"/>
  <c r="R79" i="10"/>
  <c r="S43" i="10" l="1"/>
</calcChain>
</file>

<file path=xl/sharedStrings.xml><?xml version="1.0" encoding="utf-8"?>
<sst xmlns="http://schemas.openxmlformats.org/spreadsheetml/2006/main" count="4274" uniqueCount="122">
  <si>
    <t>Current Smoker</t>
  </si>
  <si>
    <t>Both men and women</t>
  </si>
  <si>
    <t>All people</t>
  </si>
  <si>
    <t>Former smoker</t>
  </si>
  <si>
    <t>Never Smoked</t>
  </si>
  <si>
    <t>Men</t>
  </si>
  <si>
    <t>women</t>
  </si>
  <si>
    <t>Cycle 7</t>
  </si>
  <si>
    <t>95% CI</t>
  </si>
  <si>
    <t>Row Labels</t>
  </si>
  <si>
    <t>number of people</t>
  </si>
  <si>
    <t>DATA</t>
  </si>
  <si>
    <t>Calculations</t>
  </si>
  <si>
    <t>Women</t>
  </si>
  <si>
    <t>sex</t>
  </si>
  <si>
    <t>Number of people</t>
  </si>
  <si>
    <t>Quit Ratio</t>
  </si>
  <si>
    <t>Quality flag</t>
  </si>
  <si>
    <t xml:space="preserve">, </t>
  </si>
  <si>
    <t xml:space="preserve">Total population </t>
  </si>
  <si>
    <t>r</t>
  </si>
  <si>
    <t>Share of population and smoking burden</t>
  </si>
  <si>
    <t>Total</t>
  </si>
  <si>
    <t>Quintile 1</t>
  </si>
  <si>
    <t>Quintile 2</t>
  </si>
  <si>
    <t>Quintile 3</t>
  </si>
  <si>
    <t>Quintile 4</t>
  </si>
  <si>
    <t>Quintile 5</t>
  </si>
  <si>
    <t>never</t>
  </si>
  <si>
    <t>former</t>
  </si>
  <si>
    <t>current</t>
  </si>
  <si>
    <t>PEI</t>
  </si>
  <si>
    <t xml:space="preserve">All population </t>
  </si>
  <si>
    <t>All income level</t>
  </si>
  <si>
    <t>K TERR</t>
  </si>
  <si>
    <t>Either Canada or abroad</t>
  </si>
  <si>
    <t>Men and Women</t>
  </si>
  <si>
    <t>Visible Minority</t>
  </si>
  <si>
    <t>White</t>
  </si>
  <si>
    <t xml:space="preserve">Women </t>
  </si>
  <si>
    <t>J BC</t>
  </si>
  <si>
    <t>I AB</t>
  </si>
  <si>
    <t>H SK</t>
  </si>
  <si>
    <t>G MB</t>
  </si>
  <si>
    <t>F ON</t>
  </si>
  <si>
    <t>E QC</t>
  </si>
  <si>
    <t>D NB</t>
  </si>
  <si>
    <t>f</t>
  </si>
  <si>
    <t>C NS</t>
  </si>
  <si>
    <t>B PEI</t>
  </si>
  <si>
    <t xml:space="preserve">All Canada </t>
  </si>
  <si>
    <t>Canada</t>
  </si>
  <si>
    <t>Other</t>
  </si>
  <si>
    <t>A Newfoundland</t>
  </si>
  <si>
    <t>Upper CI (95%)</t>
  </si>
  <si>
    <t xml:space="preserve">lower CI (95%) </t>
  </si>
  <si>
    <t>Per-centage</t>
  </si>
  <si>
    <t>CofV</t>
  </si>
  <si>
    <t>Number</t>
  </si>
  <si>
    <t>Smoking status</t>
  </si>
  <si>
    <t>Income Quintile</t>
  </si>
  <si>
    <t>Province</t>
  </si>
  <si>
    <t>Country of Birth</t>
  </si>
  <si>
    <t>Cultural/Racial background</t>
  </si>
  <si>
    <t xml:space="preserve">Cycle </t>
  </si>
  <si>
    <t>Nfld</t>
  </si>
  <si>
    <t>NS</t>
  </si>
  <si>
    <t>NB</t>
  </si>
  <si>
    <t>QC</t>
  </si>
  <si>
    <t>ON</t>
  </si>
  <si>
    <t>Man</t>
  </si>
  <si>
    <t xml:space="preserve">Sask </t>
  </si>
  <si>
    <t>AB</t>
  </si>
  <si>
    <t>BC</t>
  </si>
  <si>
    <t>Terr.</t>
  </si>
  <si>
    <t>Range 1: Visible Minority</t>
  </si>
  <si>
    <t>Range 2: White</t>
  </si>
  <si>
    <t xml:space="preserve">Coefficient of Variation </t>
  </si>
  <si>
    <t>95% Confidence Interval (Number of people)</t>
  </si>
  <si>
    <t>prevalence</t>
  </si>
  <si>
    <t>95% Confidence Interval (%)</t>
  </si>
  <si>
    <t>behaviour</t>
  </si>
  <si>
    <t xml:space="preserve">% of Population </t>
  </si>
  <si>
    <t>Number of Smokers</t>
  </si>
  <si>
    <t>% of Smokers</t>
  </si>
  <si>
    <t>Coefficient of Variation</t>
  </si>
  <si>
    <t>Coefficient of Variation - Number of people</t>
  </si>
  <si>
    <t>Coefficient of Variation - Quit Ratio</t>
  </si>
  <si>
    <t>Minority</t>
  </si>
  <si>
    <t>Smoking among "White" and "Visible Minority" Canadians</t>
  </si>
  <si>
    <t>Based on derived variables, SDCGCGT,  SMKDSTY</t>
  </si>
  <si>
    <t xml:space="preserve">label data: </t>
  </si>
  <si>
    <t>95% CI - Number of people</t>
  </si>
  <si>
    <t>95% CI - Percentage of people</t>
  </si>
  <si>
    <t xml:space="preserve">Percentage of subpopulation </t>
  </si>
  <si>
    <t>95% CI (Number)</t>
  </si>
  <si>
    <t>95% CI (Perc.)</t>
  </si>
  <si>
    <t>label data</t>
  </si>
  <si>
    <t>Number of People</t>
  </si>
  <si>
    <t>Prevalence</t>
  </si>
  <si>
    <t xml:space="preserve"> , </t>
  </si>
  <si>
    <t>Number of people and prevalence of smoking behaviours</t>
  </si>
  <si>
    <t>Never Smoker</t>
  </si>
  <si>
    <t>Que</t>
  </si>
  <si>
    <t>Ont</t>
  </si>
  <si>
    <t>Alta</t>
  </si>
  <si>
    <t>Missing Data</t>
  </si>
  <si>
    <t>Variable Name</t>
  </si>
  <si>
    <t>SDCGCGT</t>
  </si>
  <si>
    <t>smkdsty</t>
  </si>
  <si>
    <t>95% CI- Quit Ratio</t>
  </si>
  <si>
    <t>95% CI (Quit Ratio)</t>
  </si>
  <si>
    <t>Missing data</t>
  </si>
  <si>
    <t>Title</t>
  </si>
  <si>
    <t>Share of Smoking Population</t>
  </si>
  <si>
    <t>Share of Population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</si>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</sst>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4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6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8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2" fillId="5" borderId="1" xfId="0" applyFont="1" applyFill="1" applyBorder="1"/>
    <xf numFmtId="0" fontId="0" fillId="0" borderId="0" xfId="0" applyNumberFormat="1"/>
    <xf numFmtId="3" fontId="6" fillId="0" borderId="0" xfId="2" applyNumberFormat="1" applyFont="1" applyBorder="1" applyAlignment="1">
      <alignment horizontal="right" vertical="top"/>
    </xf>
    <xf numFmtId="3" fontId="8" fillId="0" borderId="0" xfId="2" applyNumberFormat="1" applyFont="1" applyBorder="1" applyAlignment="1">
      <alignment horizontal="right" vertical="top"/>
    </xf>
    <xf numFmtId="164" fontId="6" fillId="0" borderId="0" xfId="2" applyNumberFormat="1" applyFont="1" applyBorder="1" applyAlignment="1">
      <alignment horizontal="right" vertical="top"/>
    </xf>
    <xf numFmtId="164" fontId="8" fillId="0" borderId="0" xfId="2" applyNumberFormat="1" applyFont="1" applyBorder="1" applyAlignment="1">
      <alignment horizontal="right" vertical="top"/>
    </xf>
    <xf numFmtId="9" fontId="6" fillId="0" borderId="0" xfId="1" applyFont="1" applyBorder="1" applyAlignment="1">
      <alignment horizontal="right" vertical="top"/>
    </xf>
    <xf numFmtId="9" fontId="0" fillId="0" borderId="0" xfId="1" applyFont="1"/>
    <xf numFmtId="9" fontId="8" fillId="0" borderId="0" xfId="1" applyFont="1" applyBorder="1" applyAlignment="1">
      <alignment horizontal="right" vertical="top"/>
    </xf>
    <xf numFmtId="0" fontId="12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right" vertical="center"/>
    </xf>
    <xf numFmtId="3" fontId="14" fillId="6" borderId="0" xfId="2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8" fillId="0" borderId="0" xfId="2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7" fillId="3" borderId="6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16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right" vertical="center"/>
    </xf>
    <xf numFmtId="0" fontId="16" fillId="7" borderId="1" xfId="0" applyFont="1" applyFill="1" applyBorder="1" applyAlignment="1">
      <alignment horizontal="center" vertical="center"/>
    </xf>
    <xf numFmtId="3" fontId="8" fillId="0" borderId="0" xfId="2" applyNumberFormat="1" applyFont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3" fontId="4" fillId="8" borderId="0" xfId="0" applyNumberFormat="1" applyFont="1" applyFill="1" applyBorder="1" applyAlignment="1">
      <alignment horizontal="right" vertical="center"/>
    </xf>
    <xf numFmtId="0" fontId="21" fillId="8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/>
    </xf>
    <xf numFmtId="9" fontId="8" fillId="0" borderId="0" xfId="1" applyFont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0" fillId="0" borderId="0" xfId="0" applyAlignment="1"/>
    <xf numFmtId="0" fontId="7" fillId="0" borderId="0" xfId="0" applyFont="1" applyAlignment="1"/>
    <xf numFmtId="0" fontId="7" fillId="9" borderId="0" xfId="0" applyFont="1" applyFill="1" applyAlignment="1">
      <alignment horizontal="center"/>
    </xf>
    <xf numFmtId="166" fontId="7" fillId="0" borderId="0" xfId="3" applyNumberFormat="1" applyFont="1"/>
    <xf numFmtId="0" fontId="10" fillId="0" borderId="0" xfId="0" applyFont="1"/>
    <xf numFmtId="166" fontId="7" fillId="0" borderId="2" xfId="3" applyNumberFormat="1" applyFont="1" applyBorder="1"/>
    <xf numFmtId="0" fontId="10" fillId="0" borderId="2" xfId="0" applyFont="1" applyBorder="1"/>
    <xf numFmtId="9" fontId="8" fillId="0" borderId="0" xfId="1" applyFont="1" applyFill="1" applyBorder="1" applyAlignment="1">
      <alignment horizontal="right" vertical="center"/>
    </xf>
    <xf numFmtId="9" fontId="7" fillId="0" borderId="0" xfId="1" applyFont="1" applyAlignment="1"/>
    <xf numFmtId="3" fontId="8" fillId="0" borderId="0" xfId="5" applyNumberFormat="1" applyFont="1" applyFill="1" applyBorder="1" applyAlignment="1">
      <alignment horizontal="right" vertical="center"/>
    </xf>
    <xf numFmtId="166" fontId="7" fillId="0" borderId="0" xfId="3" applyNumberFormat="1" applyFont="1" applyBorder="1"/>
    <xf numFmtId="0" fontId="10" fillId="0" borderId="0" xfId="0" applyFont="1" applyBorder="1"/>
    <xf numFmtId="0" fontId="24" fillId="0" borderId="0" xfId="0" applyFont="1" applyAlignment="1">
      <alignment vertical="center"/>
    </xf>
    <xf numFmtId="0" fontId="11" fillId="10" borderId="0" xfId="0" applyFont="1" applyFill="1" applyBorder="1" applyAlignment="1">
      <alignment horizontal="center" vertical="center" wrapText="1"/>
    </xf>
    <xf numFmtId="0" fontId="25" fillId="10" borderId="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left" vertical="center"/>
    </xf>
    <xf numFmtId="0" fontId="25" fillId="10" borderId="0" xfId="0" applyFont="1" applyFill="1" applyAlignment="1">
      <alignment horizontal="left" vertical="center"/>
    </xf>
    <xf numFmtId="0" fontId="16" fillId="10" borderId="0" xfId="0" applyFont="1" applyFill="1" applyAlignment="1">
      <alignment horizontal="left" vertical="center"/>
    </xf>
    <xf numFmtId="0" fontId="16" fillId="10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164" fontId="8" fillId="0" borderId="0" xfId="2" applyNumberFormat="1" applyFont="1" applyBorder="1" applyAlignment="1">
      <alignment horizontal="right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17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horizontal="right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right" vertical="center"/>
    </xf>
    <xf numFmtId="0" fontId="18" fillId="3" borderId="19" xfId="0" applyFont="1" applyFill="1" applyBorder="1" applyAlignment="1">
      <alignment horizontal="right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right" vertical="center"/>
    </xf>
    <xf numFmtId="0" fontId="18" fillId="3" borderId="21" xfId="0" applyFont="1" applyFill="1" applyBorder="1" applyAlignment="1">
      <alignment vertical="center"/>
    </xf>
    <xf numFmtId="0" fontId="18" fillId="3" borderId="21" xfId="0" applyFont="1" applyFill="1" applyBorder="1" applyAlignment="1">
      <alignment horizontal="right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8" fillId="0" borderId="0" xfId="1" applyNumberFormat="1" applyFont="1" applyBorder="1" applyAlignment="1">
      <alignment horizontal="right" vertical="top"/>
    </xf>
    <xf numFmtId="0" fontId="23" fillId="0" borderId="0" xfId="4" applyFont="1" applyBorder="1" applyAlignment="1">
      <alignment horizontal="left" vertical="top" wrapText="1"/>
    </xf>
    <xf numFmtId="0" fontId="23" fillId="0" borderId="11" xfId="4" applyFont="1" applyBorder="1" applyAlignment="1">
      <alignment horizontal="left" vertical="top" wrapText="1"/>
    </xf>
    <xf numFmtId="166" fontId="7" fillId="2" borderId="0" xfId="3" applyNumberFormat="1" applyFont="1" applyFill="1"/>
    <xf numFmtId="0" fontId="10" fillId="0" borderId="11" xfId="0" applyFont="1" applyBorder="1"/>
    <xf numFmtId="164" fontId="8" fillId="0" borderId="0" xfId="5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7" fillId="11" borderId="3" xfId="0" applyFont="1" applyFill="1" applyBorder="1" applyAlignment="1">
      <alignment horizontal="right" vertical="center"/>
    </xf>
    <xf numFmtId="0" fontId="7" fillId="11" borderId="4" xfId="0" applyFont="1" applyFill="1" applyBorder="1" applyAlignment="1">
      <alignment horizontal="right" vertical="center"/>
    </xf>
    <xf numFmtId="0" fontId="7" fillId="11" borderId="5" xfId="0" applyFont="1" applyFill="1" applyBorder="1" applyAlignment="1">
      <alignment horizontal="right" vertical="center"/>
    </xf>
    <xf numFmtId="0" fontId="7" fillId="11" borderId="6" xfId="0" applyFont="1" applyFill="1" applyBorder="1" applyAlignment="1">
      <alignment horizontal="right" vertical="center"/>
    </xf>
    <xf numFmtId="0" fontId="7" fillId="11" borderId="0" xfId="0" applyFont="1" applyFill="1" applyBorder="1" applyAlignment="1">
      <alignment horizontal="right" vertical="center"/>
    </xf>
    <xf numFmtId="0" fontId="7" fillId="11" borderId="7" xfId="0" applyFont="1" applyFill="1" applyBorder="1" applyAlignment="1">
      <alignment horizontal="right" vertical="center"/>
    </xf>
    <xf numFmtId="3" fontId="8" fillId="11" borderId="0" xfId="2" applyNumberFormat="1" applyFont="1" applyFill="1" applyBorder="1" applyAlignment="1">
      <alignment horizontal="right" vertical="top"/>
    </xf>
    <xf numFmtId="3" fontId="7" fillId="11" borderId="0" xfId="0" applyNumberFormat="1" applyFont="1" applyFill="1" applyBorder="1" applyAlignment="1">
      <alignment horizontal="right" vertical="center"/>
    </xf>
    <xf numFmtId="0" fontId="7" fillId="11" borderId="8" xfId="0" applyFont="1" applyFill="1" applyBorder="1" applyAlignment="1">
      <alignment horizontal="right" vertical="center"/>
    </xf>
    <xf numFmtId="0" fontId="7" fillId="11" borderId="9" xfId="0" applyFont="1" applyFill="1" applyBorder="1" applyAlignment="1">
      <alignment horizontal="right" vertical="center"/>
    </xf>
    <xf numFmtId="0" fontId="7" fillId="11" borderId="10" xfId="0" applyFont="1" applyFill="1" applyBorder="1" applyAlignment="1">
      <alignment horizontal="right" vertical="center"/>
    </xf>
    <xf numFmtId="0" fontId="7" fillId="11" borderId="2" xfId="0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0" fillId="2" borderId="0" xfId="0" applyFill="1"/>
    <xf numFmtId="0" fontId="28" fillId="0" borderId="0" xfId="0" applyFont="1"/>
    <xf numFmtId="0" fontId="29" fillId="0" borderId="0" xfId="0" applyFont="1"/>
    <xf numFmtId="15" fontId="0" fillId="0" borderId="0" xfId="0" applyNumberFormat="1"/>
  </cellXfs>
  <cellStyles count="6">
    <cellStyle name="Comma" xfId="3" builtinId="3"/>
    <cellStyle name="Normal" xfId="0" builtinId="0"/>
    <cellStyle name="Normal_rawdata-cycle7_1" xfId="4"/>
    <cellStyle name="Normal_spss-cycle1" xfId="5"/>
    <cellStyle name="Normal_spss-cycle6" xfId="2"/>
    <cellStyle name="Percent" xfId="1" builtinId="5"/>
  </cellStyles>
  <dxfs count="4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Table1!$V$56</c:f>
          <c:strCache>
            <c:ptCount val="1"/>
            <c:pt idx="0">
              <c:v>Number of People , All people , Both men and women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Table1!$G$31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Table1!$H$35:$R$35</c:f>
                <c:numCache>
                  <c:formatCode>General</c:formatCode>
                  <c:ptCount val="11"/>
                  <c:pt idx="0">
                    <c:v>10968.383999999998</c:v>
                  </c:pt>
                  <c:pt idx="1">
                    <c:v>4210.2</c:v>
                  </c:pt>
                  <c:pt idx="2">
                    <c:v>25467.516</c:v>
                  </c:pt>
                  <c:pt idx="3">
                    <c:v>15381.288</c:v>
                  </c:pt>
                  <c:pt idx="4">
                    <c:v>112999.52</c:v>
                  </c:pt>
                  <c:pt idx="5">
                    <c:v>95990.28</c:v>
                  </c:pt>
                  <c:pt idx="6">
                    <c:v>19690.346000000001</c:v>
                  </c:pt>
                  <c:pt idx="7">
                    <c:v>25383.672000000002</c:v>
                  </c:pt>
                  <c:pt idx="8">
                    <c:v>74851.199999999997</c:v>
                  </c:pt>
                  <c:pt idx="9">
                    <c:v>71498.504000000001</c:v>
                  </c:pt>
                  <c:pt idx="10">
                    <c:v>2309.252</c:v>
                  </c:pt>
                </c:numCache>
              </c:numRef>
            </c:plus>
            <c:minus>
              <c:numRef>
                <c:f>Table1!$H$35:$R$35</c:f>
                <c:numCache>
                  <c:formatCode>General</c:formatCode>
                  <c:ptCount val="11"/>
                  <c:pt idx="0">
                    <c:v>10968.383999999998</c:v>
                  </c:pt>
                  <c:pt idx="1">
                    <c:v>4210.2</c:v>
                  </c:pt>
                  <c:pt idx="2">
                    <c:v>25467.516</c:v>
                  </c:pt>
                  <c:pt idx="3">
                    <c:v>15381.288</c:v>
                  </c:pt>
                  <c:pt idx="4">
                    <c:v>112999.52</c:v>
                  </c:pt>
                  <c:pt idx="5">
                    <c:v>95990.28</c:v>
                  </c:pt>
                  <c:pt idx="6">
                    <c:v>19690.346000000001</c:v>
                  </c:pt>
                  <c:pt idx="7">
                    <c:v>25383.672000000002</c:v>
                  </c:pt>
                  <c:pt idx="8">
                    <c:v>74851.199999999997</c:v>
                  </c:pt>
                  <c:pt idx="9">
                    <c:v>71498.504000000001</c:v>
                  </c:pt>
                  <c:pt idx="10">
                    <c:v>2309.252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  <a:miter lim="800000"/>
              </a:ln>
              <a:effectLst/>
            </c:spPr>
          </c:errBars>
          <c:cat>
            <c:strRef>
              <c:f>Table1!$H$30:$R$30</c:f>
              <c:strCache>
                <c:ptCount val="11"/>
                <c:pt idx="0">
                  <c:v>Nfld</c:v>
                </c:pt>
                <c:pt idx="1">
                  <c:v>PEI</c:v>
                </c:pt>
                <c:pt idx="2">
                  <c:v>NS</c:v>
                </c:pt>
                <c:pt idx="3">
                  <c:v>NB</c:v>
                </c:pt>
                <c:pt idx="4">
                  <c:v>Que</c:v>
                </c:pt>
                <c:pt idx="5">
                  <c:v>Ont</c:v>
                </c:pt>
                <c:pt idx="6">
                  <c:v>Man</c:v>
                </c:pt>
                <c:pt idx="7">
                  <c:v>Sask </c:v>
                </c:pt>
                <c:pt idx="8">
                  <c:v>Alta</c:v>
                </c:pt>
                <c:pt idx="9">
                  <c:v>BC</c:v>
                </c:pt>
                <c:pt idx="10">
                  <c:v>Terr.</c:v>
                </c:pt>
              </c:strCache>
            </c:strRef>
          </c:cat>
          <c:val>
            <c:numRef>
              <c:f>Table1!$H$31:$R$31</c:f>
              <c:numCache>
                <c:formatCode>#,##0</c:formatCode>
                <c:ptCount val="11"/>
                <c:pt idx="0">
                  <c:v>391728</c:v>
                </c:pt>
                <c:pt idx="1">
                  <c:v>116950</c:v>
                </c:pt>
                <c:pt idx="2">
                  <c:v>707431</c:v>
                </c:pt>
                <c:pt idx="3">
                  <c:v>591588</c:v>
                </c:pt>
                <c:pt idx="4">
                  <c:v>5649976</c:v>
                </c:pt>
                <c:pt idx="5">
                  <c:v>7999190</c:v>
                </c:pt>
                <c:pt idx="6">
                  <c:v>757321</c:v>
                </c:pt>
                <c:pt idx="7">
                  <c:v>705102</c:v>
                </c:pt>
                <c:pt idx="8">
                  <c:v>2495040</c:v>
                </c:pt>
                <c:pt idx="9">
                  <c:v>2553518</c:v>
                </c:pt>
                <c:pt idx="10">
                  <c:v>37246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1-45BD-8BAA-69259EB6BFF8}"/>
            </c:ext>
          </c:extLst>
        </c:ser>
        <c:ser>
          <c:idx val="1"/>
          <c:order val="1"/>
          <c:tx>
            <c:strRef>
              <c:f>Table1!$G$32</c:f>
              <c:strCache>
                <c:ptCount val="1"/>
                <c:pt idx="0">
                  <c:v>Visible Minority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Table1!$H$36:$R$36</c:f>
                <c:numCache>
                  <c:formatCode>General</c:formatCode>
                  <c:ptCount val="11"/>
                  <c:pt idx="0">
                    <c:v>6534.32</c:v>
                  </c:pt>
                  <c:pt idx="1">
                    <c:v>1753.04</c:v>
                  </c:pt>
                  <c:pt idx="2">
                    <c:v>10093.228000000001</c:v>
                  </c:pt>
                  <c:pt idx="3">
                    <c:v>6185.3439999999991</c:v>
                  </c:pt>
                  <c:pt idx="4">
                    <c:v>57229.248000000007</c:v>
                  </c:pt>
                  <c:pt idx="5">
                    <c:v>104830.944</c:v>
                  </c:pt>
                  <c:pt idx="6">
                    <c:v>20999.394</c:v>
                  </c:pt>
                  <c:pt idx="7">
                    <c:v>13225.716</c:v>
                  </c:pt>
                  <c:pt idx="8">
                    <c:v>50580.654000000002</c:v>
                  </c:pt>
                  <c:pt idx="9">
                    <c:v>65679.600000000006</c:v>
                  </c:pt>
                  <c:pt idx="10">
                    <c:v>2379.3000000000002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cat>
            <c:strRef>
              <c:f>Table1!$H$30:$R$30</c:f>
              <c:strCache>
                <c:ptCount val="11"/>
                <c:pt idx="0">
                  <c:v>Nfld</c:v>
                </c:pt>
                <c:pt idx="1">
                  <c:v>PEI</c:v>
                </c:pt>
                <c:pt idx="2">
                  <c:v>NS</c:v>
                </c:pt>
                <c:pt idx="3">
                  <c:v>NB</c:v>
                </c:pt>
                <c:pt idx="4">
                  <c:v>Que</c:v>
                </c:pt>
                <c:pt idx="5">
                  <c:v>Ont</c:v>
                </c:pt>
                <c:pt idx="6">
                  <c:v>Man</c:v>
                </c:pt>
                <c:pt idx="7">
                  <c:v>Sask </c:v>
                </c:pt>
                <c:pt idx="8">
                  <c:v>Alta</c:v>
                </c:pt>
                <c:pt idx="9">
                  <c:v>BC</c:v>
                </c:pt>
                <c:pt idx="10">
                  <c:v>Terr.</c:v>
                </c:pt>
              </c:strCache>
            </c:strRef>
          </c:cat>
          <c:val>
            <c:numRef>
              <c:f>Table1!$H$32:$R$32</c:f>
              <c:numCache>
                <c:formatCode>#,##0</c:formatCode>
                <c:ptCount val="11"/>
                <c:pt idx="0">
                  <c:v>50264</c:v>
                </c:pt>
                <c:pt idx="1">
                  <c:v>6445</c:v>
                </c:pt>
                <c:pt idx="2">
                  <c:v>81397</c:v>
                </c:pt>
                <c:pt idx="3">
                  <c:v>33616</c:v>
                </c:pt>
                <c:pt idx="4">
                  <c:v>894207</c:v>
                </c:pt>
                <c:pt idx="5">
                  <c:v>3275967</c:v>
                </c:pt>
                <c:pt idx="6">
                  <c:v>244179</c:v>
                </c:pt>
                <c:pt idx="7">
                  <c:v>157449</c:v>
                </c:pt>
                <c:pt idx="8">
                  <c:v>815817</c:v>
                </c:pt>
                <c:pt idx="9">
                  <c:v>1313592</c:v>
                </c:pt>
                <c:pt idx="10">
                  <c:v>54075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1-45BD-8BAA-69259EB6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11347968"/>
        <c:axId val="111357952"/>
      </c:barChart>
      <c:catAx>
        <c:axId val="1113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57952"/>
        <c:crosses val="autoZero"/>
        <c:auto val="1"/>
        <c:lblAlgn val="ctr"/>
        <c:lblOffset val="100"/>
        <c:noMultiLvlLbl val="0"/>
      </c:catAx>
      <c:valAx>
        <c:axId val="11135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4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Table1!$V$57</c:f>
          <c:strCache>
            <c:ptCount val="1"/>
            <c:pt idx="0">
              <c:v>Prevalence , All people , Both men and women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Table1!$G$39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Table1!$H$43:$R$43</c:f>
                <c:numCache>
                  <c:formatCode>General</c:formatCode>
                  <c:ptCount val="11"/>
                  <c:pt idx="0">
                    <c:v>2.7999999999999997E-2</c:v>
                  </c:pt>
                  <c:pt idx="1">
                    <c:v>0.20400000000000001</c:v>
                  </c:pt>
                  <c:pt idx="2">
                    <c:v>3.6000000000000004E-2</c:v>
                  </c:pt>
                  <c:pt idx="3">
                    <c:v>3.6000000000000004E-2</c:v>
                  </c:pt>
                  <c:pt idx="4">
                    <c:v>2.6000000000000002E-2</c:v>
                  </c:pt>
                  <c:pt idx="5">
                    <c:v>0.02</c:v>
                  </c:pt>
                  <c:pt idx="6">
                    <c:v>1.2E-2</c:v>
                  </c:pt>
                  <c:pt idx="7">
                    <c:v>2.6000000000000002E-2</c:v>
                  </c:pt>
                  <c:pt idx="8">
                    <c:v>3.6000000000000004E-2</c:v>
                  </c:pt>
                  <c:pt idx="9">
                    <c:v>0.03</c:v>
                  </c:pt>
                  <c:pt idx="10">
                    <c:v>2.7999999999999997E-2</c:v>
                  </c:pt>
                </c:numCache>
              </c:numRef>
            </c:plus>
            <c:minus>
              <c:numRef>
                <c:f>Table1!$H$43:$R$43</c:f>
                <c:numCache>
                  <c:formatCode>General</c:formatCode>
                  <c:ptCount val="11"/>
                  <c:pt idx="0">
                    <c:v>2.7999999999999997E-2</c:v>
                  </c:pt>
                  <c:pt idx="1">
                    <c:v>0.20400000000000001</c:v>
                  </c:pt>
                  <c:pt idx="2">
                    <c:v>3.6000000000000004E-2</c:v>
                  </c:pt>
                  <c:pt idx="3">
                    <c:v>3.6000000000000004E-2</c:v>
                  </c:pt>
                  <c:pt idx="4">
                    <c:v>2.6000000000000002E-2</c:v>
                  </c:pt>
                  <c:pt idx="5">
                    <c:v>0.02</c:v>
                  </c:pt>
                  <c:pt idx="6">
                    <c:v>1.2E-2</c:v>
                  </c:pt>
                  <c:pt idx="7">
                    <c:v>2.6000000000000002E-2</c:v>
                  </c:pt>
                  <c:pt idx="8">
                    <c:v>3.6000000000000004E-2</c:v>
                  </c:pt>
                  <c:pt idx="9">
                    <c:v>0.03</c:v>
                  </c:pt>
                  <c:pt idx="10">
                    <c:v>2.7999999999999997E-2</c:v>
                  </c:pt>
                </c:numCache>
              </c:numRef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cat>
            <c:strRef>
              <c:f>Table1!$H$38:$R$38</c:f>
              <c:strCache>
                <c:ptCount val="11"/>
                <c:pt idx="0">
                  <c:v>Nfld</c:v>
                </c:pt>
                <c:pt idx="1">
                  <c:v>PEI</c:v>
                </c:pt>
                <c:pt idx="2">
                  <c:v>NS</c:v>
                </c:pt>
                <c:pt idx="3">
                  <c:v>NB</c:v>
                </c:pt>
                <c:pt idx="4">
                  <c:v>Que</c:v>
                </c:pt>
                <c:pt idx="5">
                  <c:v>Ont</c:v>
                </c:pt>
                <c:pt idx="6">
                  <c:v>Man</c:v>
                </c:pt>
                <c:pt idx="7">
                  <c:v>Sask </c:v>
                </c:pt>
                <c:pt idx="8">
                  <c:v>Alta</c:v>
                </c:pt>
                <c:pt idx="9">
                  <c:v>BC</c:v>
                </c:pt>
                <c:pt idx="10">
                  <c:v>Terr.</c:v>
                </c:pt>
              </c:strCache>
            </c:strRef>
          </c:cat>
          <c:val>
            <c:numRef>
              <c:f>Table1!$H$39:$R$39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0-4997-A661-F8A1F45F6AC1}"/>
            </c:ext>
          </c:extLst>
        </c:ser>
        <c:ser>
          <c:idx val="1"/>
          <c:order val="1"/>
          <c:tx>
            <c:strRef>
              <c:f>Table1!$G$40</c:f>
              <c:strCache>
                <c:ptCount val="1"/>
                <c:pt idx="0">
                  <c:v>Visible Minority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Table1!$H$44:$R$44</c:f>
                <c:numCache>
                  <c:formatCode>General</c:formatCode>
                  <c:ptCount val="11"/>
                  <c:pt idx="0">
                    <c:v>0.13</c:v>
                  </c:pt>
                  <c:pt idx="1">
                    <c:v>0.27200000000000002</c:v>
                  </c:pt>
                  <c:pt idx="2">
                    <c:v>0.124</c:v>
                  </c:pt>
                  <c:pt idx="3">
                    <c:v>0.184</c:v>
                  </c:pt>
                  <c:pt idx="4">
                    <c:v>6.4000000000000001E-2</c:v>
                  </c:pt>
                  <c:pt idx="5">
                    <c:v>3.2000000000000001E-2</c:v>
                  </c:pt>
                  <c:pt idx="6">
                    <c:v>8.5999999999999993E-2</c:v>
                  </c:pt>
                  <c:pt idx="7">
                    <c:v>8.4000000000000005E-2</c:v>
                  </c:pt>
                  <c:pt idx="8">
                    <c:v>6.2E-2</c:v>
                  </c:pt>
                  <c:pt idx="9">
                    <c:v>0.05</c:v>
                  </c:pt>
                  <c:pt idx="10">
                    <c:v>4.4000000000000004E-2</c:v>
                  </c:pt>
                </c:numCache>
              </c:numRef>
            </c:plus>
            <c:minus>
              <c:numRef>
                <c:f>Table1!$H$44:$R$44</c:f>
                <c:numCache>
                  <c:formatCode>General</c:formatCode>
                  <c:ptCount val="11"/>
                  <c:pt idx="0">
                    <c:v>0.13</c:v>
                  </c:pt>
                  <c:pt idx="1">
                    <c:v>0.27200000000000002</c:v>
                  </c:pt>
                  <c:pt idx="2">
                    <c:v>0.124</c:v>
                  </c:pt>
                  <c:pt idx="3">
                    <c:v>0.184</c:v>
                  </c:pt>
                  <c:pt idx="4">
                    <c:v>6.4000000000000001E-2</c:v>
                  </c:pt>
                  <c:pt idx="5">
                    <c:v>3.2000000000000001E-2</c:v>
                  </c:pt>
                  <c:pt idx="6">
                    <c:v>8.5999999999999993E-2</c:v>
                  </c:pt>
                  <c:pt idx="7">
                    <c:v>8.4000000000000005E-2</c:v>
                  </c:pt>
                  <c:pt idx="8">
                    <c:v>6.2E-2</c:v>
                  </c:pt>
                  <c:pt idx="9">
                    <c:v>0.05</c:v>
                  </c:pt>
                  <c:pt idx="10">
                    <c:v>4.4000000000000004E-2</c:v>
                  </c:pt>
                </c:numCache>
              </c:numRef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cat>
            <c:strRef>
              <c:f>Table1!$H$38:$R$38</c:f>
              <c:strCache>
                <c:ptCount val="11"/>
                <c:pt idx="0">
                  <c:v>Nfld</c:v>
                </c:pt>
                <c:pt idx="1">
                  <c:v>PEI</c:v>
                </c:pt>
                <c:pt idx="2">
                  <c:v>NS</c:v>
                </c:pt>
                <c:pt idx="3">
                  <c:v>NB</c:v>
                </c:pt>
                <c:pt idx="4">
                  <c:v>Que</c:v>
                </c:pt>
                <c:pt idx="5">
                  <c:v>Ont</c:v>
                </c:pt>
                <c:pt idx="6">
                  <c:v>Man</c:v>
                </c:pt>
                <c:pt idx="7">
                  <c:v>Sask </c:v>
                </c:pt>
                <c:pt idx="8">
                  <c:v>Alta</c:v>
                </c:pt>
                <c:pt idx="9">
                  <c:v>BC</c:v>
                </c:pt>
                <c:pt idx="10">
                  <c:v>Terr.</c:v>
                </c:pt>
              </c:strCache>
            </c:strRef>
          </c:cat>
          <c:val>
            <c:numRef>
              <c:f>Table1!$H$40:$R$40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0-4997-A661-F8A1F45F6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11347968"/>
        <c:axId val="111357952"/>
      </c:barChart>
      <c:catAx>
        <c:axId val="1113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57952"/>
        <c:crosses val="autoZero"/>
        <c:auto val="1"/>
        <c:lblAlgn val="ctr"/>
        <c:lblOffset val="100"/>
        <c:noMultiLvlLbl val="0"/>
      </c:catAx>
      <c:valAx>
        <c:axId val="11135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4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Table2!$U$68</c:f>
          <c:strCache>
            <c:ptCount val="1"/>
            <c:pt idx="0">
              <c:v>Share of Population, Both men and women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Table2!$G$35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Table2!$H$34:$S$34</c:f>
              <c:strCache>
                <c:ptCount val="12"/>
                <c:pt idx="0">
                  <c:v>Nfld</c:v>
                </c:pt>
                <c:pt idx="1">
                  <c:v>PEI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Man</c:v>
                </c:pt>
                <c:pt idx="7">
                  <c:v>Sask </c:v>
                </c:pt>
                <c:pt idx="8">
                  <c:v>AB</c:v>
                </c:pt>
                <c:pt idx="9">
                  <c:v>BC</c:v>
                </c:pt>
                <c:pt idx="10">
                  <c:v>Terr.</c:v>
                </c:pt>
                <c:pt idx="11">
                  <c:v>Canada</c:v>
                </c:pt>
              </c:strCache>
            </c:strRef>
          </c:cat>
          <c:val>
            <c:numRef>
              <c:f>Table2!$H$35:$S$35</c:f>
              <c:numCache>
                <c:formatCode>0%</c:formatCode>
                <c:ptCount val="12"/>
                <c:pt idx="0">
                  <c:v>0.88627848467845571</c:v>
                </c:pt>
                <c:pt idx="1">
                  <c:v>0.94776935856396127</c:v>
                </c:pt>
                <c:pt idx="2">
                  <c:v>0.89681273991288346</c:v>
                </c:pt>
                <c:pt idx="3">
                  <c:v>0.94623194989155535</c:v>
                </c:pt>
                <c:pt idx="4">
                  <c:v>0.8633584971569408</c:v>
                </c:pt>
                <c:pt idx="5">
                  <c:v>0.70945264886333737</c:v>
                </c:pt>
                <c:pt idx="6">
                  <c:v>0.75618671992011977</c:v>
                </c:pt>
                <c:pt idx="7">
                  <c:v>0.81746122837953927</c:v>
                </c:pt>
                <c:pt idx="8">
                  <c:v>0.75359340497037475</c:v>
                </c:pt>
                <c:pt idx="9">
                  <c:v>0.6603168774614635</c:v>
                </c:pt>
                <c:pt idx="10">
                  <c:v>0.40785799542273959</c:v>
                </c:pt>
                <c:pt idx="11">
                  <c:v>0.76057705873939729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1-4577-91D3-BD683E89BC2A}"/>
            </c:ext>
          </c:extLst>
        </c:ser>
        <c:ser>
          <c:idx val="1"/>
          <c:order val="1"/>
          <c:tx>
            <c:strRef>
              <c:f>Table2!$G$36</c:f>
              <c:strCache>
                <c:ptCount val="1"/>
                <c:pt idx="0">
                  <c:v>Visible Minority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Table2!$H$34:$S$34</c:f>
              <c:strCache>
                <c:ptCount val="12"/>
                <c:pt idx="0">
                  <c:v>Nfld</c:v>
                </c:pt>
                <c:pt idx="1">
                  <c:v>PEI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Man</c:v>
                </c:pt>
                <c:pt idx="7">
                  <c:v>Sask </c:v>
                </c:pt>
                <c:pt idx="8">
                  <c:v>AB</c:v>
                </c:pt>
                <c:pt idx="9">
                  <c:v>BC</c:v>
                </c:pt>
                <c:pt idx="10">
                  <c:v>Terr.</c:v>
                </c:pt>
                <c:pt idx="11">
                  <c:v>Canada</c:v>
                </c:pt>
              </c:strCache>
            </c:strRef>
          </c:cat>
          <c:val>
            <c:numRef>
              <c:f>Table2!$H$36:$S$36</c:f>
              <c:numCache>
                <c:formatCode>0%</c:formatCode>
                <c:ptCount val="12"/>
                <c:pt idx="0">
                  <c:v>0.11372151532154429</c:v>
                </c:pt>
                <c:pt idx="1">
                  <c:v>5.2230641436038734E-2</c:v>
                </c:pt>
                <c:pt idx="2">
                  <c:v>0.10318726008711658</c:v>
                </c:pt>
                <c:pt idx="3">
                  <c:v>5.3768050108444605E-2</c:v>
                </c:pt>
                <c:pt idx="4">
                  <c:v>0.13664150284305926</c:v>
                </c:pt>
                <c:pt idx="5">
                  <c:v>0.29054735113666269</c:v>
                </c:pt>
                <c:pt idx="6">
                  <c:v>0.24381328007988018</c:v>
                </c:pt>
                <c:pt idx="7">
                  <c:v>0.1825387716204607</c:v>
                </c:pt>
                <c:pt idx="8">
                  <c:v>0.24640659502962525</c:v>
                </c:pt>
                <c:pt idx="9">
                  <c:v>0.33968312253853655</c:v>
                </c:pt>
                <c:pt idx="10">
                  <c:v>0.59214200457726041</c:v>
                </c:pt>
                <c:pt idx="11">
                  <c:v>0.23942294126060268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1-4577-91D3-BD683E89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111347968"/>
        <c:axId val="111357952"/>
      </c:barChart>
      <c:catAx>
        <c:axId val="1113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57952"/>
        <c:crosses val="autoZero"/>
        <c:auto val="1"/>
        <c:lblAlgn val="ctr"/>
        <c:lblOffset val="100"/>
        <c:noMultiLvlLbl val="0"/>
      </c:catAx>
      <c:valAx>
        <c:axId val="111357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4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Table2!$V$68</c:f>
          <c:strCache>
            <c:ptCount val="1"/>
            <c:pt idx="0">
              <c:v>Share of Smoking Population, Both men and women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Table2!$G$43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Table2!$H$34:$S$34</c:f>
              <c:strCache>
                <c:ptCount val="12"/>
                <c:pt idx="0">
                  <c:v>Nfld</c:v>
                </c:pt>
                <c:pt idx="1">
                  <c:v>PEI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Man</c:v>
                </c:pt>
                <c:pt idx="7">
                  <c:v>Sask </c:v>
                </c:pt>
                <c:pt idx="8">
                  <c:v>AB</c:v>
                </c:pt>
                <c:pt idx="9">
                  <c:v>BC</c:v>
                </c:pt>
                <c:pt idx="10">
                  <c:v>Terr.</c:v>
                </c:pt>
                <c:pt idx="11">
                  <c:v>Canada</c:v>
                </c:pt>
              </c:strCache>
            </c:strRef>
          </c:cat>
          <c:val>
            <c:numRef>
              <c:f>Table2!$H$43:$S$43</c:f>
              <c:numCache>
                <c:formatCode>0%</c:formatCode>
                <c:ptCount val="12"/>
                <c:pt idx="0">
                  <c:v>0.84999780970737693</c:v>
                </c:pt>
                <c:pt idx="1">
                  <c:v>1</c:v>
                </c:pt>
                <c:pt idx="2">
                  <c:v>0.88690658860744553</c:v>
                </c:pt>
                <c:pt idx="3">
                  <c:v>0.930032203068763</c:v>
                </c:pt>
                <c:pt idx="4">
                  <c:v>0.90202879851168927</c:v>
                </c:pt>
                <c:pt idx="5">
                  <c:v>0.80027987425156888</c:v>
                </c:pt>
                <c:pt idx="6">
                  <c:v>0.72944400277406585</c:v>
                </c:pt>
                <c:pt idx="7">
                  <c:v>0.75804890638105682</c:v>
                </c:pt>
                <c:pt idx="8">
                  <c:v>0.82424454541670067</c:v>
                </c:pt>
                <c:pt idx="9">
                  <c:v>0.71686718308997055</c:v>
                </c:pt>
                <c:pt idx="10">
                  <c:v>0.2135726272078273</c:v>
                </c:pt>
                <c:pt idx="11">
                  <c:v>0.81919678682034602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5-4FA5-9E1A-22717E4D4DEB}"/>
            </c:ext>
          </c:extLst>
        </c:ser>
        <c:ser>
          <c:idx val="1"/>
          <c:order val="1"/>
          <c:tx>
            <c:strRef>
              <c:f>Table2!$G$44</c:f>
              <c:strCache>
                <c:ptCount val="1"/>
                <c:pt idx="0">
                  <c:v>Visible Minority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Table2!$H$34:$S$34</c:f>
              <c:strCache>
                <c:ptCount val="12"/>
                <c:pt idx="0">
                  <c:v>Nfld</c:v>
                </c:pt>
                <c:pt idx="1">
                  <c:v>PEI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Man</c:v>
                </c:pt>
                <c:pt idx="7">
                  <c:v>Sask </c:v>
                </c:pt>
                <c:pt idx="8">
                  <c:v>AB</c:v>
                </c:pt>
                <c:pt idx="9">
                  <c:v>BC</c:v>
                </c:pt>
                <c:pt idx="10">
                  <c:v>Terr.</c:v>
                </c:pt>
                <c:pt idx="11">
                  <c:v>Canada</c:v>
                </c:pt>
              </c:strCache>
            </c:strRef>
          </c:cat>
          <c:val>
            <c:numRef>
              <c:f>Table2!$H$44:$S$44</c:f>
              <c:numCache>
                <c:formatCode>0%</c:formatCode>
                <c:ptCount val="12"/>
                <c:pt idx="0">
                  <c:v>0.1500021902926231</c:v>
                </c:pt>
                <c:pt idx="1">
                  <c:v>0</c:v>
                </c:pt>
                <c:pt idx="2">
                  <c:v>0.11309341139255447</c:v>
                </c:pt>
                <c:pt idx="3">
                  <c:v>6.9967796931236975E-2</c:v>
                </c:pt>
                <c:pt idx="4">
                  <c:v>9.7971201488310691E-2</c:v>
                </c:pt>
                <c:pt idx="5">
                  <c:v>0.19972012574843115</c:v>
                </c:pt>
                <c:pt idx="6">
                  <c:v>0.27055599722593415</c:v>
                </c:pt>
                <c:pt idx="7">
                  <c:v>0.24195109361894315</c:v>
                </c:pt>
                <c:pt idx="8">
                  <c:v>0.17575545458329928</c:v>
                </c:pt>
                <c:pt idx="9">
                  <c:v>0.28313281691002945</c:v>
                </c:pt>
                <c:pt idx="10">
                  <c:v>0.78642737279217267</c:v>
                </c:pt>
                <c:pt idx="11">
                  <c:v>0.18080321317965392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5-4FA5-9E1A-22717E4D4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111347968"/>
        <c:axId val="111357952"/>
      </c:barChart>
      <c:catAx>
        <c:axId val="1113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57952"/>
        <c:crosses val="autoZero"/>
        <c:auto val="1"/>
        <c:lblAlgn val="ctr"/>
        <c:lblOffset val="100"/>
        <c:noMultiLvlLbl val="0"/>
      </c:catAx>
      <c:valAx>
        <c:axId val="111357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4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Table2!$Z$68</c:f>
          <c:strCache>
            <c:ptCount val="1"/>
            <c:pt idx="0">
              <c:v>Quit Ratio, Both men and women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Table2!$G$47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Table2!$H$50:$S$50</c:f>
                <c:numCache>
                  <c:formatCode>General</c:formatCode>
                  <c:ptCount val="12"/>
                  <c:pt idx="0">
                    <c:v>0.26083024731380694</c:v>
                  </c:pt>
                  <c:pt idx="1">
                    <c:v>0.36913589935442159</c:v>
                  </c:pt>
                  <c:pt idx="2">
                    <c:v>0.19649053690068793</c:v>
                  </c:pt>
                  <c:pt idx="3">
                    <c:v>0.21927192588618347</c:v>
                  </c:pt>
                  <c:pt idx="4">
                    <c:v>0.13433281950788803</c:v>
                  </c:pt>
                  <c:pt idx="5">
                    <c:v>0.11146055530371797</c:v>
                  </c:pt>
                  <c:pt idx="6">
                    <c:v>0.28355080430995105</c:v>
                  </c:pt>
                  <c:pt idx="7">
                    <c:v>0.19495889239099815</c:v>
                  </c:pt>
                  <c:pt idx="8">
                    <c:v>0.18534930398922003</c:v>
                  </c:pt>
                  <c:pt idx="9">
                    <c:v>0.25003921743699636</c:v>
                  </c:pt>
                  <c:pt idx="10">
                    <c:v>0.16711659176003565</c:v>
                  </c:pt>
                  <c:pt idx="11">
                    <c:v>0</c:v>
                  </c:pt>
                </c:numCache>
              </c:numRef>
            </c:plus>
            <c:minus>
              <c:numRef>
                <c:f>Table2!$H$50:$S$50</c:f>
                <c:numCache>
                  <c:formatCode>General</c:formatCode>
                  <c:ptCount val="12"/>
                  <c:pt idx="0">
                    <c:v>0.26083024731380694</c:v>
                  </c:pt>
                  <c:pt idx="1">
                    <c:v>0.36913589935442159</c:v>
                  </c:pt>
                  <c:pt idx="2">
                    <c:v>0.19649053690068793</c:v>
                  </c:pt>
                  <c:pt idx="3">
                    <c:v>0.21927192588618347</c:v>
                  </c:pt>
                  <c:pt idx="4">
                    <c:v>0.13433281950788803</c:v>
                  </c:pt>
                  <c:pt idx="5">
                    <c:v>0.11146055530371797</c:v>
                  </c:pt>
                  <c:pt idx="6">
                    <c:v>0.28355080430995105</c:v>
                  </c:pt>
                  <c:pt idx="7">
                    <c:v>0.19495889239099815</c:v>
                  </c:pt>
                  <c:pt idx="8">
                    <c:v>0.18534930398922003</c:v>
                  </c:pt>
                  <c:pt idx="9">
                    <c:v>0.25003921743699636</c:v>
                  </c:pt>
                  <c:pt idx="10">
                    <c:v>0.16711659176003565</c:v>
                  </c:pt>
                  <c:pt idx="11">
                    <c:v>0</c:v>
                  </c:pt>
                </c:numCache>
              </c:numRef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cat>
            <c:strRef>
              <c:f>Table2!$H$34:$S$34</c:f>
              <c:strCache>
                <c:ptCount val="12"/>
                <c:pt idx="0">
                  <c:v>Nfld</c:v>
                </c:pt>
                <c:pt idx="1">
                  <c:v>PEI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Man</c:v>
                </c:pt>
                <c:pt idx="7">
                  <c:v>Sask </c:v>
                </c:pt>
                <c:pt idx="8">
                  <c:v>AB</c:v>
                </c:pt>
                <c:pt idx="9">
                  <c:v>BC</c:v>
                </c:pt>
                <c:pt idx="10">
                  <c:v>Terr.</c:v>
                </c:pt>
                <c:pt idx="11">
                  <c:v>Canada</c:v>
                </c:pt>
              </c:strCache>
            </c:strRef>
          </c:cat>
          <c:val>
            <c:numRef>
              <c:f>Table2!$H$47:$S$47</c:f>
              <c:numCache>
                <c:formatCode>#,##0.0</c:formatCode>
                <c:ptCount val="12"/>
                <c:pt idx="0">
                  <c:v>2.2216066481994461</c:v>
                </c:pt>
                <c:pt idx="1">
                  <c:v>2.4234959092347332</c:v>
                </c:pt>
                <c:pt idx="2">
                  <c:v>2.0095021992134736</c:v>
                </c:pt>
                <c:pt idx="3">
                  <c:v>2.0857659624738272</c:v>
                </c:pt>
                <c:pt idx="4">
                  <c:v>2.0501017086724316</c:v>
                </c:pt>
                <c:pt idx="5">
                  <c:v>1.9786150744639712</c:v>
                </c:pt>
                <c:pt idx="6">
                  <c:v>2.5893160807593607</c:v>
                </c:pt>
                <c:pt idx="7">
                  <c:v>1.9544783953244247</c:v>
                </c:pt>
                <c:pt idx="8">
                  <c:v>1.8688866815939662</c:v>
                </c:pt>
                <c:pt idx="9">
                  <c:v>2.8866976263210824</c:v>
                </c:pt>
                <c:pt idx="10">
                  <c:v>2.2559595152483687</c:v>
                </c:pt>
                <c:pt idx="11">
                  <c:v>2.0997831068218744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7-4AA3-8318-DA7506CECE9C}"/>
            </c:ext>
          </c:extLst>
        </c:ser>
        <c:ser>
          <c:idx val="1"/>
          <c:order val="1"/>
          <c:tx>
            <c:strRef>
              <c:f>Table2!$G$48</c:f>
              <c:strCache>
                <c:ptCount val="1"/>
                <c:pt idx="0">
                  <c:v>Visible Minority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Table2!$H$51:$R$51</c:f>
                <c:numCache>
                  <c:formatCode>General</c:formatCode>
                  <c:ptCount val="11"/>
                  <c:pt idx="0">
                    <c:v>0.7646975330468283</c:v>
                  </c:pt>
                  <c:pt idx="1">
                    <c:v>0</c:v>
                  </c:pt>
                  <c:pt idx="2">
                    <c:v>0.69226111218520003</c:v>
                  </c:pt>
                  <c:pt idx="3">
                    <c:v>0.7294934772106072</c:v>
                  </c:pt>
                  <c:pt idx="4">
                    <c:v>0.42903490956847262</c:v>
                  </c:pt>
                  <c:pt idx="5">
                    <c:v>0.26701775140627482</c:v>
                  </c:pt>
                  <c:pt idx="6">
                    <c:v>0.69965217902680832</c:v>
                  </c:pt>
                  <c:pt idx="7">
                    <c:v>0.47018104820345458</c:v>
                  </c:pt>
                  <c:pt idx="8">
                    <c:v>0.45944213916144561</c:v>
                  </c:pt>
                  <c:pt idx="9">
                    <c:v>0.52309000117492599</c:v>
                  </c:pt>
                  <c:pt idx="10">
                    <c:v>0.31910465605419897</c:v>
                  </c:pt>
                </c:numCache>
              </c:numRef>
            </c:plus>
            <c:minus>
              <c:numRef>
                <c:f>Table2!$H$51:$R$51</c:f>
                <c:numCache>
                  <c:formatCode>General</c:formatCode>
                  <c:ptCount val="11"/>
                  <c:pt idx="0">
                    <c:v>0.7646975330468283</c:v>
                  </c:pt>
                  <c:pt idx="1">
                    <c:v>0</c:v>
                  </c:pt>
                  <c:pt idx="2">
                    <c:v>0.69226111218520003</c:v>
                  </c:pt>
                  <c:pt idx="3">
                    <c:v>0.7294934772106072</c:v>
                  </c:pt>
                  <c:pt idx="4">
                    <c:v>0.42903490956847262</c:v>
                  </c:pt>
                  <c:pt idx="5">
                    <c:v>0.26701775140627482</c:v>
                  </c:pt>
                  <c:pt idx="6">
                    <c:v>0.69965217902680832</c:v>
                  </c:pt>
                  <c:pt idx="7">
                    <c:v>0.47018104820345458</c:v>
                  </c:pt>
                  <c:pt idx="8">
                    <c:v>0.45944213916144561</c:v>
                  </c:pt>
                  <c:pt idx="9">
                    <c:v>0.52309000117492599</c:v>
                  </c:pt>
                  <c:pt idx="10">
                    <c:v>0.31910465605419897</c:v>
                  </c:pt>
                </c:numCache>
              </c:numRef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cat>
            <c:strRef>
              <c:f>Table2!$H$34:$S$34</c:f>
              <c:strCache>
                <c:ptCount val="12"/>
                <c:pt idx="0">
                  <c:v>Nfld</c:v>
                </c:pt>
                <c:pt idx="1">
                  <c:v>PEI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Man</c:v>
                </c:pt>
                <c:pt idx="7">
                  <c:v>Sask </c:v>
                </c:pt>
                <c:pt idx="8">
                  <c:v>AB</c:v>
                </c:pt>
                <c:pt idx="9">
                  <c:v>BC</c:v>
                </c:pt>
                <c:pt idx="10">
                  <c:v>Terr.</c:v>
                </c:pt>
                <c:pt idx="11">
                  <c:v>Canada</c:v>
                </c:pt>
              </c:strCache>
            </c:strRef>
          </c:cat>
          <c:val>
            <c:numRef>
              <c:f>Table2!$H$48:$S$48</c:f>
              <c:numCache>
                <c:formatCode>#,##0.0</c:formatCode>
                <c:ptCount val="12"/>
                <c:pt idx="0">
                  <c:v>1.5279988318609914</c:v>
                </c:pt>
                <c:pt idx="1">
                  <c:v>0</c:v>
                </c:pt>
                <c:pt idx="2">
                  <c:v>1.3503104941814956</c:v>
                </c:pt>
                <c:pt idx="3">
                  <c:v>1.4484513753519601</c:v>
                </c:pt>
                <c:pt idx="4">
                  <c:v>1.7205917259439054</c:v>
                </c:pt>
                <c:pt idx="5">
                  <c:v>1.7457125191187477</c:v>
                </c:pt>
                <c:pt idx="6">
                  <c:v>1.080733562571637</c:v>
                </c:pt>
                <c:pt idx="7">
                  <c:v>0.92737777777777775</c:v>
                </c:pt>
                <c:pt idx="8">
                  <c:v>1.4939820338269352</c:v>
                </c:pt>
                <c:pt idx="9">
                  <c:v>1.725132713602844</c:v>
                </c:pt>
                <c:pt idx="10">
                  <c:v>0.47215189873417723</c:v>
                </c:pt>
                <c:pt idx="11">
                  <c:v>1.5888733750255568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57-4AA3-8318-DA7506CEC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11347968"/>
        <c:axId val="111357952"/>
      </c:barChart>
      <c:catAx>
        <c:axId val="1113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57952"/>
        <c:crosses val="autoZero"/>
        <c:auto val="1"/>
        <c:lblAlgn val="ctr"/>
        <c:lblOffset val="100"/>
        <c:noMultiLvlLbl val="0"/>
      </c:catAx>
      <c:valAx>
        <c:axId val="11135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4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B$8" fmlaRange="$B$5:$B$7" noThreeD="1" sel="1" val="0"/>
</file>

<file path=xl/ctrlProps/ctrlProp2.xml><?xml version="1.0" encoding="utf-8"?>
<formControlPr xmlns="http://schemas.microsoft.com/office/spreadsheetml/2009/9/main" objectType="Drop" dropStyle="combo" dx="16" fmlaLink="$B$22" fmlaRange="$B$17:$B$20" noThreeD="1" sel="1" val="0"/>
</file>

<file path=xl/ctrlProps/ctrlProp3.xml><?xml version="1.0" encoding="utf-8"?>
<formControlPr xmlns="http://schemas.microsoft.com/office/spreadsheetml/2009/9/main" objectType="Drop" dropStyle="combo" dx="16" fmlaLink="$B$8" fmlaRange="$B$5:$B$7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14</xdr:row>
      <xdr:rowOff>0</xdr:rowOff>
    </xdr:from>
    <xdr:to>
      <xdr:col>13</xdr:col>
      <xdr:colOff>342900</xdr:colOff>
      <xdr:row>28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180975</xdr:rowOff>
        </xdr:from>
        <xdr:to>
          <xdr:col>9</xdr:col>
          <xdr:colOff>314325</xdr:colOff>
          <xdr:row>5</xdr:row>
          <xdr:rowOff>209550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6</xdr:row>
          <xdr:rowOff>95250</xdr:rowOff>
        </xdr:from>
        <xdr:to>
          <xdr:col>9</xdr:col>
          <xdr:colOff>314325</xdr:colOff>
          <xdr:row>7</xdr:row>
          <xdr:rowOff>123825</xdr:rowOff>
        </xdr:to>
        <xdr:sp macro="" textlink="">
          <xdr:nvSpPr>
            <xdr:cNvPr id="26626" name="Drop Down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447675</xdr:colOff>
      <xdr:row>14</xdr:row>
      <xdr:rowOff>9525</xdr:rowOff>
    </xdr:from>
    <xdr:to>
      <xdr:col>21</xdr:col>
      <xdr:colOff>523875</xdr:colOff>
      <xdr:row>28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13</xdr:row>
      <xdr:rowOff>161925</xdr:rowOff>
    </xdr:from>
    <xdr:to>
      <xdr:col>10</xdr:col>
      <xdr:colOff>504825</xdr:colOff>
      <xdr:row>28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180975</xdr:rowOff>
        </xdr:from>
        <xdr:to>
          <xdr:col>9</xdr:col>
          <xdr:colOff>314325</xdr:colOff>
          <xdr:row>5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581026</xdr:colOff>
      <xdr:row>13</xdr:row>
      <xdr:rowOff>161925</xdr:rowOff>
    </xdr:from>
    <xdr:to>
      <xdr:col>16</xdr:col>
      <xdr:colOff>457200</xdr:colOff>
      <xdr:row>28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552451</xdr:colOff>
      <xdr:row>13</xdr:row>
      <xdr:rowOff>152400</xdr:rowOff>
    </xdr:from>
    <xdr:to>
      <xdr:col>22</xdr:col>
      <xdr:colOff>247651</xdr:colOff>
      <xdr:row>28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-Basic-Ageands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nthia/Dropbox/HCContract-CCHS/Current%20work/finaldrafts/B1-Basic-AgeandSex-Waterfall-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able1"/>
      <sheetName val="Table2"/>
    </sheetNames>
    <sheetDataSet>
      <sheetData sheetId="0"/>
      <sheetData sheetId="1">
        <row r="7">
          <cell r="B7">
            <v>2</v>
          </cell>
        </row>
        <row r="8">
          <cell r="B8">
            <v>3</v>
          </cell>
        </row>
        <row r="9">
          <cell r="B9">
            <v>1</v>
          </cell>
        </row>
        <row r="11">
          <cell r="B11" t="str">
            <v>12 to 19</v>
          </cell>
        </row>
        <row r="12">
          <cell r="B12" t="str">
            <v>20 to 29</v>
          </cell>
        </row>
        <row r="13">
          <cell r="B13" t="str">
            <v>30 to 44</v>
          </cell>
        </row>
        <row r="14">
          <cell r="B14" t="str">
            <v>45 to 64</v>
          </cell>
        </row>
        <row r="15">
          <cell r="B15" t="str">
            <v>65 plus</v>
          </cell>
        </row>
        <row r="16">
          <cell r="B16" t="str">
            <v>all ages</v>
          </cell>
        </row>
        <row r="17">
          <cell r="B17">
            <v>6</v>
          </cell>
        </row>
        <row r="19">
          <cell r="B19">
            <v>6</v>
          </cell>
        </row>
        <row r="31">
          <cell r="B31">
            <v>2</v>
          </cell>
        </row>
        <row r="32">
          <cell r="B32">
            <v>2</v>
          </cell>
        </row>
        <row r="33">
          <cell r="B33">
            <v>2</v>
          </cell>
        </row>
        <row r="38">
          <cell r="B38">
            <v>20</v>
          </cell>
        </row>
        <row r="39">
          <cell r="B39">
            <v>0</v>
          </cell>
        </row>
        <row r="44">
          <cell r="B44">
            <v>151</v>
          </cell>
        </row>
        <row r="45">
          <cell r="B45">
            <v>151</v>
          </cell>
        </row>
        <row r="47">
          <cell r="B47">
            <v>1</v>
          </cell>
        </row>
        <row r="48">
          <cell r="B48">
            <v>1</v>
          </cell>
        </row>
        <row r="49">
          <cell r="B49">
            <v>1</v>
          </cell>
        </row>
        <row r="103">
          <cell r="G103">
            <v>3222816</v>
          </cell>
          <cell r="H103">
            <v>3295558</v>
          </cell>
          <cell r="I103">
            <v>3338259</v>
          </cell>
          <cell r="J103">
            <v>3364897</v>
          </cell>
          <cell r="K103">
            <v>3343475</v>
          </cell>
          <cell r="L103">
            <v>3236864</v>
          </cell>
          <cell r="M103">
            <v>3165884</v>
          </cell>
          <cell r="O103" t="str">
            <v>All people</v>
          </cell>
          <cell r="P103">
            <v>0.8</v>
          </cell>
          <cell r="Q103">
            <v>0.8</v>
          </cell>
          <cell r="R103">
            <v>0.4</v>
          </cell>
          <cell r="S103">
            <v>0.4</v>
          </cell>
          <cell r="T103">
            <v>0.4</v>
          </cell>
          <cell r="U103">
            <v>1</v>
          </cell>
          <cell r="V103">
            <v>1.2</v>
          </cell>
          <cell r="X103" t="str">
            <v>All people</v>
          </cell>
          <cell r="Y103">
            <v>51565.056000000004</v>
          </cell>
          <cell r="Z103">
            <v>52728.928000000007</v>
          </cell>
          <cell r="AA103">
            <v>26706.072</v>
          </cell>
          <cell r="AB103">
            <v>26919.175999999999</v>
          </cell>
          <cell r="AC103">
            <v>26747.8</v>
          </cell>
          <cell r="AD103">
            <v>64737.279999999999</v>
          </cell>
          <cell r="AE103">
            <v>75981.216</v>
          </cell>
          <cell r="AG103" t="str">
            <v>All people</v>
          </cell>
          <cell r="AP103" t="str">
            <v>All people</v>
          </cell>
        </row>
        <row r="104">
          <cell r="G104">
            <v>605283</v>
          </cell>
          <cell r="H104">
            <v>488744</v>
          </cell>
          <cell r="I104">
            <v>404943</v>
          </cell>
          <cell r="J104">
            <v>391972</v>
          </cell>
          <cell r="K104">
            <v>373006</v>
          </cell>
          <cell r="L104">
            <v>301791</v>
          </cell>
          <cell r="M104">
            <v>262031</v>
          </cell>
          <cell r="O104" t="str">
            <v>Current Smoker (daily or occasional)</v>
          </cell>
          <cell r="P104">
            <v>2.5</v>
          </cell>
          <cell r="Q104">
            <v>2.9</v>
          </cell>
          <cell r="R104">
            <v>3.1</v>
          </cell>
          <cell r="S104">
            <v>3.6</v>
          </cell>
          <cell r="T104">
            <v>3.8</v>
          </cell>
          <cell r="U104">
            <v>4.3</v>
          </cell>
          <cell r="V104">
            <v>4.7</v>
          </cell>
          <cell r="X104" t="str">
            <v>Current Smoker (daily or occasional)</v>
          </cell>
          <cell r="Y104">
            <v>30264.15</v>
          </cell>
          <cell r="Z104">
            <v>28347.151999999998</v>
          </cell>
          <cell r="AA104">
            <v>25106.466</v>
          </cell>
          <cell r="AB104">
            <v>28221.984</v>
          </cell>
          <cell r="AC104">
            <v>28348.456000000002</v>
          </cell>
          <cell r="AD104">
            <v>25954.026000000002</v>
          </cell>
          <cell r="AE104">
            <v>24630.914000000001</v>
          </cell>
          <cell r="AG104" t="str">
            <v>Current Smoker (daily or occasional)</v>
          </cell>
          <cell r="AH104">
            <v>0.1878118390873075</v>
          </cell>
          <cell r="AI104">
            <v>0.14830386841924798</v>
          </cell>
          <cell r="AJ104">
            <v>0.12130364959699053</v>
          </cell>
          <cell r="AK104">
            <v>0.1164885581936089</v>
          </cell>
          <cell r="AL104">
            <v>0.11156237148475763</v>
          </cell>
          <cell r="AM104">
            <v>9.3235613235526732E-2</v>
          </cell>
          <cell r="AN104">
            <v>8.2767088118200161E-2</v>
          </cell>
          <cell r="AP104" t="str">
            <v>Current Smoker (daily or occasional)</v>
          </cell>
          <cell r="AQ104">
            <v>1.0517462988889219E-2</v>
          </cell>
          <cell r="AR104">
            <v>8.0084088946393919E-3</v>
          </cell>
          <cell r="AS104">
            <v>7.5208262750134126E-3</v>
          </cell>
          <cell r="AT104">
            <v>8.3871761899398413E-3</v>
          </cell>
          <cell r="AU104">
            <v>8.4787402328415796E-3</v>
          </cell>
          <cell r="AV104">
            <v>8.0182627382552989E-3</v>
          </cell>
          <cell r="AW104">
            <v>7.7801062831108162E-3</v>
          </cell>
        </row>
        <row r="105">
          <cell r="G105">
            <v>416837</v>
          </cell>
          <cell r="H105">
            <v>299923</v>
          </cell>
          <cell r="I105">
            <v>230312</v>
          </cell>
          <cell r="J105">
            <v>240552</v>
          </cell>
          <cell r="K105">
            <v>213052</v>
          </cell>
          <cell r="L105">
            <v>167082</v>
          </cell>
          <cell r="M105">
            <v>132594</v>
          </cell>
          <cell r="O105" t="str">
            <v>Daily Smoker</v>
          </cell>
          <cell r="P105">
            <v>2.9</v>
          </cell>
          <cell r="Q105">
            <v>4</v>
          </cell>
          <cell r="R105">
            <v>4.5</v>
          </cell>
          <cell r="S105">
            <v>4.9000000000000004</v>
          </cell>
          <cell r="T105">
            <v>5.0999999999999996</v>
          </cell>
          <cell r="U105">
            <v>6.2</v>
          </cell>
          <cell r="V105">
            <v>6.8</v>
          </cell>
          <cell r="X105" t="str">
            <v>Daily Smoker</v>
          </cell>
          <cell r="Y105">
            <v>24176.546000000002</v>
          </cell>
          <cell r="Z105">
            <v>23993.84</v>
          </cell>
          <cell r="AA105">
            <v>20728.080000000002</v>
          </cell>
          <cell r="AB105">
            <v>23574.096000000001</v>
          </cell>
          <cell r="AC105">
            <v>21731.304</v>
          </cell>
          <cell r="AD105">
            <v>20718.168000000001</v>
          </cell>
          <cell r="AE105">
            <v>18032.784</v>
          </cell>
          <cell r="AG105" t="str">
            <v>Daily Smoker</v>
          </cell>
          <cell r="AH105">
            <v>0.12933937277213467</v>
          </cell>
          <cell r="AI105">
            <v>9.1008260209651901E-2</v>
          </cell>
          <cell r="AJ105">
            <v>6.8991651037262236E-2</v>
          </cell>
          <cell r="AK105">
            <v>7.1488666666468539E-2</v>
          </cell>
          <cell r="AL105">
            <v>6.3721726646677482E-2</v>
          </cell>
          <cell r="AM105">
            <v>5.1618480109142675E-2</v>
          </cell>
          <cell r="AN105">
            <v>4.1882140975474783E-2</v>
          </cell>
          <cell r="AP105" t="str">
            <v>Daily Smoker</v>
          </cell>
          <cell r="AQ105">
            <v>8.2777198574166197E-3</v>
          </cell>
          <cell r="AR105">
            <v>7.2806608167721521E-3</v>
          </cell>
          <cell r="AS105">
            <v>6.2092485933536012E-3</v>
          </cell>
          <cell r="AT105">
            <v>7.0058893333139168E-3</v>
          </cell>
          <cell r="AU105">
            <v>6.4996161179611024E-3</v>
          </cell>
          <cell r="AV105">
            <v>6.4006915335336921E-3</v>
          </cell>
          <cell r="AW105">
            <v>5.6959711726645703E-3</v>
          </cell>
        </row>
        <row r="106">
          <cell r="G106">
            <v>188446</v>
          </cell>
          <cell r="H106">
            <v>188821</v>
          </cell>
          <cell r="I106">
            <v>174631</v>
          </cell>
          <cell r="J106">
            <v>151420</v>
          </cell>
          <cell r="K106">
            <v>159954</v>
          </cell>
          <cell r="L106">
            <v>134709</v>
          </cell>
          <cell r="M106">
            <v>129437</v>
          </cell>
          <cell r="O106" t="str">
            <v xml:space="preserve">Occasional smoker (all) </v>
          </cell>
          <cell r="P106">
            <v>5.5</v>
          </cell>
          <cell r="Q106">
            <v>5.3</v>
          </cell>
          <cell r="R106">
            <v>5.3</v>
          </cell>
          <cell r="S106">
            <v>5.8</v>
          </cell>
          <cell r="T106">
            <v>6.1</v>
          </cell>
          <cell r="U106">
            <v>6.8</v>
          </cell>
          <cell r="V106">
            <v>6.8</v>
          </cell>
          <cell r="X106" t="str">
            <v xml:space="preserve">Occasional smoker (all) </v>
          </cell>
          <cell r="Y106">
            <v>20729.060000000001</v>
          </cell>
          <cell r="Z106">
            <v>20015.025999999998</v>
          </cell>
          <cell r="AA106">
            <v>18510.885999999999</v>
          </cell>
          <cell r="AB106">
            <v>17564.72</v>
          </cell>
          <cell r="AC106">
            <v>19514.387999999999</v>
          </cell>
          <cell r="AD106">
            <v>18320.423999999999</v>
          </cell>
          <cell r="AE106">
            <v>17603.432000000001</v>
          </cell>
          <cell r="AG106" t="str">
            <v xml:space="preserve">Occasional smoker (all) </v>
          </cell>
          <cell r="AH106">
            <v>5.8472466315172819E-2</v>
          </cell>
          <cell r="AI106">
            <v>5.7295608209596068E-2</v>
          </cell>
          <cell r="AJ106">
            <v>5.231199855972829E-2</v>
          </cell>
          <cell r="AK106">
            <v>4.4999891527140352E-2</v>
          </cell>
          <cell r="AL106">
            <v>4.7840644838080142E-2</v>
          </cell>
          <cell r="AM106">
            <v>4.1617133126384057E-2</v>
          </cell>
          <cell r="AN106">
            <v>4.0884947142725378E-2</v>
          </cell>
          <cell r="AP106" t="str">
            <v xml:space="preserve">Occasional smoker (all) </v>
          </cell>
          <cell r="AQ106">
            <v>6.4319712946690095E-3</v>
          </cell>
          <cell r="AR106">
            <v>6.0733344702171834E-3</v>
          </cell>
          <cell r="AS106">
            <v>5.5450718473311986E-3</v>
          </cell>
          <cell r="AT106">
            <v>5.2199874171482809E-3</v>
          </cell>
          <cell r="AU106">
            <v>5.8365586702457777E-3</v>
          </cell>
          <cell r="AV106">
            <v>5.659930105188231E-3</v>
          </cell>
          <cell r="AW106">
            <v>5.5603528114106515E-3</v>
          </cell>
        </row>
        <row r="107">
          <cell r="G107">
            <v>129260</v>
          </cell>
          <cell r="H107">
            <v>122594</v>
          </cell>
          <cell r="I107">
            <v>126307</v>
          </cell>
          <cell r="J107">
            <v>113908</v>
          </cell>
          <cell r="K107">
            <v>118611</v>
          </cell>
          <cell r="L107">
            <v>105786</v>
          </cell>
          <cell r="M107">
            <v>95142</v>
          </cell>
          <cell r="O107" t="str">
            <v xml:space="preserve">Occasional smoker (always) </v>
          </cell>
          <cell r="P107">
            <v>5.5</v>
          </cell>
          <cell r="Q107">
            <v>6.5</v>
          </cell>
          <cell r="R107">
            <v>5.8</v>
          </cell>
          <cell r="S107">
            <v>7.1</v>
          </cell>
          <cell r="T107">
            <v>7.4</v>
          </cell>
          <cell r="U107">
            <v>7.7</v>
          </cell>
          <cell r="V107">
            <v>7.8</v>
          </cell>
          <cell r="X107" t="str">
            <v xml:space="preserve">Occasional smoker (always) </v>
          </cell>
          <cell r="Y107">
            <v>14218.6</v>
          </cell>
          <cell r="Z107">
            <v>15937.22</v>
          </cell>
          <cell r="AA107">
            <v>14651.611999999999</v>
          </cell>
          <cell r="AB107">
            <v>16174.935999999998</v>
          </cell>
          <cell r="AC107">
            <v>17554.428</v>
          </cell>
          <cell r="AD107">
            <v>16291.044000000002</v>
          </cell>
          <cell r="AE107">
            <v>14842.152</v>
          </cell>
          <cell r="AG107" t="str">
            <v xml:space="preserve">Occasional smoker (always) </v>
          </cell>
          <cell r="AH107">
            <v>4.0107781517778239E-2</v>
          </cell>
          <cell r="AI107">
            <v>3.7199770114803014E-2</v>
          </cell>
          <cell r="AJ107">
            <v>3.7836189462830773E-2</v>
          </cell>
          <cell r="AK107">
            <v>3.3851853414829637E-2</v>
          </cell>
          <cell r="AL107">
            <v>3.5475366198341546E-2</v>
          </cell>
          <cell r="AM107">
            <v>3.268163259253401E-2</v>
          </cell>
          <cell r="AN107">
            <v>3.0052269760989347E-2</v>
          </cell>
          <cell r="AP107" t="str">
            <v xml:space="preserve">Occasional smoker (always) </v>
          </cell>
          <cell r="AQ107">
            <v>4.8129337821333886E-3</v>
          </cell>
          <cell r="AR107">
            <v>4.8359701149243914E-3</v>
          </cell>
          <cell r="AS107">
            <v>4.3889979776883699E-3</v>
          </cell>
          <cell r="AT107">
            <v>4.8069631849058077E-3</v>
          </cell>
          <cell r="AU107">
            <v>5.250354197354549E-3</v>
          </cell>
          <cell r="AV107">
            <v>5.0329714192502376E-3</v>
          </cell>
          <cell r="AW107">
            <v>4.6881540827143379E-3</v>
          </cell>
        </row>
        <row r="108">
          <cell r="G108">
            <v>59186</v>
          </cell>
          <cell r="H108">
            <v>66227</v>
          </cell>
          <cell r="I108">
            <v>48324</v>
          </cell>
          <cell r="J108">
            <v>37512</v>
          </cell>
          <cell r="K108">
            <v>41343</v>
          </cell>
          <cell r="L108">
            <v>28923</v>
          </cell>
          <cell r="M108">
            <v>34295</v>
          </cell>
          <cell r="O108" t="str">
            <v>Occasional smoker (former daily)</v>
          </cell>
          <cell r="P108">
            <v>8.8000000000000007</v>
          </cell>
          <cell r="Q108">
            <v>8.1999999999999993</v>
          </cell>
          <cell r="R108">
            <v>9.9</v>
          </cell>
          <cell r="S108">
            <v>12.1</v>
          </cell>
          <cell r="T108">
            <v>11.9</v>
          </cell>
          <cell r="U108">
            <v>15.6</v>
          </cell>
          <cell r="V108">
            <v>14</v>
          </cell>
          <cell r="X108" t="str">
            <v>Occasional smoker (former daily)</v>
          </cell>
          <cell r="Y108">
            <v>10416.736000000001</v>
          </cell>
          <cell r="Z108">
            <v>10861.227999999997</v>
          </cell>
          <cell r="AA108">
            <v>9568.152</v>
          </cell>
          <cell r="AB108">
            <v>9077.9040000000005</v>
          </cell>
          <cell r="AC108">
            <v>9839.634</v>
          </cell>
          <cell r="AD108">
            <v>9023.9760000000006</v>
          </cell>
          <cell r="AE108">
            <v>9602.6</v>
          </cell>
          <cell r="AG108" t="str">
            <v>Occasional smoker (former daily)</v>
          </cell>
          <cell r="AH108">
            <v>1.8364684797394601E-2</v>
          </cell>
          <cell r="AI108">
            <v>2.0095838094793053E-2</v>
          </cell>
          <cell r="AJ108">
            <v>1.4475809096897515E-2</v>
          </cell>
          <cell r="AK108">
            <v>1.1148038112310719E-2</v>
          </cell>
          <cell r="AL108">
            <v>1.2365278639738596E-2</v>
          </cell>
          <cell r="AM108">
            <v>8.9355005338500482E-3</v>
          </cell>
          <cell r="AN108">
            <v>1.0832677381736034E-2</v>
          </cell>
          <cell r="AP108" t="str">
            <v>Occasional smoker (former daily)</v>
          </cell>
          <cell r="AQ108">
            <v>3.5260194810997629E-3</v>
          </cell>
          <cell r="AR108">
            <v>3.2957174475460606E-3</v>
          </cell>
          <cell r="AS108">
            <v>2.8662102011857084E-3</v>
          </cell>
          <cell r="AT108">
            <v>2.6978252231791939E-3</v>
          </cell>
          <cell r="AU108">
            <v>2.9429363162577857E-3</v>
          </cell>
          <cell r="AV108">
            <v>2.7878761665612152E-3</v>
          </cell>
          <cell r="AW108">
            <v>3.0331496668860895E-3</v>
          </cell>
        </row>
        <row r="109">
          <cell r="G109">
            <v>476258</v>
          </cell>
          <cell r="H109">
            <v>468278</v>
          </cell>
          <cell r="I109">
            <v>395876</v>
          </cell>
          <cell r="J109">
            <v>347439</v>
          </cell>
          <cell r="K109">
            <v>318641</v>
          </cell>
          <cell r="L109">
            <v>270886</v>
          </cell>
          <cell r="M109">
            <v>259624</v>
          </cell>
          <cell r="O109" t="str">
            <v>Former Smoker (daily or occasional)</v>
          </cell>
          <cell r="P109">
            <v>2.7</v>
          </cell>
          <cell r="Q109">
            <v>2.9</v>
          </cell>
          <cell r="R109">
            <v>3.3</v>
          </cell>
          <cell r="S109">
            <v>3.6</v>
          </cell>
          <cell r="T109">
            <v>4.2</v>
          </cell>
          <cell r="U109">
            <v>4.7</v>
          </cell>
          <cell r="V109">
            <v>4.7</v>
          </cell>
          <cell r="X109" t="str">
            <v>Former Smoker (daily or occasional)</v>
          </cell>
          <cell r="Y109">
            <v>25717.932000000001</v>
          </cell>
          <cell r="Z109">
            <v>27160.124</v>
          </cell>
          <cell r="AA109">
            <v>26127.815999999995</v>
          </cell>
          <cell r="AB109">
            <v>25015.608000000004</v>
          </cell>
          <cell r="AC109">
            <v>26765.843999999997</v>
          </cell>
          <cell r="AD109">
            <v>25463.284</v>
          </cell>
          <cell r="AE109">
            <v>24404.656000000003</v>
          </cell>
          <cell r="AG109" t="str">
            <v>Former Smoker (daily or occasional)</v>
          </cell>
          <cell r="AH109">
            <v>0.14777697516705887</v>
          </cell>
          <cell r="AI109">
            <v>0.1420936909621982</v>
          </cell>
          <cell r="AJ109">
            <v>0.11858756315792154</v>
          </cell>
          <cell r="AK109">
            <v>0.10325397775920035</v>
          </cell>
          <cell r="AL109">
            <v>9.5302342622570826E-2</v>
          </cell>
          <cell r="AM109">
            <v>8.3687791640303696E-2</v>
          </cell>
          <cell r="AN109">
            <v>8.2006794942581604E-2</v>
          </cell>
          <cell r="AP109" t="str">
            <v>Former Smoker (daily or occasional)</v>
          </cell>
          <cell r="AQ109">
            <v>8.8666185100235318E-3</v>
          </cell>
          <cell r="AR109">
            <v>8.2414340758074963E-3</v>
          </cell>
          <cell r="AS109">
            <v>7.8267791684228216E-3</v>
          </cell>
          <cell r="AT109">
            <v>7.4342863986624251E-3</v>
          </cell>
          <cell r="AU109">
            <v>8.0053967802959508E-3</v>
          </cell>
          <cell r="AV109">
            <v>7.8666524141885481E-3</v>
          </cell>
          <cell r="AW109">
            <v>7.7086387246026707E-3</v>
          </cell>
        </row>
        <row r="110">
          <cell r="G110">
            <v>83447</v>
          </cell>
          <cell r="H110">
            <v>70365</v>
          </cell>
          <cell r="I110">
            <v>65104</v>
          </cell>
          <cell r="J110">
            <v>56599</v>
          </cell>
          <cell r="K110">
            <v>45869</v>
          </cell>
          <cell r="L110">
            <v>34241</v>
          </cell>
          <cell r="M110">
            <v>35086</v>
          </cell>
          <cell r="O110" t="str">
            <v>Former smoker (daily)</v>
          </cell>
          <cell r="P110">
            <v>6.8</v>
          </cell>
          <cell r="Q110">
            <v>7.8</v>
          </cell>
          <cell r="R110">
            <v>8.6</v>
          </cell>
          <cell r="S110">
            <v>10.1</v>
          </cell>
          <cell r="T110">
            <v>11.9</v>
          </cell>
          <cell r="U110">
            <v>14.3</v>
          </cell>
          <cell r="V110">
            <v>12.9</v>
          </cell>
          <cell r="X110" t="str">
            <v>Former smoker (daily)</v>
          </cell>
          <cell r="Y110">
            <v>11348.791999999999</v>
          </cell>
          <cell r="Z110">
            <v>10976.94</v>
          </cell>
          <cell r="AA110">
            <v>11197.888000000001</v>
          </cell>
          <cell r="AB110">
            <v>11432.998</v>
          </cell>
          <cell r="AC110">
            <v>10916.822</v>
          </cell>
          <cell r="AD110">
            <v>9792.9260000000013</v>
          </cell>
          <cell r="AE110">
            <v>9052.1880000000001</v>
          </cell>
          <cell r="AG110" t="str">
            <v>Former smoker (daily)</v>
          </cell>
          <cell r="AH110">
            <v>2.5892573451292287E-2</v>
          </cell>
          <cell r="AI110">
            <v>2.135146764220202E-2</v>
          </cell>
          <cell r="AJ110">
            <v>1.9502381331107023E-2</v>
          </cell>
          <cell r="AK110">
            <v>1.6820425706938428E-2</v>
          </cell>
          <cell r="AL110">
            <v>1.3718960064005263E-2</v>
          </cell>
          <cell r="AM110">
            <v>1.0578448770167668E-2</v>
          </cell>
          <cell r="AN110">
            <v>1.1082528608123355E-2</v>
          </cell>
          <cell r="AP110" t="str">
            <v>Former smoker (daily)</v>
          </cell>
          <cell r="AQ110">
            <v>3.8838860176938429E-3</v>
          </cell>
          <cell r="AR110">
            <v>3.3308289521835148E-3</v>
          </cell>
          <cell r="AS110">
            <v>3.3544095889504076E-3</v>
          </cell>
          <cell r="AT110">
            <v>3.3977259928015622E-3</v>
          </cell>
          <cell r="AU110">
            <v>3.2651124952332525E-3</v>
          </cell>
          <cell r="AV110">
            <v>3.0254363482679529E-3</v>
          </cell>
          <cell r="AW110">
            <v>2.859292380895826E-3</v>
          </cell>
        </row>
        <row r="111">
          <cell r="G111">
            <v>392811</v>
          </cell>
          <cell r="H111">
            <v>397913</v>
          </cell>
          <cell r="I111">
            <v>330772</v>
          </cell>
          <cell r="J111">
            <v>290840</v>
          </cell>
          <cell r="K111">
            <v>272772</v>
          </cell>
          <cell r="L111">
            <v>236645</v>
          </cell>
          <cell r="M111">
            <v>224538</v>
          </cell>
          <cell r="O111" t="str">
            <v>Former smoker (occasional)</v>
          </cell>
          <cell r="P111">
            <v>3.4</v>
          </cell>
          <cell r="Q111">
            <v>3.3</v>
          </cell>
          <cell r="R111">
            <v>3.7</v>
          </cell>
          <cell r="S111">
            <v>4.3</v>
          </cell>
          <cell r="T111">
            <v>5.0999999999999996</v>
          </cell>
          <cell r="U111">
            <v>5.3</v>
          </cell>
          <cell r="V111">
            <v>5.3</v>
          </cell>
          <cell r="X111" t="str">
            <v>Former smoker (occasional)</v>
          </cell>
          <cell r="Y111">
            <v>26711.147999999997</v>
          </cell>
          <cell r="Z111">
            <v>26262.257999999998</v>
          </cell>
          <cell r="AA111">
            <v>24477.128000000004</v>
          </cell>
          <cell r="AB111">
            <v>25012.240000000002</v>
          </cell>
          <cell r="AC111">
            <v>27822.743999999999</v>
          </cell>
          <cell r="AD111">
            <v>25084.37</v>
          </cell>
          <cell r="AE111">
            <v>23801.027999999998</v>
          </cell>
          <cell r="AG111" t="str">
            <v>Former smoker (occasional)</v>
          </cell>
          <cell r="AH111">
            <v>0.12188440171576659</v>
          </cell>
          <cell r="AI111">
            <v>0.12074222331999619</v>
          </cell>
          <cell r="AJ111">
            <v>9.9085181826814514E-2</v>
          </cell>
          <cell r="AK111">
            <v>8.6433552052261928E-2</v>
          </cell>
          <cell r="AL111">
            <v>8.1583382558565565E-2</v>
          </cell>
          <cell r="AM111">
            <v>7.3109342870136027E-2</v>
          </cell>
          <cell r="AN111">
            <v>7.0924266334458239E-2</v>
          </cell>
          <cell r="AP111" t="str">
            <v>Former smoker (occasional)</v>
          </cell>
          <cell r="AQ111">
            <v>8.2881393166721277E-3</v>
          </cell>
          <cell r="AR111">
            <v>7.9689867391197471E-3</v>
          </cell>
          <cell r="AS111">
            <v>7.3323034551842749E-3</v>
          </cell>
          <cell r="AT111">
            <v>7.4332854764945257E-3</v>
          </cell>
          <cell r="AU111">
            <v>8.3215050209736879E-3</v>
          </cell>
          <cell r="AV111">
            <v>7.7495903442344185E-3</v>
          </cell>
          <cell r="AW111">
            <v>7.5179722314525736E-3</v>
          </cell>
        </row>
        <row r="112">
          <cell r="G112">
            <v>2141275</v>
          </cell>
          <cell r="H112">
            <v>2338536</v>
          </cell>
          <cell r="I112">
            <v>2537440</v>
          </cell>
          <cell r="J112">
            <v>2625486</v>
          </cell>
          <cell r="K112">
            <v>2651828</v>
          </cell>
          <cell r="L112">
            <v>2664187</v>
          </cell>
          <cell r="M112">
            <v>2644229</v>
          </cell>
          <cell r="O112" t="str">
            <v>Never Smoker</v>
          </cell>
          <cell r="P112">
            <v>0.8</v>
          </cell>
          <cell r="Q112">
            <v>0.8</v>
          </cell>
          <cell r="R112">
            <v>0.8</v>
          </cell>
          <cell r="S112">
            <v>0.9</v>
          </cell>
          <cell r="T112">
            <v>0.9</v>
          </cell>
          <cell r="U112">
            <v>1</v>
          </cell>
          <cell r="V112">
            <v>1.2</v>
          </cell>
          <cell r="X112" t="str">
            <v>Never Smoker</v>
          </cell>
          <cell r="Y112">
            <v>34260.400000000001</v>
          </cell>
          <cell r="Z112">
            <v>37416.576000000001</v>
          </cell>
          <cell r="AA112">
            <v>40599.040000000001</v>
          </cell>
          <cell r="AB112">
            <v>47258.748</v>
          </cell>
          <cell r="AC112">
            <v>47732.904000000002</v>
          </cell>
          <cell r="AD112">
            <v>53283.74</v>
          </cell>
          <cell r="AE112">
            <v>63461.495999999999</v>
          </cell>
          <cell r="AG112" t="str">
            <v>Never Smoker</v>
          </cell>
          <cell r="AH112">
            <v>0.66441118574563363</v>
          </cell>
          <cell r="AI112">
            <v>0.70960244061855382</v>
          </cell>
          <cell r="AJ112">
            <v>0.7601087872450879</v>
          </cell>
          <cell r="AK112">
            <v>0.78025746404719076</v>
          </cell>
          <cell r="AL112">
            <v>0.79313528589267157</v>
          </cell>
          <cell r="AM112">
            <v>0.82307659512416953</v>
          </cell>
          <cell r="AN112">
            <v>0.83522611693921822</v>
          </cell>
          <cell r="AP112" t="str">
            <v>Never Smoker</v>
          </cell>
          <cell r="AQ112">
            <v>1.4617046086403941E-2</v>
          </cell>
          <cell r="AR112">
            <v>1.1353639049896861E-2</v>
          </cell>
          <cell r="AS112">
            <v>1.2161740595921407E-2</v>
          </cell>
          <cell r="AT112">
            <v>1.4044634352849434E-2</v>
          </cell>
          <cell r="AU112">
            <v>1.4276435146068089E-2</v>
          </cell>
          <cell r="AV112">
            <v>1.6461531902483392E-2</v>
          </cell>
          <cell r="AW112">
            <v>2.0045426806541235E-2</v>
          </cell>
        </row>
        <row r="113">
          <cell r="G113">
            <v>1648552</v>
          </cell>
          <cell r="H113">
            <v>1689945</v>
          </cell>
          <cell r="I113">
            <v>1707545</v>
          </cell>
          <cell r="J113">
            <v>1722008</v>
          </cell>
          <cell r="K113">
            <v>1710265</v>
          </cell>
          <cell r="L113">
            <v>1657120</v>
          </cell>
          <cell r="M113">
            <v>1626444</v>
          </cell>
          <cell r="O113" t="str">
            <v>All people</v>
          </cell>
          <cell r="P113">
            <v>1.1000000000000001</v>
          </cell>
          <cell r="Q113">
            <v>1.2</v>
          </cell>
          <cell r="R113">
            <v>1.2</v>
          </cell>
          <cell r="S113">
            <v>1.3</v>
          </cell>
          <cell r="T113">
            <v>1.4</v>
          </cell>
          <cell r="U113">
            <v>1.4</v>
          </cell>
          <cell r="V113">
            <v>1.5</v>
          </cell>
          <cell r="X113" t="str">
            <v>All people</v>
          </cell>
          <cell r="Y113">
            <v>36268.144</v>
          </cell>
          <cell r="Z113">
            <v>40558.68</v>
          </cell>
          <cell r="AA113">
            <v>40981.08</v>
          </cell>
          <cell r="AB113">
            <v>44772.207999999999</v>
          </cell>
          <cell r="AC113">
            <v>47887.42</v>
          </cell>
          <cell r="AD113">
            <v>46399.360000000001</v>
          </cell>
          <cell r="AE113">
            <v>48793.32</v>
          </cell>
          <cell r="AG113" t="str">
            <v>All people</v>
          </cell>
          <cell r="AP113" t="str">
            <v>All people</v>
          </cell>
        </row>
        <row r="114">
          <cell r="G114">
            <v>292651</v>
          </cell>
          <cell r="H114">
            <v>243478</v>
          </cell>
          <cell r="I114">
            <v>204017</v>
          </cell>
          <cell r="J114">
            <v>214091</v>
          </cell>
          <cell r="K114">
            <v>216385</v>
          </cell>
          <cell r="L114">
            <v>158550</v>
          </cell>
          <cell r="M114">
            <v>152832</v>
          </cell>
          <cell r="O114" t="str">
            <v>Current Smoker (daily or occasional)</v>
          </cell>
          <cell r="P114">
            <v>3.8</v>
          </cell>
          <cell r="Q114">
            <v>4.5</v>
          </cell>
          <cell r="R114">
            <v>4.5</v>
          </cell>
          <cell r="S114">
            <v>4.9000000000000004</v>
          </cell>
          <cell r="T114">
            <v>5.0999999999999996</v>
          </cell>
          <cell r="U114">
            <v>6.2</v>
          </cell>
          <cell r="V114">
            <v>6.2</v>
          </cell>
          <cell r="X114" t="str">
            <v>Current Smoker (daily or occasional)</v>
          </cell>
          <cell r="Y114">
            <v>22241.476000000002</v>
          </cell>
          <cell r="Z114">
            <v>21913.02</v>
          </cell>
          <cell r="AA114">
            <v>18361.53</v>
          </cell>
          <cell r="AB114">
            <v>20980.918000000001</v>
          </cell>
          <cell r="AC114">
            <v>22071.27</v>
          </cell>
          <cell r="AD114">
            <v>19660.2</v>
          </cell>
          <cell r="AE114">
            <v>18951.168000000001</v>
          </cell>
          <cell r="AG114" t="str">
            <v>Current Smoker (daily or occasional)</v>
          </cell>
          <cell r="AH114">
            <v>0.17752002969879022</v>
          </cell>
          <cell r="AI114">
            <v>0.14407451130066362</v>
          </cell>
          <cell r="AJ114">
            <v>0.11947972088583317</v>
          </cell>
          <cell r="AK114">
            <v>0.12432636782175228</v>
          </cell>
          <cell r="AL114">
            <v>0.12652132856604092</v>
          </cell>
          <cell r="AM114">
            <v>9.5678043835087379E-2</v>
          </cell>
          <cell r="AN114">
            <v>9.3966961051225859E-2</v>
          </cell>
          <cell r="AP114" t="str">
            <v>Current Smoker (daily or occasional)</v>
          </cell>
          <cell r="AQ114">
            <v>1.4201602375903217E-2</v>
          </cell>
          <cell r="AR114">
            <v>1.2966706017059727E-2</v>
          </cell>
          <cell r="AS114">
            <v>1.0753174879724985E-2</v>
          </cell>
          <cell r="AT114">
            <v>1.2183984046531725E-2</v>
          </cell>
          <cell r="AU114">
            <v>1.2905175513736173E-2</v>
          </cell>
          <cell r="AV114">
            <v>1.1864077435550836E-2</v>
          </cell>
          <cell r="AW114">
            <v>1.1651903170352007E-2</v>
          </cell>
        </row>
        <row r="115">
          <cell r="G115">
            <v>201470</v>
          </cell>
          <cell r="H115">
            <v>150914</v>
          </cell>
          <cell r="I115">
            <v>115887</v>
          </cell>
          <cell r="J115">
            <v>132523</v>
          </cell>
          <cell r="K115">
            <v>124667</v>
          </cell>
          <cell r="L115">
            <v>87842</v>
          </cell>
          <cell r="M115">
            <v>69581</v>
          </cell>
          <cell r="O115" t="str">
            <v>Daily Smoker</v>
          </cell>
          <cell r="P115">
            <v>4.2</v>
          </cell>
          <cell r="Q115">
            <v>5.3</v>
          </cell>
          <cell r="R115">
            <v>9.9</v>
          </cell>
          <cell r="S115">
            <v>6.3</v>
          </cell>
          <cell r="T115">
            <v>6.6</v>
          </cell>
          <cell r="U115">
            <v>8.3000000000000007</v>
          </cell>
          <cell r="V115">
            <v>9.4</v>
          </cell>
          <cell r="X115" t="str">
            <v>Daily Smoker</v>
          </cell>
          <cell r="Y115">
            <v>16923.48</v>
          </cell>
          <cell r="Z115">
            <v>15996.883999999998</v>
          </cell>
          <cell r="AA115">
            <v>22945.626</v>
          </cell>
          <cell r="AB115">
            <v>16697.898000000001</v>
          </cell>
          <cell r="AC115">
            <v>16456.043999999998</v>
          </cell>
          <cell r="AD115">
            <v>14581.772000000003</v>
          </cell>
          <cell r="AE115">
            <v>13081.228000000001</v>
          </cell>
          <cell r="AG115" t="str">
            <v>Daily Smoker</v>
          </cell>
          <cell r="AH115">
            <v>0.1222102790812786</v>
          </cell>
          <cell r="AI115">
            <v>8.9301131101899772E-2</v>
          </cell>
          <cell r="AJ115">
            <v>6.7867611102489248E-2</v>
          </cell>
          <cell r="AK115">
            <v>7.6958411343036728E-2</v>
          </cell>
          <cell r="AL115">
            <v>7.2893382019745476E-2</v>
          </cell>
          <cell r="AM115">
            <v>5.3008834604615238E-2</v>
          </cell>
          <cell r="AN115">
            <v>4.2781061014089634E-2</v>
          </cell>
          <cell r="AP115" t="str">
            <v>Daily Smoker</v>
          </cell>
          <cell r="AQ115">
            <v>1.1243345675477629E-2</v>
          </cell>
          <cell r="AR115">
            <v>9.4659198968013759E-3</v>
          </cell>
          <cell r="AS115">
            <v>1.343778699829287E-2</v>
          </cell>
          <cell r="AT115">
            <v>9.6967598292226273E-3</v>
          </cell>
          <cell r="AU115">
            <v>9.6219264266064024E-3</v>
          </cell>
          <cell r="AV115">
            <v>8.7994665443661309E-3</v>
          </cell>
          <cell r="AW115">
            <v>8.042839470648851E-3</v>
          </cell>
        </row>
        <row r="116">
          <cell r="G116">
            <v>91181</v>
          </cell>
          <cell r="H116">
            <v>92564</v>
          </cell>
          <cell r="I116">
            <v>88130</v>
          </cell>
          <cell r="J116">
            <v>81568</v>
          </cell>
          <cell r="K116">
            <v>91718</v>
          </cell>
          <cell r="L116">
            <v>70708</v>
          </cell>
          <cell r="M116">
            <v>83251</v>
          </cell>
          <cell r="O116" t="str">
            <v xml:space="preserve">Occasional smoker (all) </v>
          </cell>
          <cell r="P116">
            <v>7.1</v>
          </cell>
          <cell r="Q116">
            <v>6.7</v>
          </cell>
          <cell r="R116">
            <v>7.1</v>
          </cell>
          <cell r="S116">
            <v>7.9</v>
          </cell>
          <cell r="T116">
            <v>7.8</v>
          </cell>
          <cell r="U116">
            <v>9.1</v>
          </cell>
          <cell r="V116">
            <v>8.5</v>
          </cell>
          <cell r="X116" t="str">
            <v xml:space="preserve">Occasional smoker (all) </v>
          </cell>
          <cell r="Y116">
            <v>12947.701999999999</v>
          </cell>
          <cell r="Z116">
            <v>12403.576000000001</v>
          </cell>
          <cell r="AA116">
            <v>12514.46</v>
          </cell>
          <cell r="AB116">
            <v>12887.744000000001</v>
          </cell>
          <cell r="AC116">
            <v>14308.008</v>
          </cell>
          <cell r="AD116">
            <v>12868.855999999998</v>
          </cell>
          <cell r="AE116">
            <v>14152.67</v>
          </cell>
          <cell r="AG116" t="str">
            <v xml:space="preserve">Occasional smoker (all) </v>
          </cell>
          <cell r="AH116">
            <v>5.5309750617511609E-2</v>
          </cell>
          <cell r="AI116">
            <v>5.4773380198763863E-2</v>
          </cell>
          <cell r="AJ116">
            <v>5.1612109783343921E-2</v>
          </cell>
          <cell r="AK116">
            <v>4.7367956478715549E-2</v>
          </cell>
          <cell r="AL116">
            <v>5.3627946546295456E-2</v>
          </cell>
          <cell r="AM116">
            <v>4.2669209230472141E-2</v>
          </cell>
          <cell r="AN116">
            <v>5.1185900037136231E-2</v>
          </cell>
          <cell r="AP116" t="str">
            <v xml:space="preserve">Occasional smoker (all) </v>
          </cell>
          <cell r="AQ116">
            <v>7.8539845876866472E-3</v>
          </cell>
          <cell r="AR116">
            <v>7.3396329466343582E-3</v>
          </cell>
          <cell r="AS116">
            <v>7.3289195892348368E-3</v>
          </cell>
          <cell r="AT116">
            <v>7.4841371236370573E-3</v>
          </cell>
          <cell r="AU116">
            <v>8.3659596612220902E-3</v>
          </cell>
          <cell r="AV116">
            <v>7.7657960799459294E-3</v>
          </cell>
          <cell r="AW116">
            <v>8.7016030063131588E-3</v>
          </cell>
        </row>
        <row r="117">
          <cell r="G117">
            <v>63116</v>
          </cell>
          <cell r="H117">
            <v>62596</v>
          </cell>
          <cell r="I117">
            <v>65325</v>
          </cell>
          <cell r="J117">
            <v>61511</v>
          </cell>
          <cell r="K117">
            <v>70465</v>
          </cell>
          <cell r="L117">
            <v>57386</v>
          </cell>
          <cell r="M117">
            <v>58598</v>
          </cell>
          <cell r="O117" t="str">
            <v xml:space="preserve">Occasional smoker (always) </v>
          </cell>
          <cell r="P117">
            <v>7.6</v>
          </cell>
          <cell r="Q117">
            <v>8.6</v>
          </cell>
          <cell r="R117">
            <v>8.6</v>
          </cell>
          <cell r="S117">
            <v>9.3000000000000007</v>
          </cell>
          <cell r="T117">
            <v>8.9</v>
          </cell>
          <cell r="U117">
            <v>10.5</v>
          </cell>
          <cell r="V117">
            <v>10.3</v>
          </cell>
          <cell r="X117" t="str">
            <v xml:space="preserve">Occasional smoker (always) </v>
          </cell>
          <cell r="Y117">
            <v>9593.6319999999996</v>
          </cell>
          <cell r="Z117">
            <v>10766.511999999999</v>
          </cell>
          <cell r="AA117">
            <v>11235.9</v>
          </cell>
          <cell r="AB117">
            <v>11441.046</v>
          </cell>
          <cell r="AC117">
            <v>12542.77</v>
          </cell>
          <cell r="AD117">
            <v>12051.06</v>
          </cell>
          <cell r="AE117">
            <v>12071.188</v>
          </cell>
          <cell r="AG117" t="str">
            <v xml:space="preserve">Occasional smoker (always) </v>
          </cell>
          <cell r="AH117">
            <v>3.8285719831706859E-2</v>
          </cell>
          <cell r="AI117">
            <v>3.7040258706644298E-2</v>
          </cell>
          <cell r="AJ117">
            <v>3.8256678447712945E-2</v>
          </cell>
          <cell r="AK117">
            <v>3.5720507686375441E-2</v>
          </cell>
          <cell r="AL117">
            <v>4.120121735520519E-2</v>
          </cell>
          <cell r="AM117">
            <v>3.4629960413247077E-2</v>
          </cell>
          <cell r="AN117">
            <v>3.6028292397401941E-2</v>
          </cell>
          <cell r="AP117" t="str">
            <v xml:space="preserve">Occasional smoker (always) </v>
          </cell>
          <cell r="AQ117">
            <v>6.6617152507169927E-3</v>
          </cell>
          <cell r="AR117">
            <v>6.3709244975428195E-3</v>
          </cell>
          <cell r="AS117">
            <v>6.580148693006627E-3</v>
          </cell>
          <cell r="AT117">
            <v>6.6440144296658317E-3</v>
          </cell>
          <cell r="AU117">
            <v>7.3338166892265248E-3</v>
          </cell>
          <cell r="AV117">
            <v>7.2722916867818867E-3</v>
          </cell>
          <cell r="AW117">
            <v>7.4218282338648E-3</v>
          </cell>
        </row>
        <row r="118">
          <cell r="G118">
            <v>28065</v>
          </cell>
          <cell r="H118">
            <v>29968</v>
          </cell>
          <cell r="I118">
            <v>22805</v>
          </cell>
          <cell r="J118">
            <v>20057</v>
          </cell>
          <cell r="K118">
            <v>21253</v>
          </cell>
          <cell r="L118">
            <v>13322</v>
          </cell>
          <cell r="M118">
            <v>24653</v>
          </cell>
          <cell r="O118" t="str">
            <v>Occasional smoker (former daily)</v>
          </cell>
          <cell r="P118">
            <v>12.6</v>
          </cell>
          <cell r="Q118">
            <v>13.3</v>
          </cell>
          <cell r="R118">
            <v>14.2</v>
          </cell>
          <cell r="S118">
            <v>16.100000000000001</v>
          </cell>
          <cell r="T118">
            <v>16.899999999999999</v>
          </cell>
          <cell r="U118">
            <v>21.7</v>
          </cell>
          <cell r="V118">
            <v>15.7</v>
          </cell>
          <cell r="X118" t="str">
            <v>Occasional smoker (former daily)</v>
          </cell>
          <cell r="Y118">
            <v>7072.38</v>
          </cell>
          <cell r="Z118">
            <v>7971.4880000000003</v>
          </cell>
          <cell r="AA118">
            <v>6476.62</v>
          </cell>
          <cell r="AB118">
            <v>6458.3540000000003</v>
          </cell>
          <cell r="AC118">
            <v>7183.5139999999992</v>
          </cell>
          <cell r="AD118">
            <v>5781.7479999999996</v>
          </cell>
          <cell r="AE118">
            <v>7741.0419999999995</v>
          </cell>
          <cell r="AG118" t="str">
            <v>Occasional smoker (former daily)</v>
          </cell>
          <cell r="AH118">
            <v>1.7024030785804754E-2</v>
          </cell>
          <cell r="AI118">
            <v>1.7733121492119565E-2</v>
          </cell>
          <cell r="AJ118">
            <v>1.3355431335630979E-2</v>
          </cell>
          <cell r="AK118">
            <v>1.1647448792340104E-2</v>
          </cell>
          <cell r="AL118">
            <v>1.242672919109027E-2</v>
          </cell>
          <cell r="AM118">
            <v>8.039248817225066E-3</v>
          </cell>
          <cell r="AN118">
            <v>1.5157607639734292E-2</v>
          </cell>
          <cell r="AP118" t="str">
            <v>Occasional smoker (former daily)</v>
          </cell>
          <cell r="AQ118">
            <v>4.6305363737388925E-3</v>
          </cell>
          <cell r="AR118">
            <v>4.7170103169038051E-3</v>
          </cell>
          <cell r="AS118">
            <v>3.7929424993191981E-3</v>
          </cell>
          <cell r="AT118">
            <v>3.7504785111335138E-3</v>
          </cell>
          <cell r="AU118">
            <v>4.2002344665885106E-3</v>
          </cell>
          <cell r="AV118">
            <v>3.4890339866756786E-3</v>
          </cell>
          <cell r="AW118">
            <v>4.7594887988765674E-3</v>
          </cell>
        </row>
        <row r="119">
          <cell r="G119">
            <v>242357</v>
          </cell>
          <cell r="H119">
            <v>245477</v>
          </cell>
          <cell r="I119">
            <v>196975</v>
          </cell>
          <cell r="J119">
            <v>183133</v>
          </cell>
          <cell r="K119">
            <v>163632</v>
          </cell>
          <cell r="L119">
            <v>145252</v>
          </cell>
          <cell r="M119">
            <v>156131</v>
          </cell>
          <cell r="O119" t="str">
            <v>Former Smoker (daily or occasional)</v>
          </cell>
          <cell r="P119">
            <v>4.2</v>
          </cell>
          <cell r="Q119">
            <v>4.5</v>
          </cell>
          <cell r="R119">
            <v>5.3</v>
          </cell>
          <cell r="S119">
            <v>5.8</v>
          </cell>
          <cell r="T119">
            <v>6.1</v>
          </cell>
          <cell r="U119">
            <v>6.8</v>
          </cell>
          <cell r="V119">
            <v>6.2</v>
          </cell>
          <cell r="X119" t="str">
            <v>Former Smoker (daily or occasional)</v>
          </cell>
          <cell r="Y119">
            <v>20357.988000000001</v>
          </cell>
          <cell r="Z119">
            <v>22092.93</v>
          </cell>
          <cell r="AA119">
            <v>20879.349999999999</v>
          </cell>
          <cell r="AB119">
            <v>21243.428</v>
          </cell>
          <cell r="AC119">
            <v>19963.103999999999</v>
          </cell>
          <cell r="AD119">
            <v>19754.272000000001</v>
          </cell>
          <cell r="AE119">
            <v>19360.244000000002</v>
          </cell>
          <cell r="AG119" t="str">
            <v>Former Smoker (daily or occasional)</v>
          </cell>
          <cell r="AH119">
            <v>0.14701204450936337</v>
          </cell>
          <cell r="AI119">
            <v>0.14525739003340346</v>
          </cell>
          <cell r="AJ119">
            <v>0.11535567144643333</v>
          </cell>
          <cell r="AK119">
            <v>0.10634851870606873</v>
          </cell>
          <cell r="AL119">
            <v>9.5676401025572066E-2</v>
          </cell>
          <cell r="AM119">
            <v>8.7653277976247945E-2</v>
          </cell>
          <cell r="AN119">
            <v>9.5995312473100822E-2</v>
          </cell>
          <cell r="AP119" t="str">
            <v>Former Smoker (daily or occasional)</v>
          </cell>
          <cell r="AQ119">
            <v>1.3525108094861429E-2</v>
          </cell>
          <cell r="AR119">
            <v>1.2782650322939506E-2</v>
          </cell>
          <cell r="AS119">
            <v>1.1996989830429065E-2</v>
          </cell>
          <cell r="AT119">
            <v>1.1911034095079698E-2</v>
          </cell>
          <cell r="AU119">
            <v>1.1672520925119792E-2</v>
          </cell>
          <cell r="AV119">
            <v>1.1920845804769719E-2</v>
          </cell>
          <cell r="AW119">
            <v>1.1903418746664502E-2</v>
          </cell>
        </row>
        <row r="120">
          <cell r="G120">
            <v>41394</v>
          </cell>
          <cell r="H120">
            <v>35627</v>
          </cell>
          <cell r="I120">
            <v>27742</v>
          </cell>
          <cell r="J120">
            <v>26783</v>
          </cell>
          <cell r="K120">
            <v>21012</v>
          </cell>
          <cell r="L120">
            <v>13785</v>
          </cell>
          <cell r="M120">
            <v>19324</v>
          </cell>
          <cell r="O120" t="str">
            <v>Former smoker (daily)</v>
          </cell>
          <cell r="P120">
            <v>9.8000000000000007</v>
          </cell>
          <cell r="Q120">
            <v>12.2</v>
          </cell>
          <cell r="R120">
            <v>13.3</v>
          </cell>
          <cell r="S120">
            <v>14.4</v>
          </cell>
          <cell r="T120">
            <v>16.899999999999999</v>
          </cell>
          <cell r="U120">
            <v>21.7</v>
          </cell>
          <cell r="V120">
            <v>17.600000000000001</v>
          </cell>
          <cell r="X120" t="str">
            <v>Former smoker (daily)</v>
          </cell>
          <cell r="Y120">
            <v>8113.2240000000002</v>
          </cell>
          <cell r="Z120">
            <v>8692.9879999999994</v>
          </cell>
          <cell r="AA120">
            <v>7379.3720000000003</v>
          </cell>
          <cell r="AB120">
            <v>7713.5039999999999</v>
          </cell>
          <cell r="AC120">
            <v>7102.0559999999996</v>
          </cell>
          <cell r="AD120">
            <v>5982.69</v>
          </cell>
          <cell r="AE120">
            <v>6802.0480000000007</v>
          </cell>
          <cell r="AG120" t="str">
            <v>Former smoker (daily)</v>
          </cell>
          <cell r="AH120">
            <v>2.5109308047304543E-2</v>
          </cell>
          <cell r="AI120">
            <v>2.1081751181251461E-2</v>
          </cell>
          <cell r="AJ120">
            <v>1.6246716777595906E-2</v>
          </cell>
          <cell r="AK120">
            <v>1.55533539913868E-2</v>
          </cell>
          <cell r="AL120">
            <v>1.2285815356099785E-2</v>
          </cell>
          <cell r="AM120">
            <v>8.3186492227478991E-3</v>
          </cell>
          <cell r="AN120">
            <v>1.1881134548745608E-2</v>
          </cell>
          <cell r="AP120" t="str">
            <v>Former smoker (daily)</v>
          </cell>
          <cell r="AQ120">
            <v>5.3231733060285624E-3</v>
          </cell>
          <cell r="AR120">
            <v>4.7223122646003271E-3</v>
          </cell>
          <cell r="AS120">
            <v>4.3216266628405111E-3</v>
          </cell>
          <cell r="AT120">
            <v>4.4793659495193979E-3</v>
          </cell>
          <cell r="AU120">
            <v>4.1526055903617267E-3</v>
          </cell>
          <cell r="AV120">
            <v>3.6102937626725879E-3</v>
          </cell>
          <cell r="AW120">
            <v>4.1821593611584542E-3</v>
          </cell>
        </row>
        <row r="121">
          <cell r="G121">
            <v>191848</v>
          </cell>
          <cell r="H121">
            <v>209850</v>
          </cell>
          <cell r="I121">
            <v>169233</v>
          </cell>
          <cell r="J121">
            <v>156350</v>
          </cell>
          <cell r="K121">
            <v>142620</v>
          </cell>
          <cell r="L121">
            <v>131467</v>
          </cell>
          <cell r="M121">
            <v>136807</v>
          </cell>
          <cell r="O121" t="str">
            <v>Former smoker (occasional)</v>
          </cell>
          <cell r="P121">
            <v>5</v>
          </cell>
          <cell r="Q121">
            <v>4.5</v>
          </cell>
          <cell r="R121">
            <v>5.3</v>
          </cell>
          <cell r="S121">
            <v>5.8</v>
          </cell>
          <cell r="T121">
            <v>6.6</v>
          </cell>
          <cell r="U121">
            <v>6.8</v>
          </cell>
          <cell r="V121">
            <v>6.8</v>
          </cell>
          <cell r="X121" t="str">
            <v>Former smoker (occasional)</v>
          </cell>
          <cell r="Y121">
            <v>19184.8</v>
          </cell>
          <cell r="Z121">
            <v>18886.5</v>
          </cell>
          <cell r="AA121">
            <v>17938.698</v>
          </cell>
          <cell r="AB121">
            <v>18136.599999999999</v>
          </cell>
          <cell r="AC121">
            <v>18825.84</v>
          </cell>
          <cell r="AD121">
            <v>17879.511999999999</v>
          </cell>
          <cell r="AE121">
            <v>18605.752</v>
          </cell>
          <cell r="AG121" t="str">
            <v>Former smoker (occasional)</v>
          </cell>
          <cell r="AH121">
            <v>0.12190273646205882</v>
          </cell>
          <cell r="AI121">
            <v>0.12417563885215199</v>
          </cell>
          <cell r="AJ121">
            <v>9.9108954668837429E-2</v>
          </cell>
          <cell r="AK121">
            <v>9.0795164714681936E-2</v>
          </cell>
          <cell r="AL121">
            <v>8.3390585669472272E-2</v>
          </cell>
          <cell r="AM121">
            <v>7.9334628753500044E-2</v>
          </cell>
          <cell r="AN121">
            <v>8.4114177924355216E-2</v>
          </cell>
          <cell r="AP121" t="str">
            <v>Former smoker (occasional)</v>
          </cell>
          <cell r="AQ121">
            <v>1.2921690064978236E-2</v>
          </cell>
          <cell r="AR121">
            <v>1.1175807496693679E-2</v>
          </cell>
          <cell r="AS121">
            <v>1.0307331285559093E-2</v>
          </cell>
          <cell r="AT121">
            <v>1.0532239106903105E-2</v>
          </cell>
          <cell r="AU121">
            <v>1.1007557308370339E-2</v>
          </cell>
          <cell r="AV121">
            <v>1.0789509510476004E-2</v>
          </cell>
          <cell r="AW121">
            <v>1.1439528197712309E-2</v>
          </cell>
        </row>
        <row r="122">
          <cell r="G122">
            <v>1113544</v>
          </cell>
          <cell r="H122">
            <v>1200990</v>
          </cell>
          <cell r="I122">
            <v>1306553</v>
          </cell>
          <cell r="J122">
            <v>1324784</v>
          </cell>
          <cell r="K122">
            <v>1330248</v>
          </cell>
          <cell r="L122">
            <v>1353318</v>
          </cell>
          <cell r="M122">
            <v>1317481</v>
          </cell>
          <cell r="O122" t="str">
            <v>Never Smoker</v>
          </cell>
          <cell r="P122">
            <v>1.5</v>
          </cell>
          <cell r="Q122">
            <v>1.2</v>
          </cell>
          <cell r="R122">
            <v>1.8</v>
          </cell>
          <cell r="S122">
            <v>1.3</v>
          </cell>
          <cell r="T122">
            <v>1.4</v>
          </cell>
          <cell r="U122">
            <v>2</v>
          </cell>
          <cell r="V122">
            <v>2</v>
          </cell>
          <cell r="X122" t="str">
            <v>Never Smoker</v>
          </cell>
          <cell r="Y122">
            <v>33406.32</v>
          </cell>
          <cell r="Z122">
            <v>28823.759999999998</v>
          </cell>
          <cell r="AA122">
            <v>47035.907999999996</v>
          </cell>
          <cell r="AB122">
            <v>34444.383999999998</v>
          </cell>
          <cell r="AC122">
            <v>37246.943999999996</v>
          </cell>
          <cell r="AD122">
            <v>54132.72</v>
          </cell>
          <cell r="AE122">
            <v>52699.24</v>
          </cell>
          <cell r="AG122" t="str">
            <v>Never Smoker</v>
          </cell>
          <cell r="AH122">
            <v>0.67546792579184645</v>
          </cell>
          <cell r="AI122">
            <v>0.71066809866593295</v>
          </cell>
          <cell r="AJ122">
            <v>0.76516460766773353</v>
          </cell>
          <cell r="AK122">
            <v>0.76932511347217902</v>
          </cell>
          <cell r="AL122">
            <v>0.77780227040838701</v>
          </cell>
          <cell r="AM122">
            <v>0.81666867818866462</v>
          </cell>
          <cell r="AN122">
            <v>0.81003772647567329</v>
          </cell>
          <cell r="AP122" t="str">
            <v>Never Smoker</v>
          </cell>
          <cell r="AQ122">
            <v>2.0264037773755392E-2</v>
          </cell>
          <cell r="AR122">
            <v>1.7056034367982392E-2</v>
          </cell>
          <cell r="AS122">
            <v>1.8363950584025603E-2</v>
          </cell>
          <cell r="AT122">
            <v>2.0002452950276653E-2</v>
          </cell>
          <cell r="AU122">
            <v>1.7111649948984516E-2</v>
          </cell>
          <cell r="AV122">
            <v>2.2866722989282606E-2</v>
          </cell>
          <cell r="AW122">
            <v>3.2401509059026931E-2</v>
          </cell>
        </row>
        <row r="123">
          <cell r="G123">
            <v>1574264</v>
          </cell>
          <cell r="H123">
            <v>1605613</v>
          </cell>
          <cell r="I123">
            <v>1630714</v>
          </cell>
          <cell r="J123">
            <v>1642889</v>
          </cell>
          <cell r="K123">
            <v>1633210</v>
          </cell>
          <cell r="L123">
            <v>1579744</v>
          </cell>
          <cell r="M123">
            <v>1539440</v>
          </cell>
          <cell r="O123" t="str">
            <v>All people</v>
          </cell>
          <cell r="P123">
            <v>1.1000000000000001</v>
          </cell>
          <cell r="Q123">
            <v>1.2</v>
          </cell>
          <cell r="R123">
            <v>1.2</v>
          </cell>
          <cell r="S123">
            <v>1.3</v>
          </cell>
          <cell r="T123">
            <v>1.4</v>
          </cell>
          <cell r="U123">
            <v>1.4</v>
          </cell>
          <cell r="V123">
            <v>1.5</v>
          </cell>
          <cell r="X123" t="str">
            <v>All people</v>
          </cell>
          <cell r="Y123">
            <v>34633.808000000005</v>
          </cell>
          <cell r="Z123">
            <v>38534.712</v>
          </cell>
          <cell r="AA123">
            <v>39137.135999999999</v>
          </cell>
          <cell r="AB123">
            <v>42715.114000000001</v>
          </cell>
          <cell r="AC123">
            <v>45729.88</v>
          </cell>
          <cell r="AD123">
            <v>44232.831999999995</v>
          </cell>
          <cell r="AE123">
            <v>46183.199999999997</v>
          </cell>
          <cell r="AG123" t="str">
            <v>All people</v>
          </cell>
          <cell r="AP123" t="str">
            <v>All people</v>
          </cell>
        </row>
        <row r="124">
          <cell r="G124">
            <v>312632</v>
          </cell>
          <cell r="H124">
            <v>245266</v>
          </cell>
          <cell r="I124">
            <v>200926</v>
          </cell>
          <cell r="J124">
            <v>177881</v>
          </cell>
          <cell r="K124">
            <v>156621</v>
          </cell>
          <cell r="L124">
            <v>143241</v>
          </cell>
          <cell r="M124">
            <v>109199</v>
          </cell>
          <cell r="O124" t="str">
            <v>Current Smoker (daily or occasional)</v>
          </cell>
          <cell r="P124">
            <v>3.4</v>
          </cell>
          <cell r="Q124">
            <v>4.5</v>
          </cell>
          <cell r="R124">
            <v>4.5</v>
          </cell>
          <cell r="S124">
            <v>5.8</v>
          </cell>
          <cell r="T124">
            <v>6.1</v>
          </cell>
          <cell r="U124">
            <v>6.8</v>
          </cell>
          <cell r="V124">
            <v>7.6</v>
          </cell>
          <cell r="X124" t="str">
            <v>Current Smoker (daily or occasional)</v>
          </cell>
          <cell r="Y124">
            <v>21258.976000000002</v>
          </cell>
          <cell r="Z124">
            <v>22073.94</v>
          </cell>
          <cell r="AA124">
            <v>18083.34</v>
          </cell>
          <cell r="AB124">
            <v>20634.196</v>
          </cell>
          <cell r="AC124">
            <v>19107.761999999999</v>
          </cell>
          <cell r="AD124">
            <v>19480.775999999998</v>
          </cell>
          <cell r="AE124">
            <v>16598.248</v>
          </cell>
          <cell r="AG124" t="str">
            <v>Current Smoker (daily or occasional)</v>
          </cell>
          <cell r="AH124">
            <v>0.19858930903584152</v>
          </cell>
          <cell r="AI124">
            <v>0.15275536508486168</v>
          </cell>
          <cell r="AJ124">
            <v>0.1232135126085874</v>
          </cell>
          <cell r="AK124">
            <v>0.10827329174399487</v>
          </cell>
          <cell r="AL124">
            <v>9.5897649414343533E-2</v>
          </cell>
          <cell r="AM124">
            <v>9.0673552170478261E-2</v>
          </cell>
          <cell r="AN124">
            <v>7.0934235826014658E-2</v>
          </cell>
          <cell r="AP124" t="str">
            <v>Current Smoker (daily or occasional)</v>
          </cell>
          <cell r="AQ124">
            <v>1.429843025058059E-2</v>
          </cell>
          <cell r="AR124">
            <v>1.3442472127467828E-2</v>
          </cell>
          <cell r="AS124">
            <v>1.1089216134772865E-2</v>
          </cell>
          <cell r="AT124">
            <v>1.2126608675327426E-2</v>
          </cell>
          <cell r="AU124">
            <v>1.169951322854991E-2</v>
          </cell>
          <cell r="AV124">
            <v>1.2331603095185044E-2</v>
          </cell>
          <cell r="AW124">
            <v>1.0782003845554227E-2</v>
          </cell>
        </row>
        <row r="125">
          <cell r="G125">
            <v>215367</v>
          </cell>
          <cell r="H125">
            <v>149009</v>
          </cell>
          <cell r="I125">
            <v>114425</v>
          </cell>
          <cell r="J125">
            <v>108029</v>
          </cell>
          <cell r="K125">
            <v>88385</v>
          </cell>
          <cell r="L125">
            <v>79240</v>
          </cell>
          <cell r="M125">
            <v>63013</v>
          </cell>
          <cell r="O125" t="str">
            <v>Daily Smoker</v>
          </cell>
          <cell r="P125">
            <v>4.2</v>
          </cell>
          <cell r="Q125">
            <v>5.8</v>
          </cell>
          <cell r="R125">
            <v>8.9</v>
          </cell>
          <cell r="S125">
            <v>7.1</v>
          </cell>
          <cell r="T125">
            <v>8</v>
          </cell>
          <cell r="U125">
            <v>8.8000000000000007</v>
          </cell>
          <cell r="V125">
            <v>9.9</v>
          </cell>
          <cell r="X125" t="str">
            <v>Daily Smoker</v>
          </cell>
          <cell r="Y125">
            <v>18090.828000000001</v>
          </cell>
          <cell r="Z125">
            <v>17285.043999999998</v>
          </cell>
          <cell r="AA125">
            <v>20367.650000000001</v>
          </cell>
          <cell r="AB125">
            <v>15340.117999999999</v>
          </cell>
          <cell r="AC125">
            <v>14141.6</v>
          </cell>
          <cell r="AD125">
            <v>13946.24</v>
          </cell>
          <cell r="AE125">
            <v>12476.574000000001</v>
          </cell>
          <cell r="AG125" t="str">
            <v>Daily Smoker</v>
          </cell>
          <cell r="AH125">
            <v>0.13680488151923692</v>
          </cell>
          <cell r="AI125">
            <v>9.2805053272488447E-2</v>
          </cell>
          <cell r="AJ125">
            <v>7.0168650051449857E-2</v>
          </cell>
          <cell r="AK125">
            <v>6.5755507523636722E-2</v>
          </cell>
          <cell r="AL125">
            <v>5.411735171839506E-2</v>
          </cell>
          <cell r="AM125">
            <v>5.0160025928251667E-2</v>
          </cell>
          <cell r="AN125">
            <v>4.0932416982798939E-2</v>
          </cell>
          <cell r="AP125" t="str">
            <v>Daily Smoker</v>
          </cell>
          <cell r="AQ125">
            <v>1.2586049099769797E-2</v>
          </cell>
          <cell r="AR125">
            <v>1.076538617960866E-2</v>
          </cell>
          <cell r="AS125">
            <v>1.2490019709158076E-2</v>
          </cell>
          <cell r="AT125">
            <v>9.3372820683564131E-3</v>
          </cell>
          <cell r="AU125">
            <v>8.6587762749432088E-3</v>
          </cell>
          <cell r="AV125">
            <v>8.8281645633722945E-3</v>
          </cell>
          <cell r="AW125">
            <v>8.1046185625941909E-3</v>
          </cell>
        </row>
        <row r="126">
          <cell r="G126">
            <v>97265</v>
          </cell>
          <cell r="H126">
            <v>96257</v>
          </cell>
          <cell r="I126">
            <v>86501</v>
          </cell>
          <cell r="J126">
            <v>69852</v>
          </cell>
          <cell r="K126">
            <v>68236</v>
          </cell>
          <cell r="L126">
            <v>64001</v>
          </cell>
          <cell r="M126">
            <v>46186</v>
          </cell>
          <cell r="O126" t="str">
            <v xml:space="preserve">Occasional smoker (all) </v>
          </cell>
          <cell r="P126">
            <v>6.9</v>
          </cell>
          <cell r="Q126">
            <v>6.7</v>
          </cell>
          <cell r="R126">
            <v>7.1</v>
          </cell>
          <cell r="S126">
            <v>8.9</v>
          </cell>
          <cell r="T126">
            <v>9.3000000000000007</v>
          </cell>
          <cell r="U126">
            <v>10</v>
          </cell>
          <cell r="V126">
            <v>12.1</v>
          </cell>
          <cell r="X126" t="str">
            <v xml:space="preserve">Occasional smoker (all) </v>
          </cell>
          <cell r="Y126">
            <v>13422.57</v>
          </cell>
          <cell r="Z126">
            <v>12898.438</v>
          </cell>
          <cell r="AA126">
            <v>12283.142</v>
          </cell>
          <cell r="AB126">
            <v>12433.656000000001</v>
          </cell>
          <cell r="AC126">
            <v>12691.896000000001</v>
          </cell>
          <cell r="AD126">
            <v>12800.2</v>
          </cell>
          <cell r="AE126">
            <v>11177.011999999999</v>
          </cell>
          <cell r="AG126" t="str">
            <v xml:space="preserve">Occasional smoker (all) </v>
          </cell>
          <cell r="AH126">
            <v>6.1784427516604581E-2</v>
          </cell>
          <cell r="AI126">
            <v>5.9950311812373216E-2</v>
          </cell>
          <cell r="AJ126">
            <v>5.304486255713755E-2</v>
          </cell>
          <cell r="AK126">
            <v>4.2517784220358165E-2</v>
          </cell>
          <cell r="AL126">
            <v>4.1780297695948466E-2</v>
          </cell>
          <cell r="AM126">
            <v>4.0513526242226587E-2</v>
          </cell>
          <cell r="AN126">
            <v>3.0001818843215716E-2</v>
          </cell>
          <cell r="AP126" t="str">
            <v xml:space="preserve">Occasional smoker (all) </v>
          </cell>
          <cell r="AQ126">
            <v>8.5262509972914326E-3</v>
          </cell>
          <cell r="AR126">
            <v>8.0333417828580105E-3</v>
          </cell>
          <cell r="AS126">
            <v>7.5323704831135319E-3</v>
          </cell>
          <cell r="AT126">
            <v>7.5681655912237531E-3</v>
          </cell>
          <cell r="AU126">
            <v>7.7711353714464146E-3</v>
          </cell>
          <cell r="AV126">
            <v>8.1027052484453181E-3</v>
          </cell>
          <cell r="AW126">
            <v>7.2604401600582028E-3</v>
          </cell>
        </row>
        <row r="127">
          <cell r="G127">
            <v>66144</v>
          </cell>
          <cell r="H127">
            <v>59998</v>
          </cell>
          <cell r="I127">
            <v>60982</v>
          </cell>
          <cell r="J127">
            <v>52397</v>
          </cell>
          <cell r="K127">
            <v>48146</v>
          </cell>
          <cell r="L127">
            <v>48400</v>
          </cell>
          <cell r="M127">
            <v>36544</v>
          </cell>
          <cell r="O127" t="str">
            <v xml:space="preserve">Occasional smoker (always) </v>
          </cell>
          <cell r="P127">
            <v>7.6</v>
          </cell>
          <cell r="Q127">
            <v>8.9</v>
          </cell>
          <cell r="R127">
            <v>8.6</v>
          </cell>
          <cell r="S127">
            <v>10.1</v>
          </cell>
          <cell r="T127">
            <v>11.9</v>
          </cell>
          <cell r="U127">
            <v>11.6</v>
          </cell>
          <cell r="V127">
            <v>12.9</v>
          </cell>
          <cell r="X127" t="str">
            <v xml:space="preserve">Occasional smoker (always) </v>
          </cell>
          <cell r="Y127">
            <v>10053.887999999999</v>
          </cell>
          <cell r="Z127">
            <v>10679.644000000002</v>
          </cell>
          <cell r="AA127">
            <v>10488.903999999999</v>
          </cell>
          <cell r="AB127">
            <v>10584.194</v>
          </cell>
          <cell r="AC127">
            <v>11458.748</v>
          </cell>
          <cell r="AD127">
            <v>11228.8</v>
          </cell>
          <cell r="AE127">
            <v>9428.3520000000008</v>
          </cell>
          <cell r="AG127" t="str">
            <v xml:space="preserve">Occasional smoker (always) </v>
          </cell>
          <cell r="AH127">
            <v>4.201582453768872E-2</v>
          </cell>
          <cell r="AI127">
            <v>3.7367659579238585E-2</v>
          </cell>
          <cell r="AJ127">
            <v>3.7395889162661261E-2</v>
          </cell>
          <cell r="AK127">
            <v>3.1893207636060621E-2</v>
          </cell>
          <cell r="AL127">
            <v>2.947936885030094E-2</v>
          </cell>
          <cell r="AM127">
            <v>3.063787550387911E-2</v>
          </cell>
          <cell r="AN127">
            <v>2.373850231252923E-2</v>
          </cell>
          <cell r="AP127" t="str">
            <v xml:space="preserve">Occasional smoker (always) </v>
          </cell>
          <cell r="AQ127">
            <v>6.9746268732563278E-3</v>
          </cell>
          <cell r="AR127">
            <v>6.6514434051044681E-3</v>
          </cell>
          <cell r="AS127">
            <v>6.4320929359777367E-3</v>
          </cell>
          <cell r="AT127">
            <v>6.4424279424842457E-3</v>
          </cell>
          <cell r="AU127">
            <v>7.0160897863716246E-3</v>
          </cell>
          <cell r="AV127">
            <v>7.1079871168999529E-3</v>
          </cell>
          <cell r="AW127">
            <v>6.1245335966325408E-3</v>
          </cell>
        </row>
        <row r="128">
          <cell r="G128">
            <v>31121</v>
          </cell>
          <cell r="H128">
            <v>36259</v>
          </cell>
          <cell r="I128">
            <v>25519</v>
          </cell>
          <cell r="J128">
            <v>17455</v>
          </cell>
          <cell r="K128">
            <v>20090</v>
          </cell>
          <cell r="L128">
            <v>15601</v>
          </cell>
          <cell r="M128">
            <v>9642</v>
          </cell>
          <cell r="O128" t="str">
            <v>Occasional smoker (former daily)</v>
          </cell>
          <cell r="P128">
            <v>11.4</v>
          </cell>
          <cell r="Q128">
            <v>11.2</v>
          </cell>
          <cell r="R128">
            <v>13.3</v>
          </cell>
          <cell r="S128">
            <v>17.5</v>
          </cell>
          <cell r="T128">
            <v>16.899999999999999</v>
          </cell>
          <cell r="U128">
            <v>20.2</v>
          </cell>
          <cell r="V128">
            <v>25.6</v>
          </cell>
          <cell r="X128" t="str">
            <v>Occasional smoker (former daily)</v>
          </cell>
          <cell r="Y128">
            <v>7095.5880000000006</v>
          </cell>
          <cell r="Z128">
            <v>8122.0159999999996</v>
          </cell>
          <cell r="AA128">
            <v>6788.0540000000001</v>
          </cell>
          <cell r="AB128">
            <v>6109.25</v>
          </cell>
          <cell r="AC128">
            <v>6790.42</v>
          </cell>
          <cell r="AD128">
            <v>6302.8040000000001</v>
          </cell>
          <cell r="AE128">
            <v>4936.7040000000006</v>
          </cell>
          <cell r="AG128" t="str">
            <v>Occasional smoker (former daily)</v>
          </cell>
          <cell r="AH128">
            <v>1.9768602978915861E-2</v>
          </cell>
          <cell r="AI128">
            <v>2.2582652233134635E-2</v>
          </cell>
          <cell r="AJ128">
            <v>1.5648973394476285E-2</v>
          </cell>
          <cell r="AK128">
            <v>1.0624576584297539E-2</v>
          </cell>
          <cell r="AL128">
            <v>1.2300928845647529E-2</v>
          </cell>
          <cell r="AM128">
            <v>9.8756507383474783E-3</v>
          </cell>
          <cell r="AN128">
            <v>6.2633165306864831E-3</v>
          </cell>
          <cell r="AP128" t="str">
            <v>Occasional smoker (former daily)</v>
          </cell>
          <cell r="AQ128">
            <v>4.8630763328133021E-3</v>
          </cell>
          <cell r="AR128">
            <v>5.0585141002221579E-3</v>
          </cell>
          <cell r="AS128">
            <v>4.1626269229306919E-3</v>
          </cell>
          <cell r="AT128">
            <v>3.7186018045041384E-3</v>
          </cell>
          <cell r="AU128">
            <v>4.1577139498288644E-3</v>
          </cell>
          <cell r="AV128">
            <v>3.9897628982923814E-3</v>
          </cell>
          <cell r="AW128">
            <v>3.2068180637114794E-3</v>
          </cell>
        </row>
        <row r="129">
          <cell r="G129">
            <v>233901</v>
          </cell>
          <cell r="H129">
            <v>222801</v>
          </cell>
          <cell r="I129">
            <v>198901</v>
          </cell>
          <cell r="J129">
            <v>164306</v>
          </cell>
          <cell r="K129">
            <v>155009</v>
          </cell>
          <cell r="L129">
            <v>125634</v>
          </cell>
          <cell r="M129">
            <v>103493</v>
          </cell>
          <cell r="O129" t="str">
            <v>Former Smoker (daily or occasional)</v>
          </cell>
          <cell r="P129">
            <v>4.2</v>
          </cell>
          <cell r="Q129">
            <v>4.5</v>
          </cell>
          <cell r="R129">
            <v>5.3</v>
          </cell>
          <cell r="S129">
            <v>5.8</v>
          </cell>
          <cell r="T129">
            <v>6.1</v>
          </cell>
          <cell r="U129">
            <v>6.8</v>
          </cell>
          <cell r="V129">
            <v>7.6</v>
          </cell>
          <cell r="X129" t="str">
            <v>Former Smoker (daily or occasional)</v>
          </cell>
          <cell r="Y129">
            <v>19647.684000000001</v>
          </cell>
          <cell r="Z129">
            <v>20052.09</v>
          </cell>
          <cell r="AA129">
            <v>21083.506000000001</v>
          </cell>
          <cell r="AB129">
            <v>19059.495999999999</v>
          </cell>
          <cell r="AC129">
            <v>18911.097999999998</v>
          </cell>
          <cell r="AD129">
            <v>17086.223999999998</v>
          </cell>
          <cell r="AE129">
            <v>15730.935999999998</v>
          </cell>
          <cell r="AG129" t="str">
            <v>Former Smoker (daily or occasional)</v>
          </cell>
          <cell r="AH129">
            <v>0.14857800216482114</v>
          </cell>
          <cell r="AI129">
            <v>0.13876382415937091</v>
          </cell>
          <cell r="AJ129">
            <v>0.12197172526880863</v>
          </cell>
          <cell r="AK129">
            <v>0.1000104084938179</v>
          </cell>
          <cell r="AL129">
            <v>9.4910636109257235E-2</v>
          </cell>
          <cell r="AM129">
            <v>7.9528075435007187E-2</v>
          </cell>
          <cell r="AN129">
            <v>6.7227693187132981E-2</v>
          </cell>
          <cell r="AP129" t="str">
            <v>Former Smoker (daily or occasional)</v>
          </cell>
          <cell r="AQ129">
            <v>1.3669176199163545E-2</v>
          </cell>
          <cell r="AR129">
            <v>1.2488744174343383E-2</v>
          </cell>
          <cell r="AS129">
            <v>1.2685059427956098E-2</v>
          </cell>
          <cell r="AT129">
            <v>1.1201165751307605E-2</v>
          </cell>
          <cell r="AU129">
            <v>1.1579097605329382E-2</v>
          </cell>
          <cell r="AV129">
            <v>1.0815818259160977E-2</v>
          </cell>
          <cell r="AW129">
            <v>1.0218609364444213E-2</v>
          </cell>
        </row>
        <row r="130">
          <cell r="G130">
            <v>42053</v>
          </cell>
          <cell r="H130">
            <v>34738</v>
          </cell>
          <cell r="I130">
            <v>37362</v>
          </cell>
          <cell r="J130">
            <v>29816</v>
          </cell>
          <cell r="K130">
            <v>24857</v>
          </cell>
          <cell r="L130">
            <v>20456</v>
          </cell>
          <cell r="M130">
            <v>15762</v>
          </cell>
          <cell r="O130" t="str">
            <v>Former smoker (daily)</v>
          </cell>
          <cell r="P130">
            <v>9.8000000000000007</v>
          </cell>
          <cell r="Q130">
            <v>12.2</v>
          </cell>
          <cell r="R130">
            <v>11.2</v>
          </cell>
          <cell r="S130">
            <v>14.4</v>
          </cell>
          <cell r="T130">
            <v>16.899999999999999</v>
          </cell>
          <cell r="U130">
            <v>17.5</v>
          </cell>
          <cell r="V130">
            <v>19.8</v>
          </cell>
          <cell r="X130" t="str">
            <v>Former smoker (daily)</v>
          </cell>
          <cell r="Y130">
            <v>8242.3880000000008</v>
          </cell>
          <cell r="Z130">
            <v>8476.0720000000001</v>
          </cell>
          <cell r="AA130">
            <v>8369.0879999999997</v>
          </cell>
          <cell r="AB130">
            <v>8587.0079999999998</v>
          </cell>
          <cell r="AC130">
            <v>8401.6659999999993</v>
          </cell>
          <cell r="AD130">
            <v>7159.6</v>
          </cell>
          <cell r="AE130">
            <v>6241.7520000000004</v>
          </cell>
          <cell r="AG130" t="str">
            <v>Former smoker (daily)</v>
          </cell>
          <cell r="AH130">
            <v>2.6712800394343008E-2</v>
          </cell>
          <cell r="AI130">
            <v>2.1635350486076035E-2</v>
          </cell>
          <cell r="AJ130">
            <v>2.2911436340155293E-2</v>
          </cell>
          <cell r="AK130">
            <v>1.8148517641788337E-2</v>
          </cell>
          <cell r="AL130">
            <v>1.5219720672785497E-2</v>
          </cell>
          <cell r="AM130">
            <v>1.2948933498085766E-2</v>
          </cell>
          <cell r="AN130">
            <v>1.0238788130748844E-2</v>
          </cell>
          <cell r="AP130" t="str">
            <v>Former smoker (daily)</v>
          </cell>
          <cell r="AQ130">
            <v>5.6631136836007177E-3</v>
          </cell>
          <cell r="AR130">
            <v>5.279025518602553E-3</v>
          </cell>
          <cell r="AS130">
            <v>5.1321617401947853E-3</v>
          </cell>
          <cell r="AT130">
            <v>5.2267730808350406E-3</v>
          </cell>
          <cell r="AU130">
            <v>5.1442655874014975E-3</v>
          </cell>
          <cell r="AV130">
            <v>4.5321267243300187E-3</v>
          </cell>
          <cell r="AW130">
            <v>4.0545600997765425E-3</v>
          </cell>
        </row>
        <row r="131">
          <cell r="G131">
            <v>200963</v>
          </cell>
          <cell r="H131">
            <v>188063</v>
          </cell>
          <cell r="I131">
            <v>161539</v>
          </cell>
          <cell r="J131">
            <v>134490</v>
          </cell>
          <cell r="K131">
            <v>130152</v>
          </cell>
          <cell r="L131">
            <v>105178</v>
          </cell>
          <cell r="M131">
            <v>87731</v>
          </cell>
          <cell r="O131" t="str">
            <v>Former smoker (occasional)</v>
          </cell>
          <cell r="P131">
            <v>4.2</v>
          </cell>
          <cell r="Q131">
            <v>5.3</v>
          </cell>
          <cell r="R131">
            <v>5.3</v>
          </cell>
          <cell r="S131">
            <v>6.3</v>
          </cell>
          <cell r="T131">
            <v>6.6</v>
          </cell>
          <cell r="U131">
            <v>7.7</v>
          </cell>
          <cell r="V131">
            <v>8.3000000000000007</v>
          </cell>
          <cell r="X131" t="str">
            <v>Former smoker (occasional)</v>
          </cell>
          <cell r="Y131">
            <v>16880.892000000003</v>
          </cell>
          <cell r="Z131">
            <v>19934.678</v>
          </cell>
          <cell r="AA131">
            <v>17123.133999999998</v>
          </cell>
          <cell r="AB131">
            <v>16945.740000000002</v>
          </cell>
          <cell r="AC131">
            <v>17180.063999999998</v>
          </cell>
          <cell r="AD131">
            <v>16197.412</v>
          </cell>
          <cell r="AE131">
            <v>14563.346000000001</v>
          </cell>
          <cell r="AG131" t="str">
            <v>Former smoker (occasional)</v>
          </cell>
          <cell r="AH131">
            <v>0.12186520177047815</v>
          </cell>
          <cell r="AI131">
            <v>0.11712847367329488</v>
          </cell>
          <cell r="AJ131">
            <v>9.9060288928653345E-2</v>
          </cell>
          <cell r="AK131">
            <v>8.1861890852029565E-2</v>
          </cell>
          <cell r="AL131">
            <v>7.9690915436471735E-2</v>
          </cell>
          <cell r="AM131">
            <v>6.6579141936921424E-2</v>
          </cell>
          <cell r="AN131">
            <v>5.698890505638414E-2</v>
          </cell>
          <cell r="AP131" t="str">
            <v>Former smoker (occasional)</v>
          </cell>
          <cell r="AQ131">
            <v>1.1211598562883989E-2</v>
          </cell>
          <cell r="AR131">
            <v>1.2181361262022667E-2</v>
          </cell>
          <cell r="AS131">
            <v>1.030227004857995E-2</v>
          </cell>
          <cell r="AT131">
            <v>1.0314598247355724E-2</v>
          </cell>
          <cell r="AU131">
            <v>1.0519200837614269E-2</v>
          </cell>
          <cell r="AV131">
            <v>1.0253187858285899E-2</v>
          </cell>
          <cell r="AW131">
            <v>9.4601582393597679E-3</v>
          </cell>
        </row>
        <row r="132">
          <cell r="G132">
            <v>1027731</v>
          </cell>
          <cell r="H132">
            <v>1137546</v>
          </cell>
          <cell r="I132">
            <v>1230887</v>
          </cell>
          <cell r="J132">
            <v>1300702</v>
          </cell>
          <cell r="K132">
            <v>1321580</v>
          </cell>
          <cell r="L132">
            <v>1310869</v>
          </cell>
          <cell r="M132">
            <v>1326748</v>
          </cell>
          <cell r="O132" t="str">
            <v>Never Smoker</v>
          </cell>
          <cell r="P132">
            <v>1.5</v>
          </cell>
          <cell r="Q132">
            <v>1.2</v>
          </cell>
          <cell r="R132">
            <v>1.8</v>
          </cell>
          <cell r="S132">
            <v>1.3</v>
          </cell>
          <cell r="T132">
            <v>1.4</v>
          </cell>
          <cell r="U132">
            <v>2</v>
          </cell>
          <cell r="V132">
            <v>2</v>
          </cell>
          <cell r="X132" t="str">
            <v>Never Smoker</v>
          </cell>
          <cell r="Y132">
            <v>30831.93</v>
          </cell>
          <cell r="Z132">
            <v>27301.103999999999</v>
          </cell>
          <cell r="AA132">
            <v>44311.932000000001</v>
          </cell>
          <cell r="AB132">
            <v>33818.252</v>
          </cell>
          <cell r="AC132">
            <v>37004.239999999998</v>
          </cell>
          <cell r="AD132">
            <v>52434.76</v>
          </cell>
          <cell r="AE132">
            <v>53069.919999999998</v>
          </cell>
          <cell r="AG132" t="str">
            <v>Never Smoker</v>
          </cell>
          <cell r="AH132">
            <v>0.65283268879933731</v>
          </cell>
          <cell r="AI132">
            <v>0.70848081075576741</v>
          </cell>
          <cell r="AJ132">
            <v>0.75481476212260401</v>
          </cell>
          <cell r="AK132">
            <v>0.79171629976218727</v>
          </cell>
          <cell r="AL132">
            <v>0.80919171447639926</v>
          </cell>
          <cell r="AM132">
            <v>0.82979837239451459</v>
          </cell>
          <cell r="AN132">
            <v>0.86183807098685239</v>
          </cell>
          <cell r="AP132" t="str">
            <v>Never Smoker</v>
          </cell>
          <cell r="AQ132">
            <v>1.9584980663980119E-2</v>
          </cell>
          <cell r="AR132">
            <v>1.7003539458138418E-2</v>
          </cell>
          <cell r="AS132">
            <v>1.8115554290942495E-2</v>
          </cell>
          <cell r="AT132">
            <v>2.058462379381687E-2</v>
          </cell>
          <cell r="AU132">
            <v>1.7802217718480787E-2</v>
          </cell>
          <cell r="AV132">
            <v>2.3234354427046407E-2</v>
          </cell>
          <cell r="AW132">
            <v>3.4473522839474094E-2</v>
          </cell>
        </row>
        <row r="133">
          <cell r="G133">
            <v>4129751</v>
          </cell>
          <cell r="H133">
            <v>4210618</v>
          </cell>
          <cell r="I133">
            <v>4324953</v>
          </cell>
          <cell r="J133">
            <v>4444298</v>
          </cell>
          <cell r="K133">
            <v>4571462</v>
          </cell>
          <cell r="L133">
            <v>4701334</v>
          </cell>
          <cell r="M133">
            <v>4775607</v>
          </cell>
          <cell r="O133" t="str">
            <v>All people</v>
          </cell>
          <cell r="P133">
            <v>0.4</v>
          </cell>
          <cell r="Q133">
            <v>0.5</v>
          </cell>
          <cell r="R133">
            <v>0.7</v>
          </cell>
          <cell r="S133">
            <v>0.4</v>
          </cell>
          <cell r="T133">
            <v>0.4</v>
          </cell>
          <cell r="U133">
            <v>0.5</v>
          </cell>
          <cell r="V133">
            <v>0.8</v>
          </cell>
          <cell r="X133" t="str">
            <v>All people</v>
          </cell>
          <cell r="Y133">
            <v>33038.008000000002</v>
          </cell>
          <cell r="Z133">
            <v>42106.18</v>
          </cell>
          <cell r="AA133">
            <v>60549.34199999999</v>
          </cell>
          <cell r="AB133">
            <v>35554.384000000005</v>
          </cell>
          <cell r="AC133">
            <v>36571.696000000004</v>
          </cell>
          <cell r="AD133">
            <v>47013.34</v>
          </cell>
          <cell r="AE133">
            <v>76409.712</v>
          </cell>
          <cell r="AG133" t="str">
            <v>All people</v>
          </cell>
          <cell r="AP133" t="str">
            <v>All people</v>
          </cell>
        </row>
        <row r="134">
          <cell r="G134">
            <v>1409284</v>
          </cell>
          <cell r="H134">
            <v>1345841</v>
          </cell>
          <cell r="I134">
            <v>1316391</v>
          </cell>
          <cell r="J134">
            <v>1353381</v>
          </cell>
          <cell r="K134">
            <v>1260314</v>
          </cell>
          <cell r="L134">
            <v>1286216</v>
          </cell>
          <cell r="M134">
            <v>1219079</v>
          </cell>
          <cell r="O134" t="str">
            <v>Current Smoker (daily or occasional)</v>
          </cell>
          <cell r="P134">
            <v>2</v>
          </cell>
          <cell r="Q134">
            <v>2.2999999999999998</v>
          </cell>
          <cell r="R134">
            <v>2</v>
          </cell>
          <cell r="S134">
            <v>1.7</v>
          </cell>
          <cell r="T134">
            <v>2.4</v>
          </cell>
          <cell r="U134">
            <v>2</v>
          </cell>
          <cell r="V134">
            <v>2.7</v>
          </cell>
          <cell r="X134" t="str">
            <v>Current Smoker (daily or occasional)</v>
          </cell>
          <cell r="Y134">
            <v>56371.360000000001</v>
          </cell>
          <cell r="Z134">
            <v>61908.685999999994</v>
          </cell>
          <cell r="AA134">
            <v>52655.64</v>
          </cell>
          <cell r="AB134">
            <v>46014.953999999998</v>
          </cell>
          <cell r="AC134">
            <v>60495.072</v>
          </cell>
          <cell r="AD134">
            <v>51448.639999999999</v>
          </cell>
          <cell r="AE134">
            <v>65830.266000000003</v>
          </cell>
          <cell r="AG134" t="str">
            <v>Current Smoker (daily or occasional)</v>
          </cell>
          <cell r="AH134">
            <v>0.34125156698309411</v>
          </cell>
          <cell r="AI134">
            <v>0.31963027755070633</v>
          </cell>
          <cell r="AJ134">
            <v>0.30437116888900295</v>
          </cell>
          <cell r="AK134">
            <v>0.30452075895900771</v>
          </cell>
          <cell r="AL134">
            <v>0.27569167150465212</v>
          </cell>
          <cell r="AM134">
            <v>0.27358532705823496</v>
          </cell>
          <cell r="AN134">
            <v>0.25527205232758893</v>
          </cell>
          <cell r="AP134" t="str">
            <v>Current Smoker (daily or occasional)</v>
          </cell>
          <cell r="AQ134">
            <v>1.2967559545357577E-2</v>
          </cell>
          <cell r="AR134">
            <v>1.4702992767332491E-2</v>
          </cell>
          <cell r="AS134">
            <v>1.2174846755560118E-2</v>
          </cell>
          <cell r="AT134">
            <v>1.0353705804606261E-2</v>
          </cell>
          <cell r="AU134">
            <v>1.3233200232223302E-2</v>
          </cell>
          <cell r="AV134">
            <v>1.0943413082329399E-2</v>
          </cell>
          <cell r="AW134">
            <v>1.3784690825689803E-2</v>
          </cell>
        </row>
        <row r="135">
          <cell r="G135">
            <v>1088207</v>
          </cell>
          <cell r="H135">
            <v>926391</v>
          </cell>
          <cell r="I135">
            <v>901315</v>
          </cell>
          <cell r="J135">
            <v>966128</v>
          </cell>
          <cell r="K135">
            <v>840477</v>
          </cell>
          <cell r="L135">
            <v>851589</v>
          </cell>
          <cell r="M135">
            <v>762956</v>
          </cell>
          <cell r="O135" t="str">
            <v>Daily Smoker</v>
          </cell>
          <cell r="P135">
            <v>2</v>
          </cell>
          <cell r="Q135">
            <v>2.8</v>
          </cell>
          <cell r="R135">
            <v>2.4</v>
          </cell>
          <cell r="S135">
            <v>2.7</v>
          </cell>
          <cell r="T135">
            <v>2.9</v>
          </cell>
          <cell r="U135">
            <v>3.1</v>
          </cell>
          <cell r="V135">
            <v>3.2</v>
          </cell>
          <cell r="X135" t="str">
            <v>Daily Smoker</v>
          </cell>
          <cell r="Y135">
            <v>43528.28</v>
          </cell>
          <cell r="Z135">
            <v>51877.895999999993</v>
          </cell>
          <cell r="AA135">
            <v>43263.12</v>
          </cell>
          <cell r="AB135">
            <v>52170.912000000004</v>
          </cell>
          <cell r="AC135">
            <v>48747.665999999997</v>
          </cell>
          <cell r="AD135">
            <v>52798.517999999996</v>
          </cell>
          <cell r="AE135">
            <v>48829.184000000001</v>
          </cell>
          <cell r="AG135" t="str">
            <v>Daily Smoker</v>
          </cell>
          <cell r="AH135">
            <v>0.26350426454282594</v>
          </cell>
          <cell r="AI135">
            <v>0.22001307171536338</v>
          </cell>
          <cell r="AJ135">
            <v>0.20839879647247034</v>
          </cell>
          <cell r="AK135">
            <v>0.2173859628674765</v>
          </cell>
          <cell r="AL135">
            <v>0.18385299932494242</v>
          </cell>
          <cell r="AM135">
            <v>0.18113773665091654</v>
          </cell>
          <cell r="AN135">
            <v>0.1597610523646523</v>
          </cell>
          <cell r="AP135" t="str">
            <v>Daily Smoker</v>
          </cell>
          <cell r="AQ135">
            <v>1.0540170581713037E-2</v>
          </cell>
          <cell r="AR135">
            <v>1.232073201606035E-2</v>
          </cell>
          <cell r="AS135">
            <v>1.0003142230678577E-2</v>
          </cell>
          <cell r="AT135">
            <v>1.1738841994843732E-2</v>
          </cell>
          <cell r="AU135">
            <v>1.0663473960846661E-2</v>
          </cell>
          <cell r="AV135">
            <v>1.1230539672356826E-2</v>
          </cell>
          <cell r="AW135">
            <v>1.0224707351337747E-2</v>
          </cell>
        </row>
        <row r="136">
          <cell r="G136">
            <v>321077</v>
          </cell>
          <cell r="H136">
            <v>419450</v>
          </cell>
          <cell r="I136">
            <v>415076</v>
          </cell>
          <cell r="J136">
            <v>387253</v>
          </cell>
          <cell r="K136">
            <v>419837</v>
          </cell>
          <cell r="L136">
            <v>434627</v>
          </cell>
          <cell r="M136">
            <v>456123</v>
          </cell>
          <cell r="O136" t="str">
            <v xml:space="preserve">Occasional smoker (all) </v>
          </cell>
          <cell r="P136">
            <v>3.4</v>
          </cell>
          <cell r="Q136">
            <v>4.0999999999999996</v>
          </cell>
          <cell r="R136">
            <v>3.5</v>
          </cell>
          <cell r="S136">
            <v>4.2</v>
          </cell>
          <cell r="T136">
            <v>4.2</v>
          </cell>
          <cell r="U136">
            <v>4.5</v>
          </cell>
          <cell r="V136">
            <v>4.4000000000000004</v>
          </cell>
          <cell r="X136" t="str">
            <v xml:space="preserve">Occasional smoker (all) </v>
          </cell>
          <cell r="Y136">
            <v>21833.236000000001</v>
          </cell>
          <cell r="Z136">
            <v>34394.899999999994</v>
          </cell>
          <cell r="AA136">
            <v>29055.32</v>
          </cell>
          <cell r="AB136">
            <v>32529.252</v>
          </cell>
          <cell r="AC136">
            <v>35266.308000000005</v>
          </cell>
          <cell r="AD136">
            <v>39116.43</v>
          </cell>
          <cell r="AE136">
            <v>40138.824000000001</v>
          </cell>
          <cell r="AG136" t="str">
            <v xml:space="preserve">Occasional smoker (all) </v>
          </cell>
          <cell r="AH136">
            <v>7.7747302440268187E-2</v>
          </cell>
          <cell r="AI136">
            <v>9.9617205835342934E-2</v>
          </cell>
          <cell r="AJ136">
            <v>9.5972372416532614E-2</v>
          </cell>
          <cell r="AK136">
            <v>8.7134796091531214E-2</v>
          </cell>
          <cell r="AL136">
            <v>9.1838672179709688E-2</v>
          </cell>
          <cell r="AM136">
            <v>9.2447590407318439E-2</v>
          </cell>
          <cell r="AN136">
            <v>9.5510999962936646E-2</v>
          </cell>
          <cell r="AP136" t="str">
            <v xml:space="preserve">Occasional smoker (all) </v>
          </cell>
          <cell r="AQ136">
            <v>5.286816565938237E-3</v>
          </cell>
          <cell r="AR136">
            <v>8.1686108784981212E-3</v>
          </cell>
          <cell r="AS136">
            <v>6.7180660691572823E-3</v>
          </cell>
          <cell r="AT136">
            <v>7.3193228716886228E-3</v>
          </cell>
          <cell r="AU136">
            <v>7.7144484630956144E-3</v>
          </cell>
          <cell r="AV136">
            <v>8.3202831366586596E-3</v>
          </cell>
          <cell r="AW136">
            <v>8.4049679967384255E-3</v>
          </cell>
        </row>
        <row r="137">
          <cell r="G137">
            <v>143160</v>
          </cell>
          <cell r="H137">
            <v>177501</v>
          </cell>
          <cell r="I137">
            <v>186862</v>
          </cell>
          <cell r="J137">
            <v>177884</v>
          </cell>
          <cell r="K137">
            <v>206961</v>
          </cell>
          <cell r="L137">
            <v>206433</v>
          </cell>
          <cell r="M137">
            <v>243576</v>
          </cell>
          <cell r="O137" t="str">
            <v xml:space="preserve">Occasional smoker (always) </v>
          </cell>
          <cell r="P137">
            <v>6.5</v>
          </cell>
          <cell r="Q137">
            <v>5.9</v>
          </cell>
          <cell r="R137">
            <v>5.9</v>
          </cell>
          <cell r="S137">
            <v>6.6</v>
          </cell>
          <cell r="T137">
            <v>6.1</v>
          </cell>
          <cell r="U137">
            <v>6.6</v>
          </cell>
          <cell r="V137">
            <v>6.7</v>
          </cell>
          <cell r="X137" t="str">
            <v xml:space="preserve">Occasional smoker (always) </v>
          </cell>
          <cell r="Y137">
            <v>18610.8</v>
          </cell>
          <cell r="Z137">
            <v>20945.118000000002</v>
          </cell>
          <cell r="AA137">
            <v>22049.716</v>
          </cell>
          <cell r="AB137">
            <v>23480.687999999998</v>
          </cell>
          <cell r="AC137">
            <v>25249.241999999998</v>
          </cell>
          <cell r="AD137">
            <v>27249.155999999995</v>
          </cell>
          <cell r="AE137">
            <v>32639.183999999997</v>
          </cell>
          <cell r="AG137" t="str">
            <v xml:space="preserve">Occasional smoker (always) </v>
          </cell>
          <cell r="AH137">
            <v>3.4665528260662687E-2</v>
          </cell>
          <cell r="AI137">
            <v>4.2155569562472781E-2</v>
          </cell>
          <cell r="AJ137">
            <v>4.320555622222947E-2</v>
          </cell>
          <cell r="AK137">
            <v>4.0025218830960482E-2</v>
          </cell>
          <cell r="AL137">
            <v>4.5272387695664974E-2</v>
          </cell>
          <cell r="AM137">
            <v>4.3909452083174691E-2</v>
          </cell>
          <cell r="AN137">
            <v>5.1004196953392519E-2</v>
          </cell>
          <cell r="AP137" t="str">
            <v xml:space="preserve">Occasional smoker (always) </v>
          </cell>
          <cell r="AQ137">
            <v>5.0611671260567528E-3</v>
          </cell>
          <cell r="AR137">
            <v>5.7331574604962974E-3</v>
          </cell>
          <cell r="AS137">
            <v>5.098255634223078E-3</v>
          </cell>
          <cell r="AT137">
            <v>5.2833288856867829E-3</v>
          </cell>
          <cell r="AU137">
            <v>5.5232312988711266E-3</v>
          </cell>
          <cell r="AV137">
            <v>5.7960476749790591E-3</v>
          </cell>
          <cell r="AW137">
            <v>6.8345623917545973E-3</v>
          </cell>
        </row>
        <row r="138">
          <cell r="G138">
            <v>177917</v>
          </cell>
          <cell r="H138">
            <v>241949</v>
          </cell>
          <cell r="I138">
            <v>228214</v>
          </cell>
          <cell r="J138">
            <v>209369</v>
          </cell>
          <cell r="K138">
            <v>212876</v>
          </cell>
          <cell r="L138">
            <v>228194</v>
          </cell>
          <cell r="M138">
            <v>212547</v>
          </cell>
          <cell r="O138" t="str">
            <v>Occasional smoker (former daily)</v>
          </cell>
          <cell r="P138">
            <v>5.9</v>
          </cell>
          <cell r="Q138">
            <v>5.9</v>
          </cell>
          <cell r="R138">
            <v>5.0999999999999996</v>
          </cell>
          <cell r="S138">
            <v>5.7</v>
          </cell>
          <cell r="T138">
            <v>6.1</v>
          </cell>
          <cell r="U138">
            <v>6.6</v>
          </cell>
          <cell r="V138">
            <v>6.7</v>
          </cell>
          <cell r="X138" t="str">
            <v>Occasional smoker (former daily)</v>
          </cell>
          <cell r="Y138">
            <v>20994.206000000002</v>
          </cell>
          <cell r="Z138">
            <v>28549.982000000004</v>
          </cell>
          <cell r="AA138">
            <v>23277.827999999998</v>
          </cell>
          <cell r="AB138">
            <v>23868.066000000003</v>
          </cell>
          <cell r="AC138">
            <v>25970.871999999996</v>
          </cell>
          <cell r="AD138">
            <v>30121.607999999997</v>
          </cell>
          <cell r="AE138">
            <v>28481.298000000003</v>
          </cell>
          <cell r="AG138" t="str">
            <v>Occasional smoker (former daily)</v>
          </cell>
          <cell r="AH138">
            <v>4.30817741796055E-2</v>
          </cell>
          <cell r="AI138">
            <v>5.746163627287016E-2</v>
          </cell>
          <cell r="AJ138">
            <v>5.2766816194303151E-2</v>
          </cell>
          <cell r="AK138">
            <v>4.7109577260570738E-2</v>
          </cell>
          <cell r="AL138">
            <v>4.6566284484044713E-2</v>
          </cell>
          <cell r="AM138">
            <v>4.8538138324143741E-2</v>
          </cell>
          <cell r="AN138">
            <v>4.4506803009544127E-2</v>
          </cell>
          <cell r="AP138" t="str">
            <v>Occasional smoker (former daily)</v>
          </cell>
          <cell r="AQ138">
            <v>5.0836493531934493E-3</v>
          </cell>
          <cell r="AR138">
            <v>6.7804730801986788E-3</v>
          </cell>
          <cell r="AS138">
            <v>5.3822152518189217E-3</v>
          </cell>
          <cell r="AT138">
            <v>5.3704918077050641E-3</v>
          </cell>
          <cell r="AU138">
            <v>5.6810867070534541E-3</v>
          </cell>
          <cell r="AV138">
            <v>6.4070342587869734E-3</v>
          </cell>
          <cell r="AW138">
            <v>5.9639116032789126E-3</v>
          </cell>
        </row>
        <row r="139">
          <cell r="G139">
            <v>1117386</v>
          </cell>
          <cell r="H139">
            <v>1230992</v>
          </cell>
          <cell r="I139">
            <v>1224285</v>
          </cell>
          <cell r="J139">
            <v>1240542</v>
          </cell>
          <cell r="K139">
            <v>1181975</v>
          </cell>
          <cell r="L139">
            <v>1174297</v>
          </cell>
          <cell r="M139">
            <v>1174736</v>
          </cell>
          <cell r="O139" t="str">
            <v>Former Smoker (daily or occasional)</v>
          </cell>
          <cell r="P139">
            <v>2</v>
          </cell>
          <cell r="Q139">
            <v>2.2999999999999998</v>
          </cell>
          <cell r="R139">
            <v>2</v>
          </cell>
          <cell r="S139">
            <v>1.7</v>
          </cell>
          <cell r="T139">
            <v>2.4</v>
          </cell>
          <cell r="U139">
            <v>2</v>
          </cell>
          <cell r="V139">
            <v>2.7</v>
          </cell>
          <cell r="X139" t="str">
            <v>Former Smoker (daily or occasional)</v>
          </cell>
          <cell r="Y139">
            <v>44695.44</v>
          </cell>
          <cell r="Z139">
            <v>56625.631999999991</v>
          </cell>
          <cell r="AA139">
            <v>48971.4</v>
          </cell>
          <cell r="AB139">
            <v>42178.428</v>
          </cell>
          <cell r="AC139">
            <v>56734.8</v>
          </cell>
          <cell r="AD139">
            <v>46971.88</v>
          </cell>
          <cell r="AE139">
            <v>63435.744000000006</v>
          </cell>
          <cell r="AG139" t="str">
            <v>Former Smoker (daily or occasional)</v>
          </cell>
          <cell r="AH139">
            <v>0.27056982370123528</v>
          </cell>
          <cell r="AI139">
            <v>0.29235423398655497</v>
          </cell>
          <cell r="AJ139">
            <v>0.28307475248863978</v>
          </cell>
          <cell r="AK139">
            <v>0.2791311473713059</v>
          </cell>
          <cell r="AL139">
            <v>0.25855514056553464</v>
          </cell>
          <cell r="AM139">
            <v>0.249779530660872</v>
          </cell>
          <cell r="AN139">
            <v>0.24598674053371644</v>
          </cell>
          <cell r="AP139" t="str">
            <v>Former Smoker (daily or occasional)</v>
          </cell>
          <cell r="AQ139">
            <v>1.0822792948049411E-2</v>
          </cell>
          <cell r="AR139">
            <v>1.3448294763381528E-2</v>
          </cell>
          <cell r="AS139">
            <v>1.1322990099545592E-2</v>
          </cell>
          <cell r="AT139">
            <v>9.4904590106244004E-3</v>
          </cell>
          <cell r="AU139">
            <v>1.2410646747145662E-2</v>
          </cell>
          <cell r="AV139">
            <v>9.9911812264348795E-3</v>
          </cell>
          <cell r="AW139">
            <v>1.3283283988820688E-2</v>
          </cell>
        </row>
        <row r="140">
          <cell r="G140">
            <v>436121</v>
          </cell>
          <cell r="H140">
            <v>532595</v>
          </cell>
          <cell r="I140">
            <v>506769</v>
          </cell>
          <cell r="J140">
            <v>539867</v>
          </cell>
          <cell r="K140">
            <v>451994</v>
          </cell>
          <cell r="L140">
            <v>449232</v>
          </cell>
          <cell r="M140">
            <v>410360</v>
          </cell>
          <cell r="O140" t="str">
            <v>Former smoker (daily)</v>
          </cell>
          <cell r="P140">
            <v>3.5</v>
          </cell>
          <cell r="Q140">
            <v>3.5</v>
          </cell>
          <cell r="R140">
            <v>3.1</v>
          </cell>
          <cell r="S140">
            <v>3.4</v>
          </cell>
          <cell r="T140">
            <v>4.9000000000000004</v>
          </cell>
          <cell r="U140">
            <v>4.5</v>
          </cell>
          <cell r="V140">
            <v>4.7</v>
          </cell>
          <cell r="X140" t="str">
            <v>Former smoker (daily)</v>
          </cell>
          <cell r="Y140">
            <v>30528.47</v>
          </cell>
          <cell r="Z140">
            <v>37281.65</v>
          </cell>
          <cell r="AA140">
            <v>31419.678000000004</v>
          </cell>
          <cell r="AB140">
            <v>36710.955999999998</v>
          </cell>
          <cell r="AC140">
            <v>44295.412000000004</v>
          </cell>
          <cell r="AD140">
            <v>40430.879999999997</v>
          </cell>
          <cell r="AE140">
            <v>38573.839999999997</v>
          </cell>
          <cell r="AG140" t="str">
            <v>Former smoker (daily)</v>
          </cell>
          <cell r="AH140">
            <v>0.10560467204923493</v>
          </cell>
          <cell r="AI140">
            <v>0.12648855821164495</v>
          </cell>
          <cell r="AJ140">
            <v>0.11717329644969553</v>
          </cell>
          <cell r="AK140">
            <v>0.12147407757085596</v>
          </cell>
          <cell r="AL140">
            <v>9.8872964491447154E-2</v>
          </cell>
          <cell r="AM140">
            <v>9.5554155480125427E-2</v>
          </cell>
          <cell r="AN140">
            <v>8.5928343768656004E-2</v>
          </cell>
          <cell r="AP140" t="str">
            <v>Former smoker (daily)</v>
          </cell>
          <cell r="AQ140">
            <v>7.392327043446445E-3</v>
          </cell>
          <cell r="AR140">
            <v>8.8541990748151472E-3</v>
          </cell>
          <cell r="AS140">
            <v>7.2647443798811231E-3</v>
          </cell>
          <cell r="AT140">
            <v>8.2602372748182048E-3</v>
          </cell>
          <cell r="AU140">
            <v>9.6895505201618215E-3</v>
          </cell>
          <cell r="AV140">
            <v>8.5998739932112885E-3</v>
          </cell>
          <cell r="AW140">
            <v>8.0772643142536654E-3</v>
          </cell>
        </row>
        <row r="141">
          <cell r="G141">
            <v>681265</v>
          </cell>
          <cell r="H141">
            <v>698397</v>
          </cell>
          <cell r="I141">
            <v>717516</v>
          </cell>
          <cell r="J141">
            <v>700675</v>
          </cell>
          <cell r="K141">
            <v>729981</v>
          </cell>
          <cell r="L141">
            <v>725065</v>
          </cell>
          <cell r="M141">
            <v>764376</v>
          </cell>
          <cell r="O141" t="str">
            <v>Former smoker (occasional)</v>
          </cell>
          <cell r="P141">
            <v>3.1</v>
          </cell>
          <cell r="Q141">
            <v>3.5</v>
          </cell>
          <cell r="R141">
            <v>3.1</v>
          </cell>
          <cell r="S141">
            <v>3.4</v>
          </cell>
          <cell r="T141">
            <v>3.6</v>
          </cell>
          <cell r="U141">
            <v>3.9</v>
          </cell>
          <cell r="V141">
            <v>3.2</v>
          </cell>
          <cell r="X141" t="str">
            <v>Former smoker (occasional)</v>
          </cell>
          <cell r="Y141">
            <v>42238.43</v>
          </cell>
          <cell r="Z141">
            <v>48887.79</v>
          </cell>
          <cell r="AA141">
            <v>44485.991999999998</v>
          </cell>
          <cell r="AB141">
            <v>47645.9</v>
          </cell>
          <cell r="AC141">
            <v>52558.632000000005</v>
          </cell>
          <cell r="AD141">
            <v>56555.07</v>
          </cell>
          <cell r="AE141">
            <v>48920.064000000006</v>
          </cell>
          <cell r="AG141" t="str">
            <v>Former smoker (occasional)</v>
          </cell>
          <cell r="AH141">
            <v>0.16496515165200032</v>
          </cell>
          <cell r="AI141">
            <v>0.16586567577490999</v>
          </cell>
          <cell r="AJ141">
            <v>0.16590145603894424</v>
          </cell>
          <cell r="AK141">
            <v>0.15765706980044991</v>
          </cell>
          <cell r="AL141">
            <v>0.15968217607408747</v>
          </cell>
          <cell r="AM141">
            <v>0.15422537518074658</v>
          </cell>
          <cell r="AN141">
            <v>0.16005839676506045</v>
          </cell>
          <cell r="AP141" t="str">
            <v>Former smoker (occasional)</v>
          </cell>
          <cell r="AQ141">
            <v>1.022783940242402E-2</v>
          </cell>
          <cell r="AR141">
            <v>1.16105973042437E-2</v>
          </cell>
          <cell r="AS141">
            <v>1.0285890274414544E-2</v>
          </cell>
          <cell r="AT141">
            <v>1.0720680746430592E-2</v>
          </cell>
          <cell r="AU141">
            <v>1.1497116677334298E-2</v>
          </cell>
          <cell r="AV141">
            <v>1.2029579264098233E-2</v>
          </cell>
          <cell r="AW141">
            <v>1.0243737392963869E-2</v>
          </cell>
        </row>
        <row r="142">
          <cell r="G142">
            <v>1603081</v>
          </cell>
          <cell r="H142">
            <v>1633785</v>
          </cell>
          <cell r="I142">
            <v>1784277</v>
          </cell>
          <cell r="J142">
            <v>1850375</v>
          </cell>
          <cell r="K142">
            <v>2129173</v>
          </cell>
          <cell r="L142">
            <v>2240821</v>
          </cell>
          <cell r="M142">
            <v>2381792</v>
          </cell>
          <cell r="O142" t="str">
            <v>Never Smoker</v>
          </cell>
          <cell r="P142">
            <v>1.5</v>
          </cell>
          <cell r="Q142">
            <v>1.7</v>
          </cell>
          <cell r="R142">
            <v>1.6</v>
          </cell>
          <cell r="S142">
            <v>1.7</v>
          </cell>
          <cell r="T142">
            <v>1.8</v>
          </cell>
          <cell r="U142">
            <v>1.5</v>
          </cell>
          <cell r="V142">
            <v>1.7</v>
          </cell>
          <cell r="X142" t="str">
            <v>Never Smoker</v>
          </cell>
          <cell r="Y142">
            <v>48092.43</v>
          </cell>
          <cell r="Z142">
            <v>55548.69</v>
          </cell>
          <cell r="AA142">
            <v>57096.864000000001</v>
          </cell>
          <cell r="AB142">
            <v>62912.75</v>
          </cell>
          <cell r="AC142">
            <v>76650.228000000003</v>
          </cell>
          <cell r="AD142">
            <v>67224.63</v>
          </cell>
          <cell r="AE142">
            <v>80980.928</v>
          </cell>
          <cell r="AG142" t="str">
            <v>Never Smoker</v>
          </cell>
          <cell r="AH142">
            <v>0.38817860931567061</v>
          </cell>
          <cell r="AI142">
            <v>0.3880154884627387</v>
          </cell>
          <cell r="AJ142">
            <v>0.41255407862235727</v>
          </cell>
          <cell r="AK142">
            <v>0.41634809366968639</v>
          </cell>
          <cell r="AL142">
            <v>0.46575318792981324</v>
          </cell>
          <cell r="AM142">
            <v>0.47663514228089304</v>
          </cell>
          <cell r="AN142">
            <v>0.49874120713869463</v>
          </cell>
          <cell r="AP142" t="str">
            <v>Never Smoker</v>
          </cell>
          <cell r="AQ142">
            <v>1.1645358279470117E-2</v>
          </cell>
          <cell r="AR142">
            <v>1.3192526607733115E-2</v>
          </cell>
          <cell r="AS142">
            <v>1.2376622358670718E-2</v>
          </cell>
          <cell r="AT142">
            <v>1.0825050435411846E-2</v>
          </cell>
          <cell r="AU142">
            <v>2.3287659396490662E-2</v>
          </cell>
          <cell r="AV142">
            <v>1.4299054268426791E-2</v>
          </cell>
          <cell r="AW142">
            <v>1.6957201042715617E-2</v>
          </cell>
        </row>
        <row r="143">
          <cell r="G143">
            <v>2088005</v>
          </cell>
          <cell r="H143">
            <v>2131406</v>
          </cell>
          <cell r="I143">
            <v>2190688</v>
          </cell>
          <cell r="J143">
            <v>2242033</v>
          </cell>
          <cell r="K143">
            <v>2314960</v>
          </cell>
          <cell r="L143">
            <v>2386369</v>
          </cell>
          <cell r="M143">
            <v>2417573</v>
          </cell>
          <cell r="O143" t="str">
            <v>All people</v>
          </cell>
          <cell r="P143">
            <v>1.2</v>
          </cell>
          <cell r="Q143">
            <v>1.4</v>
          </cell>
          <cell r="R143">
            <v>1.2</v>
          </cell>
          <cell r="S143">
            <v>1.3</v>
          </cell>
          <cell r="T143">
            <v>1.4</v>
          </cell>
          <cell r="U143">
            <v>1.5</v>
          </cell>
          <cell r="V143">
            <v>1.7</v>
          </cell>
          <cell r="X143" t="str">
            <v>All people</v>
          </cell>
          <cell r="Y143">
            <v>50112.12</v>
          </cell>
          <cell r="Z143">
            <v>59679.367999999995</v>
          </cell>
          <cell r="AA143">
            <v>52576.512000000002</v>
          </cell>
          <cell r="AB143">
            <v>58292.858</v>
          </cell>
          <cell r="AC143">
            <v>64818.879999999997</v>
          </cell>
          <cell r="AD143">
            <v>71591.070000000007</v>
          </cell>
          <cell r="AE143">
            <v>82197.482000000004</v>
          </cell>
          <cell r="AG143" t="str">
            <v>All people</v>
          </cell>
          <cell r="AP143" t="str">
            <v>All people</v>
          </cell>
        </row>
        <row r="144">
          <cell r="G144">
            <v>778836</v>
          </cell>
          <cell r="H144">
            <v>757130</v>
          </cell>
          <cell r="I144">
            <v>742120</v>
          </cell>
          <cell r="J144">
            <v>779758</v>
          </cell>
          <cell r="K144">
            <v>731338</v>
          </cell>
          <cell r="L144">
            <v>742456</v>
          </cell>
          <cell r="M144">
            <v>742916</v>
          </cell>
          <cell r="O144" t="str">
            <v>Current Smoker (daily or occasional)</v>
          </cell>
          <cell r="P144">
            <v>2.4</v>
          </cell>
          <cell r="Q144">
            <v>2.8</v>
          </cell>
          <cell r="R144">
            <v>3.1</v>
          </cell>
          <cell r="S144">
            <v>2.7</v>
          </cell>
          <cell r="T144">
            <v>3.6</v>
          </cell>
          <cell r="U144">
            <v>3.9</v>
          </cell>
          <cell r="V144">
            <v>4.0999999999999996</v>
          </cell>
          <cell r="X144" t="str">
            <v>Current Smoker (daily or occasional)</v>
          </cell>
          <cell r="Y144">
            <v>37384.127999999997</v>
          </cell>
          <cell r="Z144">
            <v>42399.28</v>
          </cell>
          <cell r="AA144">
            <v>46011.44</v>
          </cell>
          <cell r="AB144">
            <v>42106.932000000001</v>
          </cell>
          <cell r="AC144">
            <v>52656.336000000003</v>
          </cell>
          <cell r="AD144">
            <v>57911.567999999999</v>
          </cell>
          <cell r="AE144">
            <v>60919.111999999994</v>
          </cell>
          <cell r="AG144" t="str">
            <v>Current Smoker (daily or occasional)</v>
          </cell>
          <cell r="AH144">
            <v>0.37300485391557969</v>
          </cell>
          <cell r="AI144">
            <v>0.35522561163851468</v>
          </cell>
          <cell r="AJ144">
            <v>0.33876115631253745</v>
          </cell>
          <cell r="AK144">
            <v>0.3477905989786948</v>
          </cell>
          <cell r="AL144">
            <v>0.31591820161039502</v>
          </cell>
          <cell r="AM144">
            <v>0.31112371976002035</v>
          </cell>
          <cell r="AN144">
            <v>0.30729826979371461</v>
          </cell>
          <cell r="AP144" t="str">
            <v>Current Smoker (daily or occasional)</v>
          </cell>
          <cell r="AQ144">
            <v>1.6412213572285509E-2</v>
          </cell>
          <cell r="AR144">
            <v>1.5629926912094649E-2</v>
          </cell>
          <cell r="AS144">
            <v>2.1003191691377321E-2</v>
          </cell>
          <cell r="AT144">
            <v>1.7389529948934741E-2</v>
          </cell>
          <cell r="AU144">
            <v>2.0850601306286069E-2</v>
          </cell>
          <cell r="AV144">
            <v>2.4267650141281585E-2</v>
          </cell>
          <cell r="AW144">
            <v>2.5198458123084598E-2</v>
          </cell>
        </row>
        <row r="145">
          <cell r="G145">
            <v>617878</v>
          </cell>
          <cell r="H145">
            <v>519148</v>
          </cell>
          <cell r="I145">
            <v>519177</v>
          </cell>
          <cell r="J145">
            <v>552926</v>
          </cell>
          <cell r="K145">
            <v>493307</v>
          </cell>
          <cell r="L145">
            <v>494781</v>
          </cell>
          <cell r="M145">
            <v>461637</v>
          </cell>
          <cell r="O145" t="str">
            <v>Daily Smoker</v>
          </cell>
          <cell r="P145">
            <v>3.1</v>
          </cell>
          <cell r="Q145">
            <v>3.5</v>
          </cell>
          <cell r="R145">
            <v>3.1</v>
          </cell>
          <cell r="S145">
            <v>3.4</v>
          </cell>
          <cell r="T145">
            <v>4.9000000000000004</v>
          </cell>
          <cell r="U145">
            <v>4.3</v>
          </cell>
          <cell r="V145">
            <v>4.4000000000000004</v>
          </cell>
          <cell r="X145" t="str">
            <v>Daily Smoker</v>
          </cell>
          <cell r="Y145">
            <v>38308.436000000002</v>
          </cell>
          <cell r="Z145">
            <v>36340.36</v>
          </cell>
          <cell r="AA145">
            <v>32188.973999999998</v>
          </cell>
          <cell r="AB145">
            <v>37598.968000000001</v>
          </cell>
          <cell r="AC145">
            <v>48344.086000000003</v>
          </cell>
          <cell r="AD145">
            <v>42551.165999999997</v>
          </cell>
          <cell r="AE145">
            <v>40624.056000000004</v>
          </cell>
          <cell r="AG145" t="str">
            <v>Daily Smoker</v>
          </cell>
          <cell r="AH145">
            <v>0.29591787375988082</v>
          </cell>
          <cell r="AI145">
            <v>0.24357067588249259</v>
          </cell>
          <cell r="AJ145">
            <v>0.23699267079565872</v>
          </cell>
          <cell r="AK145">
            <v>0.24661813630753873</v>
          </cell>
          <cell r="AL145">
            <v>0.21309525866537651</v>
          </cell>
          <cell r="AM145">
            <v>0.20733633398690646</v>
          </cell>
          <cell r="AN145">
            <v>0.19095059383935872</v>
          </cell>
          <cell r="AP145" t="str">
            <v>Daily Smoker</v>
          </cell>
          <cell r="AQ145">
            <v>1.7163236678073089E-2</v>
          </cell>
          <cell r="AR145">
            <v>1.6562805960009495E-2</v>
          </cell>
          <cell r="AS145">
            <v>1.4693545589330842E-2</v>
          </cell>
          <cell r="AT145">
            <v>1.5783560723682481E-2</v>
          </cell>
          <cell r="AU145">
            <v>2.0883335349206899E-2</v>
          </cell>
          <cell r="AV145">
            <v>1.6586906718952518E-2</v>
          </cell>
          <cell r="AW145">
            <v>1.680365225786357E-2</v>
          </cell>
        </row>
        <row r="146">
          <cell r="G146">
            <v>160958</v>
          </cell>
          <cell r="H146">
            <v>237982</v>
          </cell>
          <cell r="I146">
            <v>222943</v>
          </cell>
          <cell r="J146">
            <v>226832</v>
          </cell>
          <cell r="K146">
            <v>238031</v>
          </cell>
          <cell r="L146">
            <v>247675</v>
          </cell>
          <cell r="M146">
            <v>281279</v>
          </cell>
          <cell r="O146" t="str">
            <v xml:space="preserve">Occasional smoker (all) </v>
          </cell>
          <cell r="P146">
            <v>5</v>
          </cell>
          <cell r="Q146">
            <v>5.9</v>
          </cell>
          <cell r="R146">
            <v>5.0999999999999996</v>
          </cell>
          <cell r="S146">
            <v>5.7</v>
          </cell>
          <cell r="T146">
            <v>6.1</v>
          </cell>
          <cell r="U146">
            <v>6.6</v>
          </cell>
          <cell r="V146">
            <v>5.9</v>
          </cell>
          <cell r="X146" t="str">
            <v xml:space="preserve">Occasional smoker (all) </v>
          </cell>
          <cell r="Y146">
            <v>16095.8</v>
          </cell>
          <cell r="Z146">
            <v>28081.876</v>
          </cell>
          <cell r="AA146">
            <v>22740.185999999998</v>
          </cell>
          <cell r="AB146">
            <v>25858.848000000002</v>
          </cell>
          <cell r="AC146">
            <v>29039.781999999996</v>
          </cell>
          <cell r="AD146">
            <v>32693.1</v>
          </cell>
          <cell r="AE146">
            <v>33190.921999999999</v>
          </cell>
          <cell r="AG146" t="str">
            <v xml:space="preserve">Occasional smoker (all) </v>
          </cell>
          <cell r="AH146">
            <v>7.7086980155698856E-2</v>
          </cell>
          <cell r="AI146">
            <v>0.11165493575602208</v>
          </cell>
          <cell r="AJ146">
            <v>0.10176848551687871</v>
          </cell>
          <cell r="AK146">
            <v>0.10117246267115604</v>
          </cell>
          <cell r="AL146">
            <v>0.10282294294501849</v>
          </cell>
          <cell r="AM146">
            <v>0.10378738577311389</v>
          </cell>
          <cell r="AN146">
            <v>0.11634767595435588</v>
          </cell>
          <cell r="AP146" t="str">
            <v xml:space="preserve">Occasional smoker (all) </v>
          </cell>
          <cell r="AQ146">
            <v>7.7086980155698856E-3</v>
          </cell>
          <cell r="AR146">
            <v>1.3175282419210605E-2</v>
          </cell>
          <cell r="AS146">
            <v>1.0380385522721627E-2</v>
          </cell>
          <cell r="AT146">
            <v>1.1331315819169477E-2</v>
          </cell>
          <cell r="AU146">
            <v>1.2544399039292255E-2</v>
          </cell>
          <cell r="AV146">
            <v>1.3699934922051033E-2</v>
          </cell>
          <cell r="AW146">
            <v>1.3729025762613995E-2</v>
          </cell>
        </row>
        <row r="147">
          <cell r="G147">
            <v>72798</v>
          </cell>
          <cell r="H147">
            <v>113298</v>
          </cell>
          <cell r="I147">
            <v>94121</v>
          </cell>
          <cell r="J147">
            <v>111042</v>
          </cell>
          <cell r="K147">
            <v>130011</v>
          </cell>
          <cell r="L147">
            <v>124141</v>
          </cell>
          <cell r="M147">
            <v>154939</v>
          </cell>
          <cell r="O147" t="str">
            <v xml:space="preserve">Occasional smoker (always) </v>
          </cell>
          <cell r="P147">
            <v>8</v>
          </cell>
          <cell r="Q147">
            <v>8.3000000000000007</v>
          </cell>
          <cell r="R147">
            <v>7.7</v>
          </cell>
          <cell r="S147">
            <v>8.1</v>
          </cell>
          <cell r="T147">
            <v>8.6</v>
          </cell>
          <cell r="U147">
            <v>8.3000000000000007</v>
          </cell>
          <cell r="V147">
            <v>7.7</v>
          </cell>
          <cell r="X147" t="str">
            <v xml:space="preserve">Occasional smoker (always) </v>
          </cell>
          <cell r="Y147">
            <v>11647.68</v>
          </cell>
          <cell r="Z147">
            <v>18807.468000000001</v>
          </cell>
          <cell r="AA147">
            <v>14494.634000000002</v>
          </cell>
          <cell r="AB147">
            <v>17988.804</v>
          </cell>
          <cell r="AC147">
            <v>22361.891999999996</v>
          </cell>
          <cell r="AD147">
            <v>20607.406000000003</v>
          </cell>
          <cell r="AE147">
            <v>23860.606</v>
          </cell>
          <cell r="AG147" t="str">
            <v xml:space="preserve">Occasional smoker (always) </v>
          </cell>
          <cell r="AH147">
            <v>3.4864859040088507E-2</v>
          </cell>
          <cell r="AI147">
            <v>5.3156461040271073E-2</v>
          </cell>
          <cell r="AJ147">
            <v>4.2964128164302721E-2</v>
          </cell>
          <cell r="AK147">
            <v>4.9527370917377217E-2</v>
          </cell>
          <cell r="AL147">
            <v>5.6161229567681513E-2</v>
          </cell>
          <cell r="AM147">
            <v>5.2020873553084206E-2</v>
          </cell>
          <cell r="AN147">
            <v>6.408865419989386E-2</v>
          </cell>
          <cell r="AP147" t="str">
            <v xml:space="preserve">Occasional smoker (always) </v>
          </cell>
          <cell r="AQ147">
            <v>6.1362151910555772E-3</v>
          </cell>
          <cell r="AR147">
            <v>8.8239725326849996E-3</v>
          </cell>
          <cell r="AS147">
            <v>6.6164757373026193E-3</v>
          </cell>
          <cell r="AT147">
            <v>8.0234340886151095E-3</v>
          </cell>
          <cell r="AU147">
            <v>9.6597314856412195E-3</v>
          </cell>
          <cell r="AV147">
            <v>8.6354650098119795E-3</v>
          </cell>
          <cell r="AW147">
            <v>9.8696527467836553E-3</v>
          </cell>
        </row>
        <row r="148">
          <cell r="G148">
            <v>88160</v>
          </cell>
          <cell r="H148">
            <v>124684</v>
          </cell>
          <cell r="I148">
            <v>128822</v>
          </cell>
          <cell r="J148">
            <v>115790</v>
          </cell>
          <cell r="K148">
            <v>108020</v>
          </cell>
          <cell r="L148">
            <v>123534</v>
          </cell>
          <cell r="M148">
            <v>126340</v>
          </cell>
          <cell r="O148" t="str">
            <v>Occasional smoker (former daily)</v>
          </cell>
          <cell r="P148">
            <v>7.9</v>
          </cell>
          <cell r="Q148">
            <v>8.3000000000000007</v>
          </cell>
          <cell r="R148">
            <v>6.5</v>
          </cell>
          <cell r="S148">
            <v>8.1</v>
          </cell>
          <cell r="T148">
            <v>8.6</v>
          </cell>
          <cell r="U148">
            <v>8.3000000000000007</v>
          </cell>
          <cell r="V148">
            <v>8.5</v>
          </cell>
          <cell r="X148" t="str">
            <v>Occasional smoker (former daily)</v>
          </cell>
          <cell r="Y148">
            <v>13929.28</v>
          </cell>
          <cell r="Z148">
            <v>20697.544000000002</v>
          </cell>
          <cell r="AA148">
            <v>16746.86</v>
          </cell>
          <cell r="AB148">
            <v>18757.98</v>
          </cell>
          <cell r="AC148">
            <v>18579.439999999999</v>
          </cell>
          <cell r="AD148">
            <v>20506.644</v>
          </cell>
          <cell r="AE148">
            <v>21477.8</v>
          </cell>
          <cell r="AG148" t="str">
            <v>Occasional smoker (former daily)</v>
          </cell>
          <cell r="AH148">
            <v>4.2222121115610356E-2</v>
          </cell>
          <cell r="AI148">
            <v>5.8498474715751009E-2</v>
          </cell>
          <cell r="AJ148">
            <v>5.8804357352575998E-2</v>
          </cell>
          <cell r="AK148">
            <v>5.1645091753778828E-2</v>
          </cell>
          <cell r="AL148">
            <v>4.6661713377336975E-2</v>
          </cell>
          <cell r="AM148">
            <v>5.1766512220029676E-2</v>
          </cell>
          <cell r="AN148">
            <v>5.2259021754462016E-2</v>
          </cell>
          <cell r="AP148" t="str">
            <v>Occasional smoker (former daily)</v>
          </cell>
          <cell r="AQ148">
            <v>6.6710951362664358E-3</v>
          </cell>
          <cell r="AR148">
            <v>9.7107468028146682E-3</v>
          </cell>
          <cell r="AS148">
            <v>7.6445664558348805E-3</v>
          </cell>
          <cell r="AT148">
            <v>8.3665048641121693E-3</v>
          </cell>
          <cell r="AU148">
            <v>8.0258147009019606E-3</v>
          </cell>
          <cell r="AV148">
            <v>8.5932410285249269E-3</v>
          </cell>
          <cell r="AW148">
            <v>8.8840336982585425E-3</v>
          </cell>
        </row>
        <row r="149">
          <cell r="G149">
            <v>561736</v>
          </cell>
          <cell r="H149">
            <v>611014</v>
          </cell>
          <cell r="I149">
            <v>605044</v>
          </cell>
          <cell r="J149">
            <v>618516</v>
          </cell>
          <cell r="K149">
            <v>602620</v>
          </cell>
          <cell r="L149">
            <v>618544</v>
          </cell>
          <cell r="M149">
            <v>635425</v>
          </cell>
          <cell r="O149" t="str">
            <v>Former Smoker (daily or occasional)</v>
          </cell>
          <cell r="P149">
            <v>3.1</v>
          </cell>
          <cell r="Q149">
            <v>3.5</v>
          </cell>
          <cell r="R149">
            <v>3.1</v>
          </cell>
          <cell r="S149">
            <v>3.4</v>
          </cell>
          <cell r="T149">
            <v>3.6</v>
          </cell>
          <cell r="U149">
            <v>3.9</v>
          </cell>
          <cell r="V149">
            <v>4.0999999999999996</v>
          </cell>
          <cell r="X149" t="str">
            <v>Former Smoker (daily or occasional)</v>
          </cell>
          <cell r="Y149">
            <v>34827.632000000005</v>
          </cell>
          <cell r="Z149">
            <v>42770.98</v>
          </cell>
          <cell r="AA149">
            <v>37512.728000000003</v>
          </cell>
          <cell r="AB149">
            <v>42059.087999999996</v>
          </cell>
          <cell r="AC149">
            <v>43388.639999999999</v>
          </cell>
          <cell r="AD149">
            <v>48246.432000000001</v>
          </cell>
          <cell r="AE149">
            <v>52104.85</v>
          </cell>
          <cell r="AG149" t="str">
            <v>Former Smoker (daily or occasional)</v>
          </cell>
          <cell r="AH149">
            <v>0.26903000711205194</v>
          </cell>
          <cell r="AI149">
            <v>0.28667180255662222</v>
          </cell>
          <cell r="AJ149">
            <v>0.27618903285177987</v>
          </cell>
          <cell r="AK149">
            <v>0.27587283505639748</v>
          </cell>
          <cell r="AL149">
            <v>0.26031551301102396</v>
          </cell>
          <cell r="AM149">
            <v>0.25919880789601274</v>
          </cell>
          <cell r="AN149">
            <v>0.26283591022897757</v>
          </cell>
          <cell r="AP149" t="str">
            <v>Former Smoker (daily or occasional)</v>
          </cell>
          <cell r="AQ149">
            <v>1.5603740412499012E-2</v>
          </cell>
          <cell r="AR149">
            <v>1.8346995363623823E-2</v>
          </cell>
          <cell r="AS149">
            <v>1.7123720036810352E-2</v>
          </cell>
          <cell r="AT149">
            <v>1.7655861443609439E-2</v>
          </cell>
          <cell r="AU149">
            <v>1.7701454884749626E-2</v>
          </cell>
          <cell r="AV149">
            <v>1.9180711784304944E-2</v>
          </cell>
          <cell r="AW149">
            <v>2.1552544638776157E-2</v>
          </cell>
        </row>
        <row r="150">
          <cell r="G150">
            <v>214307</v>
          </cell>
          <cell r="H150">
            <v>257629</v>
          </cell>
          <cell r="I150">
            <v>236003</v>
          </cell>
          <cell r="J150">
            <v>242013</v>
          </cell>
          <cell r="K150">
            <v>204306</v>
          </cell>
          <cell r="L150">
            <v>219520</v>
          </cell>
          <cell r="M150">
            <v>195852</v>
          </cell>
          <cell r="O150" t="str">
            <v>Former smoker (daily)</v>
          </cell>
          <cell r="P150">
            <v>5.0999999999999996</v>
          </cell>
          <cell r="Q150">
            <v>5.0999999999999996</v>
          </cell>
          <cell r="R150">
            <v>5.0999999999999996</v>
          </cell>
          <cell r="S150">
            <v>5.7</v>
          </cell>
          <cell r="T150">
            <v>6.1</v>
          </cell>
          <cell r="U150">
            <v>6.6</v>
          </cell>
          <cell r="V150">
            <v>7.7</v>
          </cell>
          <cell r="X150" t="str">
            <v>Former smoker (daily)</v>
          </cell>
          <cell r="Y150">
            <v>21859.313999999998</v>
          </cell>
          <cell r="Z150">
            <v>26278.157999999999</v>
          </cell>
          <cell r="AA150">
            <v>24072.305999999997</v>
          </cell>
          <cell r="AB150">
            <v>27589.482000000004</v>
          </cell>
          <cell r="AC150">
            <v>24925.331999999999</v>
          </cell>
          <cell r="AD150">
            <v>28976.639999999999</v>
          </cell>
          <cell r="AE150">
            <v>30161.208000000002</v>
          </cell>
          <cell r="AG150" t="str">
            <v>Former smoker (daily)</v>
          </cell>
          <cell r="AH150">
            <v>0.10263720632852891</v>
          </cell>
          <cell r="AI150">
            <v>0.12087279476552097</v>
          </cell>
          <cell r="AJ150">
            <v>0.10773008296936852</v>
          </cell>
          <cell r="AK150">
            <v>0.1079435494482017</v>
          </cell>
          <cell r="AL150">
            <v>8.8254656667933792E-2</v>
          </cell>
          <cell r="AM150">
            <v>9.1989126576820263E-2</v>
          </cell>
          <cell r="AN150">
            <v>8.1011824668789728E-2</v>
          </cell>
          <cell r="AP150" t="str">
            <v>Former smoker (daily)</v>
          </cell>
          <cell r="AQ150">
            <v>1.026372063285289E-2</v>
          </cell>
          <cell r="AR150">
            <v>1.2329025066083139E-2</v>
          </cell>
          <cell r="AS150">
            <v>1.0773008296936852E-2</v>
          </cell>
          <cell r="AT150">
            <v>1.2305564637094995E-2</v>
          </cell>
          <cell r="AU150">
            <v>1.0767068113487923E-2</v>
          </cell>
          <cell r="AV150">
            <v>1.2142564708140274E-2</v>
          </cell>
          <cell r="AW150">
            <v>1.2475820998993619E-2</v>
          </cell>
        </row>
        <row r="151">
          <cell r="G151">
            <v>333836</v>
          </cell>
          <cell r="H151">
            <v>353385</v>
          </cell>
          <cell r="I151">
            <v>369041</v>
          </cell>
          <cell r="J151">
            <v>376503</v>
          </cell>
          <cell r="K151">
            <v>398314</v>
          </cell>
          <cell r="L151">
            <v>399024</v>
          </cell>
          <cell r="M151">
            <v>439573</v>
          </cell>
          <cell r="O151" t="str">
            <v>Former smoker (occasional)</v>
          </cell>
          <cell r="P151">
            <v>4.0999999999999996</v>
          </cell>
          <cell r="Q151">
            <v>4.3</v>
          </cell>
          <cell r="R151">
            <v>3.8</v>
          </cell>
          <cell r="S151">
            <v>4.2</v>
          </cell>
          <cell r="T151">
            <v>4.5</v>
          </cell>
          <cell r="U151">
            <v>4.9000000000000004</v>
          </cell>
          <cell r="V151">
            <v>4.7</v>
          </cell>
          <cell r="X151" t="str">
            <v>Former smoker (occasional)</v>
          </cell>
          <cell r="Y151">
            <v>27374.551999999996</v>
          </cell>
          <cell r="Z151">
            <v>30391.11</v>
          </cell>
          <cell r="AA151">
            <v>28047.116000000002</v>
          </cell>
          <cell r="AB151">
            <v>31626.252</v>
          </cell>
          <cell r="AC151">
            <v>35848.26</v>
          </cell>
          <cell r="AD151">
            <v>39104.351999999999</v>
          </cell>
          <cell r="AE151">
            <v>41319.862000000001</v>
          </cell>
          <cell r="AG151" t="str">
            <v>Former smoker (occasional)</v>
          </cell>
          <cell r="AH151">
            <v>0.16639280078352303</v>
          </cell>
          <cell r="AI151">
            <v>0.16579900779110127</v>
          </cell>
          <cell r="AJ151">
            <v>0.16845894988241136</v>
          </cell>
          <cell r="AK151">
            <v>0.16792928560819578</v>
          </cell>
          <cell r="AL151">
            <v>0.17206085634309015</v>
          </cell>
          <cell r="AM151">
            <v>0.16720968131919248</v>
          </cell>
          <cell r="AN151">
            <v>0.18182408556018784</v>
          </cell>
          <cell r="AP151" t="str">
            <v>Former smoker (occasional)</v>
          </cell>
          <cell r="AQ151">
            <v>1.3311424062681843E-2</v>
          </cell>
          <cell r="AR151">
            <v>1.3927116654452508E-2</v>
          </cell>
          <cell r="AS151">
            <v>1.2802880191063263E-2</v>
          </cell>
          <cell r="AT151">
            <v>1.4106059991088446E-2</v>
          </cell>
          <cell r="AU151">
            <v>1.5485477070878113E-2</v>
          </cell>
          <cell r="AV151">
            <v>1.5717710044004095E-2</v>
          </cell>
          <cell r="AW151">
            <v>1.7091464042657659E-2</v>
          </cell>
        </row>
        <row r="152">
          <cell r="G152">
            <v>747433</v>
          </cell>
          <cell r="H152">
            <v>763262</v>
          </cell>
          <cell r="I152">
            <v>843524</v>
          </cell>
          <cell r="J152">
            <v>843759</v>
          </cell>
          <cell r="K152">
            <v>981002</v>
          </cell>
          <cell r="L152">
            <v>1025369</v>
          </cell>
          <cell r="M152">
            <v>1039232</v>
          </cell>
          <cell r="O152" t="str">
            <v>Never Smoker</v>
          </cell>
          <cell r="P152">
            <v>3.1</v>
          </cell>
          <cell r="Q152">
            <v>2.8</v>
          </cell>
          <cell r="R152">
            <v>2.4</v>
          </cell>
          <cell r="S152">
            <v>2.7</v>
          </cell>
          <cell r="T152">
            <v>2.9</v>
          </cell>
          <cell r="U152">
            <v>2</v>
          </cell>
          <cell r="V152">
            <v>2.7</v>
          </cell>
          <cell r="X152" t="str">
            <v>Never Smoker</v>
          </cell>
          <cell r="Y152">
            <v>46340.846000000005</v>
          </cell>
          <cell r="Z152">
            <v>42742.671999999999</v>
          </cell>
          <cell r="AA152">
            <v>40489.151999999995</v>
          </cell>
          <cell r="AB152">
            <v>45562.986000000004</v>
          </cell>
          <cell r="AC152">
            <v>56898.115999999995</v>
          </cell>
          <cell r="AD152">
            <v>41014.76</v>
          </cell>
          <cell r="AE152">
            <v>56118.528000000006</v>
          </cell>
          <cell r="AG152" t="str">
            <v>Never Smoker</v>
          </cell>
          <cell r="AH152">
            <v>0.35796513897236837</v>
          </cell>
          <cell r="AI152">
            <v>0.35810258580486309</v>
          </cell>
          <cell r="AJ152">
            <v>0.38504981083568268</v>
          </cell>
          <cell r="AK152">
            <v>0.37633656596490772</v>
          </cell>
          <cell r="AL152">
            <v>0.42376628537858108</v>
          </cell>
          <cell r="AM152">
            <v>0.42967747234396692</v>
          </cell>
          <cell r="AN152">
            <v>0.42986581997730783</v>
          </cell>
          <cell r="AP152" t="str">
            <v>Never Smoker</v>
          </cell>
          <cell r="AQ152">
            <v>1.9330117504507895E-2</v>
          </cell>
          <cell r="AR152">
            <v>1.5756513775413979E-2</v>
          </cell>
          <cell r="AS152">
            <v>1.8482390920112769E-2</v>
          </cell>
          <cell r="AT152">
            <v>1.8064155166315571E-2</v>
          </cell>
          <cell r="AU152">
            <v>2.1188314268929052E-2</v>
          </cell>
          <cell r="AV152">
            <v>1.6327743949070741E-2</v>
          </cell>
          <cell r="AW152">
            <v>2.3212754278774624E-2</v>
          </cell>
        </row>
        <row r="153">
          <cell r="G153">
            <v>2041746</v>
          </cell>
          <cell r="H153">
            <v>2079212</v>
          </cell>
          <cell r="I153">
            <v>2134265</v>
          </cell>
          <cell r="J153">
            <v>2202265</v>
          </cell>
          <cell r="K153">
            <v>2256502</v>
          </cell>
          <cell r="L153">
            <v>2314965</v>
          </cell>
          <cell r="M153">
            <v>2358034</v>
          </cell>
          <cell r="O153" t="str">
            <v>All people</v>
          </cell>
          <cell r="P153">
            <v>1.2</v>
          </cell>
          <cell r="Q153">
            <v>1.4</v>
          </cell>
          <cell r="R153">
            <v>1.2</v>
          </cell>
          <cell r="S153">
            <v>1.3</v>
          </cell>
          <cell r="T153">
            <v>1.4</v>
          </cell>
          <cell r="U153">
            <v>1.5</v>
          </cell>
          <cell r="V153">
            <v>1.7</v>
          </cell>
          <cell r="X153" t="str">
            <v>All people</v>
          </cell>
          <cell r="Y153">
            <v>49001.903999999995</v>
          </cell>
          <cell r="Z153">
            <v>58217.935999999994</v>
          </cell>
          <cell r="AA153">
            <v>51222.36</v>
          </cell>
          <cell r="AB153">
            <v>57258.89</v>
          </cell>
          <cell r="AC153">
            <v>63182.055999999997</v>
          </cell>
          <cell r="AD153">
            <v>69448.95</v>
          </cell>
          <cell r="AE153">
            <v>80173.156000000003</v>
          </cell>
          <cell r="AG153" t="str">
            <v>All people</v>
          </cell>
          <cell r="AP153" t="str">
            <v>All people</v>
          </cell>
        </row>
        <row r="154">
          <cell r="G154">
            <v>630448</v>
          </cell>
          <cell r="H154">
            <v>588711</v>
          </cell>
          <cell r="I154">
            <v>574271</v>
          </cell>
          <cell r="J154">
            <v>573623</v>
          </cell>
          <cell r="K154">
            <v>528976</v>
          </cell>
          <cell r="L154">
            <v>543760</v>
          </cell>
          <cell r="M154">
            <v>476163</v>
          </cell>
          <cell r="O154" t="str">
            <v>Current Smoker (daily or occasional)</v>
          </cell>
          <cell r="P154">
            <v>3.1</v>
          </cell>
          <cell r="Q154">
            <v>3.5</v>
          </cell>
          <cell r="R154">
            <v>3.1</v>
          </cell>
          <cell r="S154">
            <v>3.4</v>
          </cell>
          <cell r="T154">
            <v>3.6</v>
          </cell>
          <cell r="U154">
            <v>3.9</v>
          </cell>
          <cell r="V154">
            <v>4.4000000000000004</v>
          </cell>
          <cell r="X154" t="str">
            <v>Current Smoker (daily or occasional)</v>
          </cell>
          <cell r="Y154">
            <v>39087.775999999998</v>
          </cell>
          <cell r="Z154">
            <v>41209.769999999997</v>
          </cell>
          <cell r="AA154">
            <v>35604.802000000003</v>
          </cell>
          <cell r="AB154">
            <v>39006.364000000001</v>
          </cell>
          <cell r="AC154">
            <v>38086.272000000004</v>
          </cell>
          <cell r="AD154">
            <v>42413.279999999999</v>
          </cell>
          <cell r="AE154">
            <v>41902.344000000005</v>
          </cell>
          <cell r="AG154" t="str">
            <v>Current Smoker (daily or occasional)</v>
          </cell>
          <cell r="AH154">
            <v>0.30877885887862644</v>
          </cell>
          <cell r="AI154">
            <v>0.28314140164639295</v>
          </cell>
          <cell r="AJ154">
            <v>0.26907202245269451</v>
          </cell>
          <cell r="AK154">
            <v>0.26046956201910304</v>
          </cell>
          <cell r="AL154">
            <v>0.23442301402790691</v>
          </cell>
          <cell r="AM154">
            <v>0.23488908039646389</v>
          </cell>
          <cell r="AN154">
            <v>0.20193220284355526</v>
          </cell>
          <cell r="AP154" t="str">
            <v>Current Smoker (daily or occasional)</v>
          </cell>
          <cell r="AQ154">
            <v>1.7291616097203078E-2</v>
          </cell>
          <cell r="AR154">
            <v>1.9253615311954721E-2</v>
          </cell>
          <cell r="AS154">
            <v>1.668246539206706E-2</v>
          </cell>
          <cell r="AT154">
            <v>1.6670051969222596E-2</v>
          </cell>
          <cell r="AU154">
            <v>1.6409610981953485E-2</v>
          </cell>
          <cell r="AV154">
            <v>1.7851570110131255E-2</v>
          </cell>
          <cell r="AW154">
            <v>1.7770033850232864E-2</v>
          </cell>
        </row>
        <row r="155">
          <cell r="G155">
            <v>470329</v>
          </cell>
          <cell r="H155">
            <v>407243</v>
          </cell>
          <cell r="I155">
            <v>382138</v>
          </cell>
          <cell r="J155">
            <v>413202</v>
          </cell>
          <cell r="K155">
            <v>347170</v>
          </cell>
          <cell r="L155">
            <v>356808</v>
          </cell>
          <cell r="M155">
            <v>301319</v>
          </cell>
          <cell r="O155" t="str">
            <v>Daily Smoker</v>
          </cell>
          <cell r="P155">
            <v>3.5</v>
          </cell>
          <cell r="Q155">
            <v>4.0999999999999996</v>
          </cell>
          <cell r="R155">
            <v>3.8</v>
          </cell>
          <cell r="S155">
            <v>3.9</v>
          </cell>
          <cell r="T155">
            <v>4.8</v>
          </cell>
          <cell r="U155">
            <v>4.9000000000000004</v>
          </cell>
          <cell r="V155">
            <v>5.4</v>
          </cell>
          <cell r="X155" t="str">
            <v>Daily Smoker</v>
          </cell>
          <cell r="Y155">
            <v>32923.03</v>
          </cell>
          <cell r="Z155">
            <v>33393.925999999999</v>
          </cell>
          <cell r="AA155">
            <v>29042.487999999998</v>
          </cell>
          <cell r="AB155">
            <v>32229.756000000001</v>
          </cell>
          <cell r="AC155">
            <v>33328.32</v>
          </cell>
          <cell r="AD155">
            <v>34967.184000000001</v>
          </cell>
          <cell r="AE155">
            <v>32542.452000000001</v>
          </cell>
          <cell r="AG155" t="str">
            <v>Daily Smoker</v>
          </cell>
          <cell r="AH155">
            <v>0.23035627350316837</v>
          </cell>
          <cell r="AI155">
            <v>0.19586410620946781</v>
          </cell>
          <cell r="AJ155">
            <v>0.17904899344739289</v>
          </cell>
          <cell r="AK155">
            <v>0.18762592149446139</v>
          </cell>
          <cell r="AL155">
            <v>0.15385317628790049</v>
          </cell>
          <cell r="AM155">
            <v>0.1541310559770882</v>
          </cell>
          <cell r="AN155">
            <v>0.12778399293648862</v>
          </cell>
          <cell r="AP155" t="str">
            <v>Daily Smoker</v>
          </cell>
          <cell r="AQ155">
            <v>1.4282088957196439E-2</v>
          </cell>
          <cell r="AR155">
            <v>1.5277400284338489E-2</v>
          </cell>
          <cell r="AS155">
            <v>1.3607723502001859E-2</v>
          </cell>
          <cell r="AT155">
            <v>1.4634821876567988E-2</v>
          </cell>
          <cell r="AU155">
            <v>1.4769904923638446E-2</v>
          </cell>
          <cell r="AV155">
            <v>1.4488319261846292E-2</v>
          </cell>
          <cell r="AW155">
            <v>1.3800671237140771E-2</v>
          </cell>
        </row>
        <row r="156">
          <cell r="G156">
            <v>160119</v>
          </cell>
          <cell r="H156">
            <v>181468</v>
          </cell>
          <cell r="I156">
            <v>192133</v>
          </cell>
          <cell r="J156">
            <v>160421</v>
          </cell>
          <cell r="K156">
            <v>181806</v>
          </cell>
          <cell r="L156">
            <v>186952</v>
          </cell>
          <cell r="M156">
            <v>174844</v>
          </cell>
          <cell r="O156" t="str">
            <v xml:space="preserve">Occasional smoker (all) </v>
          </cell>
          <cell r="P156">
            <v>5</v>
          </cell>
          <cell r="Q156">
            <v>6.8</v>
          </cell>
          <cell r="R156">
            <v>5.9</v>
          </cell>
          <cell r="S156">
            <v>6.6</v>
          </cell>
          <cell r="T156">
            <v>7</v>
          </cell>
          <cell r="U156">
            <v>7.6</v>
          </cell>
          <cell r="V156">
            <v>7.7</v>
          </cell>
          <cell r="X156" t="str">
            <v xml:space="preserve">Occasional smoker (all) </v>
          </cell>
          <cell r="Y156">
            <v>16011.9</v>
          </cell>
          <cell r="Z156">
            <v>24679.647999999997</v>
          </cell>
          <cell r="AA156">
            <v>22671.694</v>
          </cell>
          <cell r="AB156">
            <v>21175.571999999996</v>
          </cell>
          <cell r="AC156">
            <v>25452.84</v>
          </cell>
          <cell r="AD156">
            <v>28416.703999999998</v>
          </cell>
          <cell r="AE156">
            <v>26925.976000000002</v>
          </cell>
          <cell r="AG156" t="str">
            <v xml:space="preserve">Occasional smoker (all) </v>
          </cell>
          <cell r="AH156">
            <v>7.842258537545807E-2</v>
          </cell>
          <cell r="AI156">
            <v>8.727729543692514E-2</v>
          </cell>
          <cell r="AJ156">
            <v>9.0023029005301597E-2</v>
          </cell>
          <cell r="AK156">
            <v>7.2843640524641678E-2</v>
          </cell>
          <cell r="AL156">
            <v>8.0569837740006436E-2</v>
          </cell>
          <cell r="AM156">
            <v>8.0758024419375671E-2</v>
          </cell>
          <cell r="AN156">
            <v>7.4148209907066651E-2</v>
          </cell>
          <cell r="AP156" t="str">
            <v xml:space="preserve">Occasional smoker (all) </v>
          </cell>
          <cell r="AQ156">
            <v>7.8422585375458077E-3</v>
          </cell>
          <cell r="AR156">
            <v>1.1869712179421819E-2</v>
          </cell>
          <cell r="AS156">
            <v>1.0622717422625589E-2</v>
          </cell>
          <cell r="AT156">
            <v>9.6153605492527005E-3</v>
          </cell>
          <cell r="AU156">
            <v>1.1279777283600901E-2</v>
          </cell>
          <cell r="AV156">
            <v>1.2275219711745102E-2</v>
          </cell>
          <cell r="AW156">
            <v>1.1418824325688264E-2</v>
          </cell>
        </row>
        <row r="157">
          <cell r="G157">
            <v>70362</v>
          </cell>
          <cell r="H157">
            <v>64203</v>
          </cell>
          <cell r="I157">
            <v>92741</v>
          </cell>
          <cell r="J157">
            <v>66842</v>
          </cell>
          <cell r="K157">
            <v>76950</v>
          </cell>
          <cell r="L157">
            <v>82292</v>
          </cell>
          <cell r="M157">
            <v>88637</v>
          </cell>
          <cell r="O157" t="str">
            <v xml:space="preserve">Occasional smoker (always) </v>
          </cell>
          <cell r="P157">
            <v>8</v>
          </cell>
          <cell r="Q157">
            <v>10.9</v>
          </cell>
          <cell r="R157">
            <v>7.7</v>
          </cell>
          <cell r="S157">
            <v>10.199999999999999</v>
          </cell>
          <cell r="T157">
            <v>10.1</v>
          </cell>
          <cell r="U157">
            <v>10.6</v>
          </cell>
          <cell r="V157">
            <v>10.3</v>
          </cell>
          <cell r="X157" t="str">
            <v xml:space="preserve">Occasional smoker (always) </v>
          </cell>
          <cell r="Y157">
            <v>11257.92</v>
          </cell>
          <cell r="Z157">
            <v>13996.254000000001</v>
          </cell>
          <cell r="AA157">
            <v>14282.114000000001</v>
          </cell>
          <cell r="AB157">
            <v>13635.767999999998</v>
          </cell>
          <cell r="AC157">
            <v>15543.9</v>
          </cell>
          <cell r="AD157">
            <v>17445.903999999999</v>
          </cell>
          <cell r="AE157">
            <v>18259.222000000002</v>
          </cell>
          <cell r="AG157" t="str">
            <v xml:space="preserve">Occasional smoker (always) </v>
          </cell>
          <cell r="AH157">
            <v>3.4461681325688893E-2</v>
          </cell>
          <cell r="AI157">
            <v>3.0878525133560215E-2</v>
          </cell>
          <cell r="AJ157">
            <v>4.3453366849946003E-2</v>
          </cell>
          <cell r="AK157">
            <v>3.0351479045437311E-2</v>
          </cell>
          <cell r="AL157">
            <v>3.4101454374957346E-2</v>
          </cell>
          <cell r="AM157">
            <v>3.5547837656292859E-2</v>
          </cell>
          <cell r="AN157">
            <v>3.7589364699576001E-2</v>
          </cell>
          <cell r="AP157" t="str">
            <v xml:space="preserve">Occasional smoker (always) </v>
          </cell>
          <cell r="AQ157">
            <v>6.0652559133212462E-3</v>
          </cell>
          <cell r="AR157">
            <v>6.4844902780476455E-3</v>
          </cell>
          <cell r="AS157">
            <v>6.6918184948916845E-3</v>
          </cell>
          <cell r="AT157">
            <v>6.191701725269211E-3</v>
          </cell>
          <cell r="AU157">
            <v>6.8884937837413842E-3</v>
          </cell>
          <cell r="AV157">
            <v>7.5361415831340858E-3</v>
          </cell>
          <cell r="AW157">
            <v>7.7434091281126573E-3</v>
          </cell>
        </row>
        <row r="158">
          <cell r="G158">
            <v>89757</v>
          </cell>
          <cell r="H158">
            <v>117265</v>
          </cell>
          <cell r="I158">
            <v>99392</v>
          </cell>
          <cell r="J158">
            <v>93579</v>
          </cell>
          <cell r="K158">
            <v>104856</v>
          </cell>
          <cell r="L158">
            <v>104660</v>
          </cell>
          <cell r="M158">
            <v>86207</v>
          </cell>
          <cell r="O158" t="str">
            <v>Occasional smoker (former daily)</v>
          </cell>
          <cell r="P158">
            <v>7.9</v>
          </cell>
          <cell r="Q158">
            <v>8.3000000000000007</v>
          </cell>
          <cell r="R158">
            <v>7.5</v>
          </cell>
          <cell r="S158">
            <v>8.5</v>
          </cell>
          <cell r="T158">
            <v>8.6</v>
          </cell>
          <cell r="U158">
            <v>9.3000000000000007</v>
          </cell>
          <cell r="V158">
            <v>10.3</v>
          </cell>
          <cell r="X158" t="str">
            <v>Occasional smoker (former daily)</v>
          </cell>
          <cell r="Y158">
            <v>14181.606000000002</v>
          </cell>
          <cell r="Z158">
            <v>19465.990000000002</v>
          </cell>
          <cell r="AA158">
            <v>14908.8</v>
          </cell>
          <cell r="AB158">
            <v>15908.43</v>
          </cell>
          <cell r="AC158">
            <v>18035.232</v>
          </cell>
          <cell r="AD158">
            <v>19466.760000000002</v>
          </cell>
          <cell r="AE158">
            <v>17758.642000000003</v>
          </cell>
          <cell r="AG158" t="str">
            <v>Occasional smoker (former daily)</v>
          </cell>
          <cell r="AH158">
            <v>4.396090404976917E-2</v>
          </cell>
          <cell r="AI158">
            <v>5.6398770303364931E-2</v>
          </cell>
          <cell r="AJ158">
            <v>4.6569662155355594E-2</v>
          </cell>
          <cell r="AK158">
            <v>4.2492161479204364E-2</v>
          </cell>
          <cell r="AL158">
            <v>4.646838336504909E-2</v>
          </cell>
          <cell r="AM158">
            <v>4.5210186763082812E-2</v>
          </cell>
          <cell r="AN158">
            <v>3.6558845207490649E-2</v>
          </cell>
          <cell r="AP158" t="str">
            <v>Occasional smoker (former daily)</v>
          </cell>
          <cell r="AQ158">
            <v>6.9458228398635294E-3</v>
          </cell>
          <cell r="AR158">
            <v>9.3621958703585789E-3</v>
          </cell>
          <cell r="AS158">
            <v>6.9854493233033384E-3</v>
          </cell>
          <cell r="AT158">
            <v>7.223667451464741E-3</v>
          </cell>
          <cell r="AU158">
            <v>7.9925619387884433E-3</v>
          </cell>
          <cell r="AV158">
            <v>8.4090947379334043E-3</v>
          </cell>
          <cell r="AW158">
            <v>7.5311221127430739E-3</v>
          </cell>
        </row>
        <row r="159">
          <cell r="G159">
            <v>555650</v>
          </cell>
          <cell r="H159">
            <v>619978</v>
          </cell>
          <cell r="I159">
            <v>619241</v>
          </cell>
          <cell r="J159">
            <v>622026</v>
          </cell>
          <cell r="K159">
            <v>579355</v>
          </cell>
          <cell r="L159">
            <v>555753</v>
          </cell>
          <cell r="M159">
            <v>539311</v>
          </cell>
          <cell r="O159" t="str">
            <v>Former Smoker (daily or occasional)</v>
          </cell>
          <cell r="P159">
            <v>3.1</v>
          </cell>
          <cell r="Q159">
            <v>3.5</v>
          </cell>
          <cell r="R159">
            <v>3.1</v>
          </cell>
          <cell r="S159">
            <v>3.4</v>
          </cell>
          <cell r="T159">
            <v>3.6</v>
          </cell>
          <cell r="U159">
            <v>3.9</v>
          </cell>
          <cell r="V159">
            <v>4.0999999999999996</v>
          </cell>
          <cell r="X159" t="str">
            <v>Former Smoker (daily or occasional)</v>
          </cell>
          <cell r="Y159">
            <v>34450.300000000003</v>
          </cell>
          <cell r="Z159">
            <v>43398.46</v>
          </cell>
          <cell r="AA159">
            <v>38392.942000000003</v>
          </cell>
          <cell r="AB159">
            <v>42297.767999999996</v>
          </cell>
          <cell r="AC159">
            <v>41713.56</v>
          </cell>
          <cell r="AD159">
            <v>43348.733999999997</v>
          </cell>
          <cell r="AE159">
            <v>44223.501999999993</v>
          </cell>
          <cell r="AG159" t="str">
            <v>Former Smoker (daily or occasional)</v>
          </cell>
          <cell r="AH159">
            <v>0.27214452728204191</v>
          </cell>
          <cell r="AI159">
            <v>0.2981793102386866</v>
          </cell>
          <cell r="AJ159">
            <v>0.29014250807655095</v>
          </cell>
          <cell r="AK159">
            <v>0.28244829754820605</v>
          </cell>
          <cell r="AL159">
            <v>0.25674916308516454</v>
          </cell>
          <cell r="AM159">
            <v>0.24006972027654847</v>
          </cell>
          <cell r="AN159">
            <v>0.22871213901071824</v>
          </cell>
          <cell r="AP159" t="str">
            <v>Former Smoker (daily or occasional)</v>
          </cell>
          <cell r="AQ159">
            <v>1.5784382582358432E-2</v>
          </cell>
          <cell r="AR159">
            <v>1.9083475855275943E-2</v>
          </cell>
          <cell r="AS159">
            <v>1.7988835500746158E-2</v>
          </cell>
          <cell r="AT159">
            <v>1.8076691043085191E-2</v>
          </cell>
          <cell r="AU159">
            <v>1.7458943089791189E-2</v>
          </cell>
          <cell r="AV159">
            <v>1.8245298741017681E-2</v>
          </cell>
          <cell r="AW159">
            <v>1.8754395398878895E-2</v>
          </cell>
        </row>
        <row r="160">
          <cell r="G160">
            <v>221814</v>
          </cell>
          <cell r="H160">
            <v>274966</v>
          </cell>
          <cell r="I160">
            <v>270766</v>
          </cell>
          <cell r="J160">
            <v>297854</v>
          </cell>
          <cell r="K160">
            <v>247688</v>
          </cell>
          <cell r="L160">
            <v>229712</v>
          </cell>
          <cell r="M160">
            <v>214508</v>
          </cell>
          <cell r="O160" t="str">
            <v>Former smoker (daily)</v>
          </cell>
          <cell r="P160">
            <v>5.0999999999999996</v>
          </cell>
          <cell r="Q160">
            <v>5.0999999999999996</v>
          </cell>
          <cell r="R160">
            <v>4.5</v>
          </cell>
          <cell r="S160">
            <v>5</v>
          </cell>
          <cell r="T160">
            <v>6.1</v>
          </cell>
          <cell r="U160">
            <v>6.6</v>
          </cell>
          <cell r="V160">
            <v>6.7</v>
          </cell>
          <cell r="X160" t="str">
            <v>Former smoker (daily)</v>
          </cell>
          <cell r="Y160">
            <v>22625.027999999998</v>
          </cell>
          <cell r="Z160">
            <v>28046.531999999996</v>
          </cell>
          <cell r="AA160">
            <v>24368.94</v>
          </cell>
          <cell r="AB160">
            <v>29785.4</v>
          </cell>
          <cell r="AC160">
            <v>30217.935999999998</v>
          </cell>
          <cell r="AD160">
            <v>30321.984</v>
          </cell>
          <cell r="AE160">
            <v>28744.072</v>
          </cell>
          <cell r="AG160" t="str">
            <v>Former smoker (daily)</v>
          </cell>
          <cell r="AH160">
            <v>0.10863937042119833</v>
          </cell>
          <cell r="AI160">
            <v>0.13224529292828244</v>
          </cell>
          <cell r="AJ160">
            <v>0.12686615767020495</v>
          </cell>
          <cell r="AK160">
            <v>0.13524893688997464</v>
          </cell>
          <cell r="AL160">
            <v>0.10976635518160409</v>
          </cell>
          <cell r="AM160">
            <v>9.9229146013006669E-2</v>
          </cell>
          <cell r="AN160">
            <v>9.0969002143310912E-2</v>
          </cell>
          <cell r="AP160" t="str">
            <v>Former smoker (daily)</v>
          </cell>
          <cell r="AQ160">
            <v>1.0863937042119833E-2</v>
          </cell>
          <cell r="AR160">
            <v>1.3224529292828245E-2</v>
          </cell>
          <cell r="AS160">
            <v>1.2686615767020494E-2</v>
          </cell>
          <cell r="AT160">
            <v>1.3524893688997463E-2</v>
          </cell>
          <cell r="AU160">
            <v>1.3391495332155699E-2</v>
          </cell>
          <cell r="AV160">
            <v>1.3098247273716879E-2</v>
          </cell>
          <cell r="AW160">
            <v>1.2189846287203663E-2</v>
          </cell>
        </row>
        <row r="161">
          <cell r="G161">
            <v>347429</v>
          </cell>
          <cell r="H161">
            <v>345012</v>
          </cell>
          <cell r="I161">
            <v>348475</v>
          </cell>
          <cell r="J161">
            <v>324172</v>
          </cell>
          <cell r="K161">
            <v>331667</v>
          </cell>
          <cell r="L161">
            <v>326041</v>
          </cell>
          <cell r="M161">
            <v>324803</v>
          </cell>
          <cell r="O161" t="str">
            <v>Former smoker (occasional)</v>
          </cell>
          <cell r="P161">
            <v>4.0999999999999996</v>
          </cell>
          <cell r="Q161">
            <v>4.7</v>
          </cell>
          <cell r="R161">
            <v>4.0999999999999996</v>
          </cell>
          <cell r="S161">
            <v>4.5</v>
          </cell>
          <cell r="T161">
            <v>4.8</v>
          </cell>
          <cell r="U161">
            <v>5.2</v>
          </cell>
          <cell r="V161">
            <v>5.4</v>
          </cell>
          <cell r="X161" t="str">
            <v>Former smoker (occasional)</v>
          </cell>
          <cell r="Y161">
            <v>28489.178</v>
          </cell>
          <cell r="Z161">
            <v>32431.128000000004</v>
          </cell>
          <cell r="AA161">
            <v>28574.949999999997</v>
          </cell>
          <cell r="AB161">
            <v>29175.48</v>
          </cell>
          <cell r="AC161">
            <v>31840.031999999996</v>
          </cell>
          <cell r="AD161">
            <v>33908.263999999996</v>
          </cell>
          <cell r="AE161">
            <v>35078.724000000002</v>
          </cell>
          <cell r="AG161" t="str">
            <v>Former smoker (occasional)</v>
          </cell>
          <cell r="AH161">
            <v>0.1635051568608436</v>
          </cell>
          <cell r="AI161">
            <v>0.16593401731040414</v>
          </cell>
          <cell r="AJ161">
            <v>0.16327635040634597</v>
          </cell>
          <cell r="AK161">
            <v>0.14719936065823142</v>
          </cell>
          <cell r="AL161">
            <v>0.14698280790356047</v>
          </cell>
          <cell r="AM161">
            <v>0.14084057426354177</v>
          </cell>
          <cell r="AN161">
            <v>0.13774313686740733</v>
          </cell>
          <cell r="AP161" t="str">
            <v>Former smoker (occasional)</v>
          </cell>
          <cell r="AQ161">
            <v>1.3080412548867488E-2</v>
          </cell>
          <cell r="AR161">
            <v>1.4934061557936373E-2</v>
          </cell>
          <cell r="AS161">
            <v>1.3062108032507678E-2</v>
          </cell>
          <cell r="AT161">
            <v>1.3247942459240826E-2</v>
          </cell>
          <cell r="AU161">
            <v>1.4110349558741804E-2</v>
          </cell>
          <cell r="AV161">
            <v>1.4647419723408344E-2</v>
          </cell>
          <cell r="AW161">
            <v>1.4876258781679991E-2</v>
          </cell>
        </row>
        <row r="162">
          <cell r="G162">
            <v>855648</v>
          </cell>
          <cell r="H162">
            <v>870523</v>
          </cell>
          <cell r="I162">
            <v>940753</v>
          </cell>
          <cell r="J162">
            <v>1006616</v>
          </cell>
          <cell r="K162">
            <v>1148171</v>
          </cell>
          <cell r="L162">
            <v>1215452</v>
          </cell>
          <cell r="M162">
            <v>1342560</v>
          </cell>
          <cell r="O162" t="str">
            <v>Never Smoker</v>
          </cell>
          <cell r="P162">
            <v>2.4</v>
          </cell>
          <cell r="Q162">
            <v>2.8</v>
          </cell>
          <cell r="R162">
            <v>2.4</v>
          </cell>
          <cell r="S162">
            <v>1.7</v>
          </cell>
          <cell r="T162">
            <v>2.4</v>
          </cell>
          <cell r="U162">
            <v>2</v>
          </cell>
          <cell r="V162">
            <v>2.7</v>
          </cell>
          <cell r="X162" t="str">
            <v>Never Smoker</v>
          </cell>
          <cell r="Y162">
            <v>41071.103999999999</v>
          </cell>
          <cell r="Z162">
            <v>48749.288</v>
          </cell>
          <cell r="AA162">
            <v>45156.143999999993</v>
          </cell>
          <cell r="AB162">
            <v>34224.943999999996</v>
          </cell>
          <cell r="AC162">
            <v>55112.207999999999</v>
          </cell>
          <cell r="AD162">
            <v>48618.080000000002</v>
          </cell>
          <cell r="AE162">
            <v>72498.240000000005</v>
          </cell>
          <cell r="AG162" t="str">
            <v>Never Smoker</v>
          </cell>
          <cell r="AH162">
            <v>0.41907661383933165</v>
          </cell>
          <cell r="AI162">
            <v>0.41867928811492044</v>
          </cell>
          <cell r="AJ162">
            <v>0.44078546947075459</v>
          </cell>
          <cell r="AK162">
            <v>0.45708214043269091</v>
          </cell>
          <cell r="AL162">
            <v>0.50882782288692852</v>
          </cell>
          <cell r="AM162">
            <v>0.52504119932698767</v>
          </cell>
          <cell r="AN162">
            <v>0.56935565814572653</v>
          </cell>
          <cell r="AP162" t="str">
            <v>Never Smoker</v>
          </cell>
          <cell r="AQ162">
            <v>1.760121778125193E-2</v>
          </cell>
          <cell r="AR162">
            <v>1.7584530100826657E-2</v>
          </cell>
          <cell r="AS162">
            <v>2.1157702534596222E-2</v>
          </cell>
          <cell r="AT162">
            <v>1.5540792774711492E-2</v>
          </cell>
          <cell r="AU162">
            <v>2.0353112915477142E-2</v>
          </cell>
          <cell r="AV162">
            <v>1.7851400777117582E-2</v>
          </cell>
          <cell r="AW162">
            <v>3.0745205539869237E-2</v>
          </cell>
        </row>
        <row r="163">
          <cell r="G163">
            <v>7459027</v>
          </cell>
          <cell r="H163">
            <v>7336328</v>
          </cell>
          <cell r="I163">
            <v>7121839</v>
          </cell>
          <cell r="J163">
            <v>7019289</v>
          </cell>
          <cell r="K163">
            <v>6887101</v>
          </cell>
          <cell r="L163">
            <v>6855821</v>
          </cell>
          <cell r="M163">
            <v>6984299</v>
          </cell>
          <cell r="O163" t="str">
            <v>All people</v>
          </cell>
          <cell r="P163">
            <v>0.3</v>
          </cell>
          <cell r="Q163">
            <v>0.3</v>
          </cell>
          <cell r="R163">
            <v>0.3</v>
          </cell>
          <cell r="S163">
            <v>0.3</v>
          </cell>
          <cell r="T163">
            <v>0.4</v>
          </cell>
          <cell r="U163">
            <v>0.4</v>
          </cell>
          <cell r="V163">
            <v>0.7</v>
          </cell>
          <cell r="X163" t="str">
            <v>All people</v>
          </cell>
          <cell r="Y163">
            <v>44754.162000000004</v>
          </cell>
          <cell r="Z163">
            <v>44017.968000000001</v>
          </cell>
          <cell r="AA163">
            <v>42731.033999999992</v>
          </cell>
          <cell r="AB163">
            <v>42115.733999999997</v>
          </cell>
          <cell r="AC163">
            <v>55096.808000000005</v>
          </cell>
          <cell r="AD163">
            <v>54846.568000000007</v>
          </cell>
          <cell r="AE163">
            <v>97780.186000000002</v>
          </cell>
          <cell r="AG163" t="str">
            <v>All people</v>
          </cell>
          <cell r="AP163" t="str">
            <v>All people</v>
          </cell>
        </row>
        <row r="164">
          <cell r="G164">
            <v>2347774</v>
          </cell>
          <cell r="H164">
            <v>2031276</v>
          </cell>
          <cell r="I164">
            <v>1879622</v>
          </cell>
          <cell r="J164">
            <v>1807594</v>
          </cell>
          <cell r="K164">
            <v>1625888</v>
          </cell>
          <cell r="L164">
            <v>1656877</v>
          </cell>
          <cell r="M164">
            <v>1550849</v>
          </cell>
          <cell r="O164" t="str">
            <v>Current Smoker (daily or occasional)</v>
          </cell>
          <cell r="P164">
            <v>1.3</v>
          </cell>
          <cell r="Q164">
            <v>1.5</v>
          </cell>
          <cell r="R164">
            <v>1.6</v>
          </cell>
          <cell r="S164">
            <v>1.8</v>
          </cell>
          <cell r="T164">
            <v>2</v>
          </cell>
          <cell r="U164">
            <v>2.2000000000000002</v>
          </cell>
          <cell r="V164">
            <v>2.2000000000000002</v>
          </cell>
          <cell r="X164" t="str">
            <v>Current Smoker (daily or occasional)</v>
          </cell>
          <cell r="Y164">
            <v>61042.124000000003</v>
          </cell>
          <cell r="Z164">
            <v>60938.28</v>
          </cell>
          <cell r="AA164">
            <v>60147.904000000002</v>
          </cell>
          <cell r="AB164">
            <v>65073.384000000005</v>
          </cell>
          <cell r="AC164">
            <v>65035.519999999997</v>
          </cell>
          <cell r="AD164">
            <v>72902.588000000003</v>
          </cell>
          <cell r="AE164">
            <v>68237.356</v>
          </cell>
          <cell r="AG164" t="str">
            <v>Current Smoker (daily or occasional)</v>
          </cell>
          <cell r="AH164">
            <v>0.31475606670950512</v>
          </cell>
          <cell r="AI164">
            <v>0.27687911445616936</v>
          </cell>
          <cell r="AJ164">
            <v>0.2639236860030113</v>
          </cell>
          <cell r="AK164">
            <v>0.25751810475391451</v>
          </cell>
          <cell r="AL164">
            <v>0.23607726966687434</v>
          </cell>
          <cell r="AM164">
            <v>0.24167448362493713</v>
          </cell>
          <cell r="AN164">
            <v>0.22204791060634718</v>
          </cell>
          <cell r="AP164" t="str">
            <v>Current Smoker (daily or occasional)</v>
          </cell>
          <cell r="AQ164">
            <v>5.6656092007710927E-3</v>
          </cell>
          <cell r="AR164">
            <v>5.5375822891233877E-3</v>
          </cell>
          <cell r="AS164">
            <v>8.4455579520963612E-3</v>
          </cell>
          <cell r="AT164">
            <v>9.2706517711409232E-3</v>
          </cell>
          <cell r="AU164">
            <v>9.4430907866749729E-3</v>
          </cell>
          <cell r="AV164">
            <v>1.3050422115746606E-2</v>
          </cell>
          <cell r="AW164">
            <v>9.770108066679278E-3</v>
          </cell>
        </row>
        <row r="165">
          <cell r="G165">
            <v>1997008</v>
          </cell>
          <cell r="H165">
            <v>1612345</v>
          </cell>
          <cell r="I165">
            <v>1443597</v>
          </cell>
          <cell r="J165">
            <v>1417417</v>
          </cell>
          <cell r="K165">
            <v>1230767</v>
          </cell>
          <cell r="L165">
            <v>1234521</v>
          </cell>
          <cell r="M165">
            <v>1137224</v>
          </cell>
          <cell r="O165" t="str">
            <v>Daily Smoker</v>
          </cell>
          <cell r="P165">
            <v>1.5</v>
          </cell>
          <cell r="Q165">
            <v>1.7</v>
          </cell>
          <cell r="R165">
            <v>2</v>
          </cell>
          <cell r="S165">
            <v>2.2999999999999998</v>
          </cell>
          <cell r="T165">
            <v>2.6</v>
          </cell>
          <cell r="U165">
            <v>2.8</v>
          </cell>
          <cell r="V165">
            <v>2.9</v>
          </cell>
          <cell r="X165" t="str">
            <v>Daily Smoker</v>
          </cell>
          <cell r="Y165">
            <v>59910.239999999998</v>
          </cell>
          <cell r="Z165">
            <v>54819.73</v>
          </cell>
          <cell r="AA165">
            <v>57743.88</v>
          </cell>
          <cell r="AB165">
            <v>65201.181999999993</v>
          </cell>
          <cell r="AC165">
            <v>63999.884000000005</v>
          </cell>
          <cell r="AD165">
            <v>69133.175999999992</v>
          </cell>
          <cell r="AE165">
            <v>65958.991999999998</v>
          </cell>
          <cell r="AG165" t="str">
            <v>Daily Smoker</v>
          </cell>
          <cell r="AH165">
            <v>0.26773036215045204</v>
          </cell>
          <cell r="AI165">
            <v>0.21977547895895602</v>
          </cell>
          <cell r="AJ165">
            <v>0.20270003295497133</v>
          </cell>
          <cell r="AK165">
            <v>0.20193170561861751</v>
          </cell>
          <cell r="AL165">
            <v>0.17870610580562127</v>
          </cell>
          <cell r="AM165">
            <v>0.18006902455592116</v>
          </cell>
          <cell r="AN165">
            <v>0.16282578967481204</v>
          </cell>
          <cell r="AP165" t="str">
            <v>Daily Smoker</v>
          </cell>
          <cell r="AQ165">
            <v>8.0319108645135612E-3</v>
          </cell>
          <cell r="AR165">
            <v>7.4723662846045043E-3</v>
          </cell>
          <cell r="AS165">
            <v>7.7026012522889101E-3</v>
          </cell>
          <cell r="AT165">
            <v>8.884995047219171E-3</v>
          </cell>
          <cell r="AU165">
            <v>9.2927175018923062E-3</v>
          </cell>
          <cell r="AV165">
            <v>1.0083865375131585E-2</v>
          </cell>
          <cell r="AW165">
            <v>9.4438958011390985E-3</v>
          </cell>
        </row>
        <row r="166">
          <cell r="G166">
            <v>350766</v>
          </cell>
          <cell r="H166">
            <v>418931</v>
          </cell>
          <cell r="I166">
            <v>436025</v>
          </cell>
          <cell r="J166">
            <v>390177</v>
          </cell>
          <cell r="K166">
            <v>395121</v>
          </cell>
          <cell r="L166">
            <v>422356</v>
          </cell>
          <cell r="M166">
            <v>413625</v>
          </cell>
          <cell r="O166" t="str">
            <v xml:space="preserve">Occasional smoker (all) </v>
          </cell>
          <cell r="P166">
            <v>3.8</v>
          </cell>
          <cell r="Q166">
            <v>3.7</v>
          </cell>
          <cell r="R166">
            <v>3.3</v>
          </cell>
          <cell r="S166">
            <v>4.0999999999999996</v>
          </cell>
          <cell r="T166">
            <v>4.5999999999999996</v>
          </cell>
          <cell r="U166">
            <v>4.5999999999999996</v>
          </cell>
          <cell r="V166">
            <v>4.8</v>
          </cell>
          <cell r="X166" t="str">
            <v xml:space="preserve">Occasional smoker (all) </v>
          </cell>
          <cell r="Y166">
            <v>26658.216</v>
          </cell>
          <cell r="Z166">
            <v>31000.894000000004</v>
          </cell>
          <cell r="AA166">
            <v>28777.65</v>
          </cell>
          <cell r="AB166">
            <v>31994.513999999999</v>
          </cell>
          <cell r="AC166">
            <v>36351.131999999998</v>
          </cell>
          <cell r="AD166">
            <v>38856.752</v>
          </cell>
          <cell r="AE166">
            <v>39708</v>
          </cell>
          <cell r="AG166" t="str">
            <v xml:space="preserve">Occasional smoker (all) </v>
          </cell>
          <cell r="AI166">
            <v>5.7103635497213319E-2</v>
          </cell>
          <cell r="AJ166">
            <v>6.1223653048039978E-2</v>
          </cell>
          <cell r="AK166">
            <v>5.5586399135297039E-2</v>
          </cell>
          <cell r="AL166">
            <v>5.7371163861253086E-2</v>
          </cell>
          <cell r="AM166">
            <v>6.1605459069015947E-2</v>
          </cell>
          <cell r="AN166">
            <v>5.9222120931535151E-2</v>
          </cell>
          <cell r="AP166" t="str">
            <v xml:space="preserve">Occasional smoker (all) </v>
          </cell>
          <cell r="AQ166">
            <v>0</v>
          </cell>
          <cell r="AR166">
            <v>4.2256690267937855E-3</v>
          </cell>
          <cell r="AS166">
            <v>4.0407611011706382E-3</v>
          </cell>
          <cell r="AT166">
            <v>4.5580847290943565E-3</v>
          </cell>
          <cell r="AU166">
            <v>5.2781470752352837E-3</v>
          </cell>
          <cell r="AV166">
            <v>5.6677022343494662E-3</v>
          </cell>
          <cell r="AW166">
            <v>5.685323609427374E-3</v>
          </cell>
        </row>
        <row r="167">
          <cell r="G167">
            <v>130844</v>
          </cell>
          <cell r="H167">
            <v>140885</v>
          </cell>
          <cell r="I167">
            <v>159600</v>
          </cell>
          <cell r="J167">
            <v>143803</v>
          </cell>
          <cell r="K167">
            <v>137611</v>
          </cell>
          <cell r="L167">
            <v>148275</v>
          </cell>
          <cell r="M167">
            <v>130809</v>
          </cell>
          <cell r="O167" t="str">
            <v xml:space="preserve">Occasional smoker (always) </v>
          </cell>
          <cell r="P167">
            <v>6</v>
          </cell>
          <cell r="Q167">
            <v>6.9</v>
          </cell>
          <cell r="R167">
            <v>5.6</v>
          </cell>
          <cell r="S167">
            <v>7</v>
          </cell>
          <cell r="T167">
            <v>8</v>
          </cell>
          <cell r="U167">
            <v>8.5</v>
          </cell>
          <cell r="V167">
            <v>8.6999999999999993</v>
          </cell>
          <cell r="X167" t="str">
            <v xml:space="preserve">Occasional smoker (always) </v>
          </cell>
          <cell r="Y167">
            <v>15701.28</v>
          </cell>
          <cell r="Z167">
            <v>19442.13</v>
          </cell>
          <cell r="AA167">
            <v>17875.2</v>
          </cell>
          <cell r="AB167">
            <v>20132.419999999998</v>
          </cell>
          <cell r="AC167">
            <v>22017.759999999998</v>
          </cell>
          <cell r="AD167">
            <v>25206.75</v>
          </cell>
          <cell r="AE167">
            <v>22760.765999999996</v>
          </cell>
          <cell r="AG167" t="str">
            <v xml:space="preserve">Occasional smoker (always) </v>
          </cell>
          <cell r="AH167">
            <v>1.7541698133013865E-2</v>
          </cell>
          <cell r="AI167">
            <v>1.9203748796400598E-2</v>
          </cell>
          <cell r="AJ167">
            <v>2.2409942151177527E-2</v>
          </cell>
          <cell r="AK167">
            <v>2.0486832783206389E-2</v>
          </cell>
          <cell r="AL167">
            <v>1.9980976030408149E-2</v>
          </cell>
          <cell r="AM167">
            <v>2.162760667176112E-2</v>
          </cell>
          <cell r="AN167">
            <v>1.8729009167562843E-2</v>
          </cell>
          <cell r="AP167" t="str">
            <v xml:space="preserve">Occasional smoker (always) </v>
          </cell>
          <cell r="AQ167">
            <v>2.1050037759616637E-3</v>
          </cell>
          <cell r="AR167">
            <v>2.6501173339032822E-3</v>
          </cell>
          <cell r="AS167">
            <v>2.509913520931883E-3</v>
          </cell>
          <cell r="AT167">
            <v>2.8681565896488941E-3</v>
          </cell>
          <cell r="AU167">
            <v>3.1969561648653041E-3</v>
          </cell>
          <cell r="AV167">
            <v>3.6766931341993903E-3</v>
          </cell>
          <cell r="AW167">
            <v>3.2588475951559341E-3</v>
          </cell>
        </row>
        <row r="168">
          <cell r="G168">
            <v>219922</v>
          </cell>
          <cell r="H168">
            <v>278046</v>
          </cell>
          <cell r="I168">
            <v>276425</v>
          </cell>
          <cell r="J168">
            <v>246374</v>
          </cell>
          <cell r="K168">
            <v>257510</v>
          </cell>
          <cell r="L168">
            <v>274081</v>
          </cell>
          <cell r="M168">
            <v>282816</v>
          </cell>
          <cell r="O168" t="str">
            <v>Occasional smoker (former daily)</v>
          </cell>
          <cell r="P168">
            <v>4.7</v>
          </cell>
          <cell r="Q168">
            <v>4.8</v>
          </cell>
          <cell r="R168">
            <v>4.3</v>
          </cell>
          <cell r="S168">
            <v>5.4</v>
          </cell>
          <cell r="T168">
            <v>5.6</v>
          </cell>
          <cell r="U168">
            <v>5.9</v>
          </cell>
          <cell r="V168">
            <v>6.1</v>
          </cell>
          <cell r="X168" t="str">
            <v>Occasional smoker (former daily)</v>
          </cell>
          <cell r="Y168">
            <v>20672.668000000001</v>
          </cell>
          <cell r="Z168">
            <v>26692.416000000001</v>
          </cell>
          <cell r="AA168">
            <v>23772.55</v>
          </cell>
          <cell r="AB168">
            <v>26608.392000000003</v>
          </cell>
          <cell r="AC168">
            <v>28841.119999999999</v>
          </cell>
          <cell r="AD168">
            <v>32341.558000000005</v>
          </cell>
          <cell r="AE168">
            <v>34503.551999999996</v>
          </cell>
          <cell r="AG168" t="str">
            <v>Occasional smoker (former daily)</v>
          </cell>
          <cell r="AH168">
            <v>2.9484006426039214E-2</v>
          </cell>
          <cell r="AI168">
            <v>3.7899886700812721E-2</v>
          </cell>
          <cell r="AJ168">
            <v>3.8813710896862454E-2</v>
          </cell>
          <cell r="AK168">
            <v>3.5099566352090647E-2</v>
          </cell>
          <cell r="AL168">
            <v>3.739018783084494E-2</v>
          </cell>
          <cell r="AM168">
            <v>3.9977852397254827E-2</v>
          </cell>
          <cell r="AN168">
            <v>4.0493111763972307E-2</v>
          </cell>
          <cell r="AP168" t="str">
            <v>Occasional smoker (former daily)</v>
          </cell>
          <cell r="AQ168">
            <v>2.7714966040476865E-3</v>
          </cell>
          <cell r="AR168">
            <v>3.6383891232780212E-3</v>
          </cell>
          <cell r="AS168">
            <v>3.337979137130171E-3</v>
          </cell>
          <cell r="AT168">
            <v>3.7907531660257903E-3</v>
          </cell>
          <cell r="AU168">
            <v>4.1877010370546331E-3</v>
          </cell>
          <cell r="AV168">
            <v>4.71738658287607E-3</v>
          </cell>
          <cell r="AW168">
            <v>4.9401596352046211E-3</v>
          </cell>
        </row>
        <row r="169">
          <cell r="G169">
            <v>2650099</v>
          </cell>
          <cell r="H169">
            <v>2834297</v>
          </cell>
          <cell r="I169">
            <v>2626393</v>
          </cell>
          <cell r="J169">
            <v>2446810</v>
          </cell>
          <cell r="K169">
            <v>2342761</v>
          </cell>
          <cell r="L169">
            <v>2414517</v>
          </cell>
          <cell r="M169">
            <v>2467836</v>
          </cell>
          <cell r="O169" t="str">
            <v>Former Smoker (daily or occasional)</v>
          </cell>
          <cell r="P169">
            <v>1.3</v>
          </cell>
          <cell r="Q169">
            <v>1.5</v>
          </cell>
          <cell r="R169">
            <v>1.3</v>
          </cell>
          <cell r="S169">
            <v>1.5</v>
          </cell>
          <cell r="T169">
            <v>1.7</v>
          </cell>
          <cell r="U169">
            <v>1.8</v>
          </cell>
          <cell r="V169">
            <v>1.9</v>
          </cell>
          <cell r="X169" t="str">
            <v>Former Smoker (daily or occasional)</v>
          </cell>
          <cell r="Y169">
            <v>68902.574000000008</v>
          </cell>
          <cell r="Z169">
            <v>85028.91</v>
          </cell>
          <cell r="AA169">
            <v>68286.217999999993</v>
          </cell>
          <cell r="AB169">
            <v>73404.3</v>
          </cell>
          <cell r="AC169">
            <v>79653.873999999996</v>
          </cell>
          <cell r="AD169">
            <v>86922.612000000008</v>
          </cell>
          <cell r="AE169">
            <v>93777.767999999982</v>
          </cell>
          <cell r="AG169" t="str">
            <v>Former Smoker (daily or occasional)</v>
          </cell>
          <cell r="AH169">
            <v>0.35528749259119186</v>
          </cell>
          <cell r="AI169">
            <v>0.38633727935828388</v>
          </cell>
          <cell r="AJ169">
            <v>0.36878017040261651</v>
          </cell>
          <cell r="AK169">
            <v>0.34858373832449413</v>
          </cell>
          <cell r="AL169">
            <v>0.34016649385568759</v>
          </cell>
          <cell r="AM169">
            <v>0.35218495348697115</v>
          </cell>
          <cell r="AN169">
            <v>0.3533405428375847</v>
          </cell>
          <cell r="AP169" t="str">
            <v>Former Smoker (daily or occasional)</v>
          </cell>
          <cell r="AQ169">
            <v>6.395174866641453E-3</v>
          </cell>
          <cell r="AR169">
            <v>7.7267455871656773E-3</v>
          </cell>
          <cell r="AS169">
            <v>9.58828443046803E-3</v>
          </cell>
          <cell r="AT169">
            <v>1.0457512149734824E-2</v>
          </cell>
          <cell r="AU169">
            <v>1.1565660791093377E-2</v>
          </cell>
          <cell r="AV169">
            <v>1.197428841855702E-2</v>
          </cell>
          <cell r="AW169">
            <v>1.3426940627828218E-2</v>
          </cell>
        </row>
        <row r="170">
          <cell r="G170">
            <v>1475855</v>
          </cell>
          <cell r="H170">
            <v>1526084</v>
          </cell>
          <cell r="I170">
            <v>1364014</v>
          </cell>
          <cell r="J170">
            <v>1299699</v>
          </cell>
          <cell r="K170">
            <v>1206814</v>
          </cell>
          <cell r="L170">
            <v>1248019</v>
          </cell>
          <cell r="M170">
            <v>1291969</v>
          </cell>
          <cell r="O170" t="str">
            <v>Former smoker (daily)</v>
          </cell>
          <cell r="P170">
            <v>2</v>
          </cell>
          <cell r="Q170">
            <v>1.7</v>
          </cell>
          <cell r="R170">
            <v>2</v>
          </cell>
          <cell r="S170">
            <v>2.2999999999999998</v>
          </cell>
          <cell r="T170">
            <v>2.6</v>
          </cell>
          <cell r="U170">
            <v>2.8</v>
          </cell>
          <cell r="V170">
            <v>2.9</v>
          </cell>
          <cell r="X170" t="str">
            <v>Former smoker (daily)</v>
          </cell>
          <cell r="Y170">
            <v>59034.2</v>
          </cell>
          <cell r="Z170">
            <v>51886.856</v>
          </cell>
          <cell r="AA170">
            <v>54560.56</v>
          </cell>
          <cell r="AB170">
            <v>59786.153999999995</v>
          </cell>
          <cell r="AC170">
            <v>62754.328000000001</v>
          </cell>
          <cell r="AD170">
            <v>69889.063999999998</v>
          </cell>
          <cell r="AE170">
            <v>74934.202000000005</v>
          </cell>
          <cell r="AG170" t="str">
            <v>Former smoker (daily)</v>
          </cell>
          <cell r="AH170">
            <v>0.19786159776603571</v>
          </cell>
          <cell r="AI170">
            <v>0.20801741688757647</v>
          </cell>
          <cell r="AJ170">
            <v>0.19152553153757057</v>
          </cell>
          <cell r="AK170">
            <v>0.18516106118440201</v>
          </cell>
          <cell r="AL170">
            <v>0.17522815477804085</v>
          </cell>
          <cell r="AM170">
            <v>0.18203786242377099</v>
          </cell>
          <cell r="AN170">
            <v>0.18498191443407563</v>
          </cell>
          <cell r="AP170" t="str">
            <v>Former smoker (daily)</v>
          </cell>
          <cell r="AQ170">
            <v>7.5187407151093566E-3</v>
          </cell>
          <cell r="AR170">
            <v>7.0725921741776002E-3</v>
          </cell>
          <cell r="AS170">
            <v>7.2779701984276813E-3</v>
          </cell>
          <cell r="AT170">
            <v>8.5174088144824925E-3</v>
          </cell>
          <cell r="AU170">
            <v>9.1118640484581254E-3</v>
          </cell>
          <cell r="AV170">
            <v>1.0194120295731175E-2</v>
          </cell>
          <cell r="AW170">
            <v>1.0728951037176386E-2</v>
          </cell>
        </row>
        <row r="171">
          <cell r="G171">
            <v>1174244</v>
          </cell>
          <cell r="H171">
            <v>1308213</v>
          </cell>
          <cell r="I171">
            <v>1262379</v>
          </cell>
          <cell r="J171">
            <v>1147111</v>
          </cell>
          <cell r="K171">
            <v>1135947</v>
          </cell>
          <cell r="L171">
            <v>1166498</v>
          </cell>
          <cell r="M171">
            <v>1175867</v>
          </cell>
          <cell r="O171" t="str">
            <v>Former smoker (occasional)</v>
          </cell>
          <cell r="P171">
            <v>2.9</v>
          </cell>
          <cell r="Q171">
            <v>2.2999999999999998</v>
          </cell>
          <cell r="R171">
            <v>2</v>
          </cell>
          <cell r="S171">
            <v>2.2999999999999998</v>
          </cell>
          <cell r="T171">
            <v>2.6</v>
          </cell>
          <cell r="U171">
            <v>2.8</v>
          </cell>
          <cell r="V171">
            <v>2.9</v>
          </cell>
          <cell r="X171" t="str">
            <v>Former smoker (occasional)</v>
          </cell>
          <cell r="Y171">
            <v>68106.152000000002</v>
          </cell>
          <cell r="Z171">
            <v>60177.797999999995</v>
          </cell>
          <cell r="AA171">
            <v>50495.16</v>
          </cell>
          <cell r="AB171">
            <v>52767.106</v>
          </cell>
          <cell r="AC171">
            <v>59069.244000000006</v>
          </cell>
          <cell r="AD171">
            <v>65323.887999999999</v>
          </cell>
          <cell r="AE171">
            <v>68200.285999999993</v>
          </cell>
          <cell r="AG171" t="str">
            <v>Former smoker (occasional)</v>
          </cell>
          <cell r="AH171">
            <v>0.15742589482515615</v>
          </cell>
          <cell r="AI171">
            <v>0.17831986247070741</v>
          </cell>
          <cell r="AJ171">
            <v>0.17725463886504594</v>
          </cell>
          <cell r="AK171">
            <v>0.16342267714009212</v>
          </cell>
          <cell r="AL171">
            <v>0.16493833907764674</v>
          </cell>
          <cell r="AM171">
            <v>0.17014709106320017</v>
          </cell>
          <cell r="AN171">
            <v>0.16835862840350907</v>
          </cell>
          <cell r="AP171" t="str">
            <v>Former smoker (occasional)</v>
          </cell>
          <cell r="AQ171">
            <v>6.297035793006246E-3</v>
          </cell>
          <cell r="AR171">
            <v>8.2027136736525404E-3</v>
          </cell>
          <cell r="AS171">
            <v>6.7356762768717464E-3</v>
          </cell>
          <cell r="AT171">
            <v>7.5174431484442373E-3</v>
          </cell>
          <cell r="AU171">
            <v>8.5767936320376298E-3</v>
          </cell>
          <cell r="AV171">
            <v>9.5282370995392086E-3</v>
          </cell>
          <cell r="AW171">
            <v>9.7648004474035262E-3</v>
          </cell>
        </row>
        <row r="172">
          <cell r="G172">
            <v>2461154</v>
          </cell>
          <cell r="H172">
            <v>2470755</v>
          </cell>
          <cell r="I172">
            <v>2615824</v>
          </cell>
          <cell r="J172">
            <v>2764885</v>
          </cell>
          <cell r="K172">
            <v>2918452</v>
          </cell>
          <cell r="L172">
            <v>2784427</v>
          </cell>
          <cell r="M172">
            <v>2965614</v>
          </cell>
          <cell r="O172" t="str">
            <v>Never Smoker</v>
          </cell>
          <cell r="P172">
            <v>1.3</v>
          </cell>
          <cell r="Q172">
            <v>1.5</v>
          </cell>
          <cell r="R172">
            <v>1.3</v>
          </cell>
          <cell r="S172">
            <v>1.5</v>
          </cell>
          <cell r="T172">
            <v>1.7</v>
          </cell>
          <cell r="U172">
            <v>1.8</v>
          </cell>
          <cell r="V172">
            <v>1.9</v>
          </cell>
          <cell r="X172" t="str">
            <v>Never Smoker</v>
          </cell>
          <cell r="Y172">
            <v>63990.004000000001</v>
          </cell>
          <cell r="Z172">
            <v>74122.649999999994</v>
          </cell>
          <cell r="AA172">
            <v>68011.423999999999</v>
          </cell>
          <cell r="AB172">
            <v>82946.55</v>
          </cell>
          <cell r="AC172">
            <v>99227.367999999988</v>
          </cell>
          <cell r="AD172">
            <v>100239.37200000002</v>
          </cell>
          <cell r="AE172">
            <v>112693.33199999999</v>
          </cell>
          <cell r="AG172" t="str">
            <v>Never Smoker</v>
          </cell>
          <cell r="AH172">
            <v>0.32995644069930302</v>
          </cell>
          <cell r="AI172">
            <v>0.33678360618554676</v>
          </cell>
          <cell r="AJ172">
            <v>0.36729614359437218</v>
          </cell>
          <cell r="AK172">
            <v>0.39389815692159136</v>
          </cell>
          <cell r="AL172">
            <v>0.42375623647743804</v>
          </cell>
          <cell r="AM172">
            <v>0.40614056288809175</v>
          </cell>
          <cell r="AN172">
            <v>0.42461154655606814</v>
          </cell>
          <cell r="AP172" t="str">
            <v>Never Smoker</v>
          </cell>
          <cell r="AQ172">
            <v>5.9392159325874546E-3</v>
          </cell>
          <cell r="AR172">
            <v>6.7356721237109354E-3</v>
          </cell>
          <cell r="AS172">
            <v>9.5496997334536763E-3</v>
          </cell>
          <cell r="AT172">
            <v>1.181694470764774E-2</v>
          </cell>
          <cell r="AU172">
            <v>1.4407712040232895E-2</v>
          </cell>
          <cell r="AV172">
            <v>1.380877913819512E-2</v>
          </cell>
          <cell r="AW172">
            <v>1.6135238769130589E-2</v>
          </cell>
        </row>
        <row r="173">
          <cell r="G173">
            <v>3730607</v>
          </cell>
          <cell r="H173">
            <v>3675536</v>
          </cell>
          <cell r="I173">
            <v>3564090</v>
          </cell>
          <cell r="J173">
            <v>3514970</v>
          </cell>
          <cell r="K173">
            <v>3438729</v>
          </cell>
          <cell r="L173">
            <v>3417356</v>
          </cell>
          <cell r="M173">
            <v>3478777</v>
          </cell>
          <cell r="O173" t="str">
            <v>All people</v>
          </cell>
          <cell r="P173">
            <v>0.9</v>
          </cell>
          <cell r="Q173">
            <v>1</v>
          </cell>
          <cell r="R173">
            <v>0.9</v>
          </cell>
          <cell r="S173">
            <v>1</v>
          </cell>
          <cell r="T173">
            <v>1.2</v>
          </cell>
          <cell r="U173">
            <v>1.2</v>
          </cell>
          <cell r="V173">
            <v>1.4</v>
          </cell>
          <cell r="X173" t="str">
            <v>All people</v>
          </cell>
          <cell r="Y173">
            <v>67150.926000000007</v>
          </cell>
          <cell r="Z173">
            <v>73510.720000000001</v>
          </cell>
          <cell r="AA173">
            <v>64153.62</v>
          </cell>
          <cell r="AB173">
            <v>70299.399999999994</v>
          </cell>
          <cell r="AC173">
            <v>82529.495999999999</v>
          </cell>
          <cell r="AD173">
            <v>82016.543999999994</v>
          </cell>
          <cell r="AE173">
            <v>97405.755999999994</v>
          </cell>
          <cell r="AG173" t="str">
            <v>All people</v>
          </cell>
          <cell r="AP173" t="str">
            <v>All people</v>
          </cell>
        </row>
        <row r="174">
          <cell r="G174">
            <v>1276080</v>
          </cell>
          <cell r="H174">
            <v>1127826</v>
          </cell>
          <cell r="I174">
            <v>1048917</v>
          </cell>
          <cell r="J174">
            <v>1046873</v>
          </cell>
          <cell r="K174">
            <v>938626</v>
          </cell>
          <cell r="L174">
            <v>966127</v>
          </cell>
          <cell r="M174">
            <v>922238</v>
          </cell>
          <cell r="O174" t="str">
            <v>Current Smoker (daily or occasional)</v>
          </cell>
          <cell r="P174">
            <v>2</v>
          </cell>
          <cell r="Q174">
            <v>2.2999999999999998</v>
          </cell>
          <cell r="R174">
            <v>2</v>
          </cell>
          <cell r="S174">
            <v>2.2999999999999998</v>
          </cell>
          <cell r="T174">
            <v>3</v>
          </cell>
          <cell r="U174">
            <v>3.2</v>
          </cell>
          <cell r="V174">
            <v>4.2</v>
          </cell>
          <cell r="X174" t="str">
            <v>Current Smoker (daily or occasional)</v>
          </cell>
          <cell r="Y174">
            <v>51043.199999999997</v>
          </cell>
          <cell r="Z174">
            <v>51879.995999999999</v>
          </cell>
          <cell r="AA174">
            <v>41956.68</v>
          </cell>
          <cell r="AB174">
            <v>48156.157999999996</v>
          </cell>
          <cell r="AC174">
            <v>56317.56</v>
          </cell>
          <cell r="AD174">
            <v>61832.128000000004</v>
          </cell>
          <cell r="AE174">
            <v>77467.991999999998</v>
          </cell>
          <cell r="AG174" t="str">
            <v>Current Smoker (daily or occasional)</v>
          </cell>
          <cell r="AH174">
            <v>0.3420569360428477</v>
          </cell>
          <cell r="AI174">
            <v>0.30684667487952777</v>
          </cell>
          <cell r="AJ174">
            <v>0.29430149070309675</v>
          </cell>
          <cell r="AK174">
            <v>0.2978326984298586</v>
          </cell>
          <cell r="AL174">
            <v>0.27295724670365124</v>
          </cell>
          <cell r="AM174">
            <v>0.28271183921136689</v>
          </cell>
          <cell r="AN174">
            <v>0.26510408686730996</v>
          </cell>
          <cell r="AP174" t="str">
            <v>Current Smoker (daily or occasional)</v>
          </cell>
          <cell r="AQ174">
            <v>1.2314049697542517E-2</v>
          </cell>
          <cell r="AR174">
            <v>1.2887560344940168E-2</v>
          </cell>
          <cell r="AS174">
            <v>1.177205962812387E-2</v>
          </cell>
          <cell r="AT174">
            <v>1.2508973334054062E-2</v>
          </cell>
          <cell r="AU174">
            <v>1.6377434802219076E-2</v>
          </cell>
          <cell r="AV174">
            <v>1.6962710352682014E-2</v>
          </cell>
          <cell r="AW174">
            <v>2.2268743296854038E-2</v>
          </cell>
        </row>
        <row r="175">
          <cell r="G175">
            <v>1096807</v>
          </cell>
          <cell r="H175">
            <v>899678</v>
          </cell>
          <cell r="I175">
            <v>808812</v>
          </cell>
          <cell r="J175">
            <v>819367</v>
          </cell>
          <cell r="K175">
            <v>701404</v>
          </cell>
          <cell r="L175">
            <v>720443</v>
          </cell>
          <cell r="M175">
            <v>678335</v>
          </cell>
          <cell r="O175" t="str">
            <v>Daily Smoker</v>
          </cell>
          <cell r="P175">
            <v>2</v>
          </cell>
          <cell r="Q175">
            <v>2.6</v>
          </cell>
          <cell r="R175">
            <v>2.4</v>
          </cell>
          <cell r="S175">
            <v>2.7</v>
          </cell>
          <cell r="T175">
            <v>3.8</v>
          </cell>
          <cell r="U175">
            <v>4.0999999999999996</v>
          </cell>
          <cell r="V175">
            <v>4.2</v>
          </cell>
          <cell r="X175" t="str">
            <v>Daily Smoker</v>
          </cell>
          <cell r="Y175">
            <v>43872.28</v>
          </cell>
          <cell r="Z175">
            <v>46783.256000000008</v>
          </cell>
          <cell r="AA175">
            <v>38822.975999999995</v>
          </cell>
          <cell r="AB175">
            <v>44245.818000000007</v>
          </cell>
          <cell r="AC175">
            <v>53306.703999999998</v>
          </cell>
          <cell r="AD175">
            <v>59076.325999999994</v>
          </cell>
          <cell r="AE175">
            <v>56980.14</v>
          </cell>
          <cell r="AG175" t="str">
            <v>Daily Smoker</v>
          </cell>
          <cell r="AH175">
            <v>0.29400228970781428</v>
          </cell>
          <cell r="AI175">
            <v>0.24477463967160165</v>
          </cell>
          <cell r="AJ175">
            <v>0.22693366329133102</v>
          </cell>
          <cell r="AK175">
            <v>0.23310782168837857</v>
          </cell>
          <cell r="AL175">
            <v>0.2039718744919998</v>
          </cell>
          <cell r="AM175">
            <v>0.21081883186884831</v>
          </cell>
          <cell r="AN175">
            <v>0.19499237806849937</v>
          </cell>
          <cell r="AP175" t="str">
            <v>Daily Smoker</v>
          </cell>
          <cell r="AQ175">
            <v>1.0584082429481313E-2</v>
          </cell>
          <cell r="AR175">
            <v>1.2238731983580083E-2</v>
          </cell>
          <cell r="AS175">
            <v>1.0438948511401227E-2</v>
          </cell>
          <cell r="AT175">
            <v>1.165539108441893E-2</v>
          </cell>
          <cell r="AU175">
            <v>1.5093918712407985E-2</v>
          </cell>
          <cell r="AV175">
            <v>1.6443868885770166E-2</v>
          </cell>
          <cell r="AW175">
            <v>1.6379359757753949E-2</v>
          </cell>
        </row>
        <row r="176">
          <cell r="G176">
            <v>179273</v>
          </cell>
          <cell r="H176">
            <v>228148</v>
          </cell>
          <cell r="I176">
            <v>240105</v>
          </cell>
          <cell r="J176">
            <v>227506</v>
          </cell>
          <cell r="K176">
            <v>237222</v>
          </cell>
          <cell r="L176">
            <v>245684</v>
          </cell>
          <cell r="M176">
            <v>243903</v>
          </cell>
          <cell r="O176" t="str">
            <v xml:space="preserve">Occasional smoker (all) </v>
          </cell>
          <cell r="P176">
            <v>5.9</v>
          </cell>
          <cell r="Q176">
            <v>5.4</v>
          </cell>
          <cell r="R176">
            <v>4.8</v>
          </cell>
          <cell r="S176">
            <v>5.4</v>
          </cell>
          <cell r="T176">
            <v>6.2</v>
          </cell>
          <cell r="U176">
            <v>6.6</v>
          </cell>
          <cell r="V176">
            <v>6.8</v>
          </cell>
          <cell r="X176" t="str">
            <v xml:space="preserve">Occasional smoker (all) </v>
          </cell>
          <cell r="Y176">
            <v>21154.214</v>
          </cell>
          <cell r="Z176">
            <v>24639.984000000004</v>
          </cell>
          <cell r="AA176">
            <v>23050.080000000002</v>
          </cell>
          <cell r="AB176">
            <v>24570.648000000001</v>
          </cell>
          <cell r="AC176">
            <v>34159.968000000001</v>
          </cell>
          <cell r="AD176">
            <v>32430.287999999997</v>
          </cell>
          <cell r="AE176">
            <v>33170.807999999997</v>
          </cell>
          <cell r="AG176" t="str">
            <v xml:space="preserve">Occasional smoker (all) </v>
          </cell>
          <cell r="AH176">
            <v>4.8054646335033417E-2</v>
          </cell>
          <cell r="AI176">
            <v>6.2072035207926139E-2</v>
          </cell>
          <cell r="AJ176">
            <v>6.7367827411765696E-2</v>
          </cell>
          <cell r="AK176">
            <v>6.4724876741480017E-2</v>
          </cell>
          <cell r="AL176">
            <v>6.898537221165145E-2</v>
          </cell>
          <cell r="AM176">
            <v>7.1893007342518606E-2</v>
          </cell>
          <cell r="AN176">
            <v>7.011170879881061E-2</v>
          </cell>
          <cell r="AP176" t="str">
            <v xml:space="preserve">Occasional smoker (all) </v>
          </cell>
          <cell r="AQ176">
            <v>5.6704482675339445E-3</v>
          </cell>
          <cell r="AR176">
            <v>6.7037798024560235E-3</v>
          </cell>
          <cell r="AS176">
            <v>6.4673114315295065E-3</v>
          </cell>
          <cell r="AT176">
            <v>6.9902866880798423E-3</v>
          </cell>
          <cell r="AU176">
            <v>8.5541861542447802E-3</v>
          </cell>
          <cell r="AV176">
            <v>9.4898769692124546E-3</v>
          </cell>
          <cell r="AW176">
            <v>9.5351923966382427E-3</v>
          </cell>
        </row>
        <row r="177">
          <cell r="G177">
            <v>71997</v>
          </cell>
          <cell r="H177">
            <v>86599</v>
          </cell>
          <cell r="I177">
            <v>90688</v>
          </cell>
          <cell r="J177">
            <v>81556</v>
          </cell>
          <cell r="K177">
            <v>83063</v>
          </cell>
          <cell r="L177">
            <v>90695</v>
          </cell>
          <cell r="M177">
            <v>80402</v>
          </cell>
          <cell r="O177" t="str">
            <v xml:space="preserve">Occasional smoker (always) </v>
          </cell>
          <cell r="P177">
            <v>8</v>
          </cell>
          <cell r="Q177">
            <v>8.4</v>
          </cell>
          <cell r="R177">
            <v>7.3</v>
          </cell>
          <cell r="S177">
            <v>8.6999999999999993</v>
          </cell>
          <cell r="T177">
            <v>10</v>
          </cell>
          <cell r="U177">
            <v>10</v>
          </cell>
          <cell r="V177">
            <v>10.8</v>
          </cell>
          <cell r="X177" t="str">
            <v xml:space="preserve">Occasional smoker (always) </v>
          </cell>
          <cell r="Y177">
            <v>11519.52</v>
          </cell>
          <cell r="Z177">
            <v>14548.632</v>
          </cell>
          <cell r="AA177">
            <v>13240.448</v>
          </cell>
          <cell r="AB177">
            <v>14190.743999999999</v>
          </cell>
          <cell r="AC177">
            <v>16612.599999999999</v>
          </cell>
          <cell r="AD177">
            <v>18139</v>
          </cell>
          <cell r="AE177">
            <v>17366.832000000002</v>
          </cell>
          <cell r="AG177" t="str">
            <v xml:space="preserve">Occasional smoker (always) </v>
          </cell>
          <cell r="AH177">
            <v>1.9299004156696217E-2</v>
          </cell>
          <cell r="AI177">
            <v>2.356091737368373E-2</v>
          </cell>
          <cell r="AJ177">
            <v>2.5444924230308436E-2</v>
          </cell>
          <cell r="AK177">
            <v>2.3202473989820682E-2</v>
          </cell>
          <cell r="AL177">
            <v>2.4155145694819219E-2</v>
          </cell>
          <cell r="AM177">
            <v>2.6539523538080319E-2</v>
          </cell>
          <cell r="AN177">
            <v>2.3112145446517556E-2</v>
          </cell>
          <cell r="AP177" t="str">
            <v xml:space="preserve">Occasional smoker (always) </v>
          </cell>
          <cell r="AQ177">
            <v>3.0878406650713948E-3</v>
          </cell>
          <cell r="AR177">
            <v>3.9582341187788667E-3</v>
          </cell>
          <cell r="AS177">
            <v>3.7149589376250314E-3</v>
          </cell>
          <cell r="AT177">
            <v>4.0372304742287988E-3</v>
          </cell>
          <cell r="AU177">
            <v>4.8310291389638436E-3</v>
          </cell>
          <cell r="AV177">
            <v>5.3079047076160634E-3</v>
          </cell>
          <cell r="AW177">
            <v>4.9922234164477925E-3</v>
          </cell>
        </row>
        <row r="178">
          <cell r="G178">
            <v>107276</v>
          </cell>
          <cell r="H178">
            <v>141549</v>
          </cell>
          <cell r="I178">
            <v>149417</v>
          </cell>
          <cell r="J178">
            <v>145950</v>
          </cell>
          <cell r="K178">
            <v>154159</v>
          </cell>
          <cell r="L178">
            <v>154989</v>
          </cell>
          <cell r="M178">
            <v>163501</v>
          </cell>
          <cell r="O178" t="str">
            <v>Occasional smoker (former daily)</v>
          </cell>
          <cell r="P178">
            <v>6.7</v>
          </cell>
          <cell r="Q178">
            <v>6.9</v>
          </cell>
          <cell r="R178">
            <v>6.2</v>
          </cell>
          <cell r="S178">
            <v>7</v>
          </cell>
          <cell r="T178">
            <v>7.2</v>
          </cell>
          <cell r="U178">
            <v>7.7</v>
          </cell>
          <cell r="V178">
            <v>7.9</v>
          </cell>
          <cell r="X178" t="str">
            <v>Occasional smoker (former daily)</v>
          </cell>
          <cell r="Y178">
            <v>14374.984000000002</v>
          </cell>
          <cell r="Z178">
            <v>19533.762000000002</v>
          </cell>
          <cell r="AA178">
            <v>18527.707999999999</v>
          </cell>
          <cell r="AB178">
            <v>20433</v>
          </cell>
          <cell r="AC178">
            <v>22198.896000000001</v>
          </cell>
          <cell r="AD178">
            <v>23868.306</v>
          </cell>
          <cell r="AE178">
            <v>25833.158000000003</v>
          </cell>
          <cell r="AG178" t="str">
            <v>Occasional smoker (former daily)</v>
          </cell>
          <cell r="AH178">
            <v>2.8755642178337197E-2</v>
          </cell>
          <cell r="AI178">
            <v>3.8511117834242409E-2</v>
          </cell>
          <cell r="AJ178">
            <v>4.1922903181457256E-2</v>
          </cell>
          <cell r="AK178">
            <v>4.1522402751659332E-2</v>
          </cell>
          <cell r="AL178">
            <v>4.4830226516832238E-2</v>
          </cell>
          <cell r="AM178">
            <v>4.5353483804438287E-2</v>
          </cell>
          <cell r="AN178">
            <v>4.6999563352293064E-2</v>
          </cell>
          <cell r="AP178" t="str">
            <v>Occasional smoker (former daily)</v>
          </cell>
          <cell r="AQ178">
            <v>3.8532560518971847E-3</v>
          </cell>
          <cell r="AR178">
            <v>5.314534261125453E-3</v>
          </cell>
          <cell r="AS178">
            <v>5.1984399945006997E-3</v>
          </cell>
          <cell r="AT178">
            <v>5.813136385232307E-3</v>
          </cell>
          <cell r="AU178">
            <v>6.4555526184238423E-3</v>
          </cell>
          <cell r="AV178">
            <v>6.9844365058834967E-3</v>
          </cell>
          <cell r="AW178">
            <v>7.4259310096623041E-3</v>
          </cell>
        </row>
        <row r="179">
          <cell r="G179">
            <v>1314467</v>
          </cell>
          <cell r="H179">
            <v>1428955</v>
          </cell>
          <cell r="I179">
            <v>1348050</v>
          </cell>
          <cell r="J179">
            <v>1264743</v>
          </cell>
          <cell r="K179">
            <v>1213723</v>
          </cell>
          <cell r="L179">
            <v>1251195</v>
          </cell>
          <cell r="M179">
            <v>1274025</v>
          </cell>
          <cell r="O179" t="str">
            <v>Former Smoker (daily or occasional)</v>
          </cell>
          <cell r="P179">
            <v>2</v>
          </cell>
          <cell r="Q179">
            <v>2.2999999999999998</v>
          </cell>
          <cell r="R179">
            <v>2</v>
          </cell>
          <cell r="S179">
            <v>2.2999999999999998</v>
          </cell>
          <cell r="T179">
            <v>2.6</v>
          </cell>
          <cell r="U179">
            <v>2.8</v>
          </cell>
          <cell r="V179">
            <v>2.9</v>
          </cell>
          <cell r="X179" t="str">
            <v>Former Smoker (daily or occasional)</v>
          </cell>
          <cell r="Y179">
            <v>52578.68</v>
          </cell>
          <cell r="Z179">
            <v>65731.929999999993</v>
          </cell>
          <cell r="AA179">
            <v>53922</v>
          </cell>
          <cell r="AB179">
            <v>58178.178</v>
          </cell>
          <cell r="AC179">
            <v>63113.596000000005</v>
          </cell>
          <cell r="AD179">
            <v>70066.92</v>
          </cell>
          <cell r="AE179">
            <v>73893.45</v>
          </cell>
          <cell r="AG179" t="str">
            <v>Former Smoker (daily or occasional)</v>
          </cell>
          <cell r="AH179">
            <v>0.35234668245676909</v>
          </cell>
          <cell r="AI179">
            <v>0.3887745896108758</v>
          </cell>
          <cell r="AJ179">
            <v>0.37823118944807793</v>
          </cell>
          <cell r="AK179">
            <v>0.35981615774814579</v>
          </cell>
          <cell r="AL179">
            <v>0.35295686284089267</v>
          </cell>
          <cell r="AM179">
            <v>0.36612954576579088</v>
          </cell>
          <cell r="AN179">
            <v>0.36622784386581836</v>
          </cell>
          <cell r="AP179" t="str">
            <v>Former Smoker (daily or occasional)</v>
          </cell>
          <cell r="AQ179">
            <v>1.2684480568443688E-2</v>
          </cell>
          <cell r="AR179">
            <v>1.5550983584435032E-2</v>
          </cell>
          <cell r="AS179">
            <v>1.4372785199026961E-2</v>
          </cell>
          <cell r="AT179">
            <v>1.5112278625422124E-2</v>
          </cell>
          <cell r="AU179">
            <v>1.6941929416362848E-2</v>
          </cell>
          <cell r="AV179">
            <v>2.0503254562884286E-2</v>
          </cell>
          <cell r="AW179">
            <v>2.1241214944217462E-2</v>
          </cell>
        </row>
        <row r="180">
          <cell r="G180">
            <v>710940</v>
          </cell>
          <cell r="H180">
            <v>751404</v>
          </cell>
          <cell r="I180">
            <v>680778</v>
          </cell>
          <cell r="J180">
            <v>657021</v>
          </cell>
          <cell r="K180">
            <v>615093</v>
          </cell>
          <cell r="L180">
            <v>624439</v>
          </cell>
          <cell r="M180">
            <v>672841</v>
          </cell>
          <cell r="O180" t="str">
            <v>Former smoker (daily)</v>
          </cell>
          <cell r="P180">
            <v>2.9</v>
          </cell>
          <cell r="Q180">
            <v>2.6</v>
          </cell>
          <cell r="R180">
            <v>3</v>
          </cell>
          <cell r="S180">
            <v>3.3</v>
          </cell>
          <cell r="T180">
            <v>3.8</v>
          </cell>
          <cell r="U180">
            <v>4.0999999999999996</v>
          </cell>
          <cell r="V180">
            <v>4.2</v>
          </cell>
          <cell r="X180" t="str">
            <v>Former smoker (daily)</v>
          </cell>
          <cell r="Y180">
            <v>41234.519999999997</v>
          </cell>
          <cell r="Z180">
            <v>39073.008000000002</v>
          </cell>
          <cell r="AA180">
            <v>40846.68</v>
          </cell>
          <cell r="AB180">
            <v>43363.385999999999</v>
          </cell>
          <cell r="AC180">
            <v>46747.067999999999</v>
          </cell>
          <cell r="AD180">
            <v>51203.998</v>
          </cell>
          <cell r="AE180">
            <v>56518.644</v>
          </cell>
          <cell r="AG180" t="str">
            <v>Former smoker (daily)</v>
          </cell>
          <cell r="AH180">
            <v>0.19056952394074209</v>
          </cell>
          <cell r="AI180">
            <v>0.20443385672184955</v>
          </cell>
          <cell r="AJ180">
            <v>0.19101032802201964</v>
          </cell>
          <cell r="AK180">
            <v>0.18692079875503917</v>
          </cell>
          <cell r="AL180">
            <v>0.17887219376694122</v>
          </cell>
          <cell r="AM180">
            <v>0.18272576810844407</v>
          </cell>
          <cell r="AN180">
            <v>0.19341308741549113</v>
          </cell>
          <cell r="AP180" t="str">
            <v>Former smoker (daily)</v>
          </cell>
          <cell r="AQ180">
            <v>1.0671893340681556E-2</v>
          </cell>
          <cell r="AR180">
            <v>1.0221692836092477E-2</v>
          </cell>
          <cell r="AS180">
            <v>1.1078599025277138E-2</v>
          </cell>
          <cell r="AT180">
            <v>1.1962931120322507E-2</v>
          </cell>
          <cell r="AU180">
            <v>1.3236542338753652E-2</v>
          </cell>
          <cell r="AV180">
            <v>1.4618061448675525E-2</v>
          </cell>
          <cell r="AW180">
            <v>1.6246699342901256E-2</v>
          </cell>
        </row>
        <row r="181">
          <cell r="G181">
            <v>570717</v>
          </cell>
          <cell r="H181">
            <v>677551</v>
          </cell>
          <cell r="I181">
            <v>667272</v>
          </cell>
          <cell r="J181">
            <v>607722</v>
          </cell>
          <cell r="K181">
            <v>598630</v>
          </cell>
          <cell r="L181">
            <v>626756</v>
          </cell>
          <cell r="M181">
            <v>601184</v>
          </cell>
          <cell r="O181" t="str">
            <v>Former smoker (occasional)</v>
          </cell>
          <cell r="P181">
            <v>2.9</v>
          </cell>
          <cell r="Q181">
            <v>3.3</v>
          </cell>
          <cell r="R181">
            <v>3</v>
          </cell>
          <cell r="S181">
            <v>3.3</v>
          </cell>
          <cell r="T181">
            <v>3.8</v>
          </cell>
          <cell r="U181">
            <v>4.0999999999999996</v>
          </cell>
          <cell r="V181">
            <v>4.2</v>
          </cell>
          <cell r="X181" t="str">
            <v>Former smoker (occasional)</v>
          </cell>
          <cell r="Y181">
            <v>33101.586000000003</v>
          </cell>
          <cell r="Z181">
            <v>44718.365999999995</v>
          </cell>
          <cell r="AA181">
            <v>40036.32</v>
          </cell>
          <cell r="AB181">
            <v>40109.651999999995</v>
          </cell>
          <cell r="AC181">
            <v>45495.88</v>
          </cell>
          <cell r="AD181">
            <v>51393.991999999991</v>
          </cell>
          <cell r="AE181">
            <v>50499.456000000006</v>
          </cell>
          <cell r="AG181" t="str">
            <v>Former smoker (occasional)</v>
          </cell>
          <cell r="AH181">
            <v>0.161777158516027</v>
          </cell>
          <cell r="AI181">
            <v>0.18434073288902625</v>
          </cell>
          <cell r="AJ181">
            <v>0.18722086142605826</v>
          </cell>
          <cell r="AK181">
            <v>0.17289535899310662</v>
          </cell>
          <cell r="AL181">
            <v>0.17408466907395145</v>
          </cell>
          <cell r="AM181">
            <v>0.18340377765734678</v>
          </cell>
          <cell r="AN181">
            <v>0.17281475645032723</v>
          </cell>
          <cell r="AP181" t="str">
            <v>Former smoker (occasional)</v>
          </cell>
          <cell r="AQ181">
            <v>9.0595208768975109E-3</v>
          </cell>
          <cell r="AR181">
            <v>1.179780690489768E-2</v>
          </cell>
          <cell r="AS181">
            <v>1.085880996271138E-2</v>
          </cell>
          <cell r="AT181">
            <v>1.1065302975558824E-2</v>
          </cell>
          <cell r="AU181">
            <v>1.2882265511472408E-2</v>
          </cell>
          <cell r="AV181">
            <v>1.4672302212587742E-2</v>
          </cell>
          <cell r="AW181">
            <v>1.4516439541827488E-2</v>
          </cell>
        </row>
        <row r="182">
          <cell r="G182">
            <v>1140060</v>
          </cell>
          <cell r="H182">
            <v>1118755</v>
          </cell>
          <cell r="I182">
            <v>1167123</v>
          </cell>
          <cell r="J182">
            <v>1203354</v>
          </cell>
          <cell r="K182">
            <v>1286380</v>
          </cell>
          <cell r="L182">
            <v>1200034</v>
          </cell>
          <cell r="M182">
            <v>1282514</v>
          </cell>
          <cell r="O182" t="str">
            <v>Never Smoker</v>
          </cell>
          <cell r="P182">
            <v>2</v>
          </cell>
          <cell r="Q182">
            <v>2.2999999999999998</v>
          </cell>
          <cell r="R182">
            <v>2</v>
          </cell>
          <cell r="S182">
            <v>2.2999999999999998</v>
          </cell>
          <cell r="T182">
            <v>2.6</v>
          </cell>
          <cell r="U182">
            <v>2.8</v>
          </cell>
          <cell r="V182">
            <v>2.9</v>
          </cell>
          <cell r="X182" t="str">
            <v>Never Smoker</v>
          </cell>
          <cell r="Y182">
            <v>45602.400000000001</v>
          </cell>
          <cell r="Z182">
            <v>51462.73</v>
          </cell>
          <cell r="AA182">
            <v>46684.92</v>
          </cell>
          <cell r="AB182">
            <v>55354.283999999992</v>
          </cell>
          <cell r="AC182">
            <v>66891.759999999995</v>
          </cell>
          <cell r="AD182">
            <v>67201.903999999995</v>
          </cell>
          <cell r="AE182">
            <v>74385.812000000005</v>
          </cell>
          <cell r="AG182" t="str">
            <v>Never Smoker</v>
          </cell>
          <cell r="AH182">
            <v>0.30559638150038321</v>
          </cell>
          <cell r="AI182">
            <v>0.30437873550959643</v>
          </cell>
          <cell r="AJ182">
            <v>0.32746731984882538</v>
          </cell>
          <cell r="AK182">
            <v>0.34235114382199566</v>
          </cell>
          <cell r="AL182">
            <v>0.37408589045545609</v>
          </cell>
          <cell r="AM182">
            <v>0.35115861502284224</v>
          </cell>
          <cell r="AN182">
            <v>0.36866806926687168</v>
          </cell>
          <cell r="AP182" t="str">
            <v>Never Smoker</v>
          </cell>
          <cell r="AQ182">
            <v>1.0390276971013029E-2</v>
          </cell>
          <cell r="AR182">
            <v>1.278390689140305E-2</v>
          </cell>
          <cell r="AS182">
            <v>1.2443758154255365E-2</v>
          </cell>
          <cell r="AT182">
            <v>1.4378748040523819E-2</v>
          </cell>
          <cell r="AU182">
            <v>1.7956122741861893E-2</v>
          </cell>
          <cell r="AV182">
            <v>1.7557930751142113E-2</v>
          </cell>
          <cell r="AW182">
            <v>2.1382748017478557E-2</v>
          </cell>
        </row>
        <row r="183">
          <cell r="G183">
            <v>3728420</v>
          </cell>
          <cell r="H183">
            <v>3660792</v>
          </cell>
          <cell r="I183">
            <v>3557749</v>
          </cell>
          <cell r="J183">
            <v>3504319</v>
          </cell>
          <cell r="K183">
            <v>3448372</v>
          </cell>
          <cell r="L183">
            <v>3438465</v>
          </cell>
          <cell r="M183">
            <v>3505522</v>
          </cell>
          <cell r="O183" t="str">
            <v>All people</v>
          </cell>
          <cell r="P183">
            <v>0.9</v>
          </cell>
          <cell r="Q183">
            <v>1</v>
          </cell>
          <cell r="R183">
            <v>0.9</v>
          </cell>
          <cell r="S183">
            <v>1</v>
          </cell>
          <cell r="T183">
            <v>1.2</v>
          </cell>
          <cell r="U183">
            <v>1.2</v>
          </cell>
          <cell r="V183">
            <v>1.4</v>
          </cell>
          <cell r="X183" t="str">
            <v>All people</v>
          </cell>
          <cell r="Y183">
            <v>67111.56</v>
          </cell>
          <cell r="Z183">
            <v>73215.839999999997</v>
          </cell>
          <cell r="AA183">
            <v>64039.482000000004</v>
          </cell>
          <cell r="AB183">
            <v>70086.38</v>
          </cell>
          <cell r="AC183">
            <v>82760.928</v>
          </cell>
          <cell r="AD183">
            <v>82523.16</v>
          </cell>
          <cell r="AE183">
            <v>98154.615999999995</v>
          </cell>
          <cell r="AG183" t="str">
            <v>All people</v>
          </cell>
          <cell r="AP183" t="str">
            <v>All people</v>
          </cell>
        </row>
        <row r="184">
          <cell r="G184">
            <v>1071694</v>
          </cell>
          <cell r="H184">
            <v>903450</v>
          </cell>
          <cell r="I184">
            <v>830705</v>
          </cell>
          <cell r="J184">
            <v>760721</v>
          </cell>
          <cell r="K184">
            <v>687262</v>
          </cell>
          <cell r="L184">
            <v>690750</v>
          </cell>
          <cell r="M184">
            <v>628611</v>
          </cell>
          <cell r="O184" t="str">
            <v>Current Smoker (daily or occasional)</v>
          </cell>
          <cell r="P184">
            <v>2</v>
          </cell>
          <cell r="Q184">
            <v>2.6</v>
          </cell>
          <cell r="R184">
            <v>2.4</v>
          </cell>
          <cell r="S184">
            <v>2.7</v>
          </cell>
          <cell r="T184">
            <v>3.8</v>
          </cell>
          <cell r="U184">
            <v>4.0999999999999996</v>
          </cell>
          <cell r="V184">
            <v>4.2</v>
          </cell>
          <cell r="X184" t="str">
            <v>Current Smoker (daily or occasional)</v>
          </cell>
          <cell r="Y184">
            <v>42867.76</v>
          </cell>
          <cell r="Z184">
            <v>46979.4</v>
          </cell>
          <cell r="AA184">
            <v>39873.839999999997</v>
          </cell>
          <cell r="AB184">
            <v>41078.934000000001</v>
          </cell>
          <cell r="AC184">
            <v>52231.912000000004</v>
          </cell>
          <cell r="AD184">
            <v>56641.499999999993</v>
          </cell>
          <cell r="AE184">
            <v>52803.324000000001</v>
          </cell>
          <cell r="AG184" t="str">
            <v>Current Smoker (daily or occasional)</v>
          </cell>
          <cell r="AH184">
            <v>0.28743918335380669</v>
          </cell>
          <cell r="AI184">
            <v>0.24679085837163106</v>
          </cell>
          <cell r="AJ184">
            <v>0.23349173873704976</v>
          </cell>
          <cell r="AK184">
            <v>0.21708097921450645</v>
          </cell>
          <cell r="AL184">
            <v>0.19930042350419269</v>
          </cell>
          <cell r="AM184">
            <v>0.2008890595076582</v>
          </cell>
          <cell r="AN184">
            <v>0.17932022677364456</v>
          </cell>
          <cell r="AP184" t="str">
            <v>Current Smoker (daily or occasional)</v>
          </cell>
          <cell r="AQ184">
            <v>1.0347810600737042E-2</v>
          </cell>
          <cell r="AR184">
            <v>1.2339542918581551E-2</v>
          </cell>
          <cell r="AS184">
            <v>1.0740619981904289E-2</v>
          </cell>
          <cell r="AT184">
            <v>1.1288210919154336E-2</v>
          </cell>
          <cell r="AU184">
            <v>1.4748231339310261E-2</v>
          </cell>
          <cell r="AV184">
            <v>1.5669346641597338E-2</v>
          </cell>
          <cell r="AW184">
            <v>1.5062899048986144E-2</v>
          </cell>
        </row>
        <row r="185">
          <cell r="G185">
            <v>900201</v>
          </cell>
          <cell r="H185">
            <v>712667</v>
          </cell>
          <cell r="I185">
            <v>634785</v>
          </cell>
          <cell r="J185">
            <v>598050</v>
          </cell>
          <cell r="K185">
            <v>529363</v>
          </cell>
          <cell r="L185">
            <v>514078</v>
          </cell>
          <cell r="M185">
            <v>458889</v>
          </cell>
          <cell r="O185" t="str">
            <v>Daily Smoker</v>
          </cell>
          <cell r="P185">
            <v>2.2999999999999998</v>
          </cell>
          <cell r="Q185">
            <v>3.3</v>
          </cell>
          <cell r="R185">
            <v>3</v>
          </cell>
          <cell r="S185">
            <v>3.3</v>
          </cell>
          <cell r="T185">
            <v>3.8</v>
          </cell>
          <cell r="U185">
            <v>4.0999999999999996</v>
          </cell>
          <cell r="V185">
            <v>4.5</v>
          </cell>
          <cell r="X185" t="str">
            <v>Daily Smoker</v>
          </cell>
          <cell r="Y185">
            <v>41409.245999999999</v>
          </cell>
          <cell r="Z185">
            <v>47036.022000000004</v>
          </cell>
          <cell r="AA185">
            <v>38087.1</v>
          </cell>
          <cell r="AB185">
            <v>39471.300000000003</v>
          </cell>
          <cell r="AC185">
            <v>40231.587999999996</v>
          </cell>
          <cell r="AD185">
            <v>42154.395999999993</v>
          </cell>
          <cell r="AE185">
            <v>41300.01</v>
          </cell>
          <cell r="AG185" t="str">
            <v>Daily Smoker</v>
          </cell>
          <cell r="AH185">
            <v>0.24144302412281879</v>
          </cell>
          <cell r="AI185">
            <v>0.19467563303241484</v>
          </cell>
          <cell r="AJ185">
            <v>0.17842321085607782</v>
          </cell>
          <cell r="AK185">
            <v>0.17066083310337901</v>
          </cell>
          <cell r="AL185">
            <v>0.15351099011359565</v>
          </cell>
          <cell r="AM185">
            <v>0.14950799266533177</v>
          </cell>
          <cell r="AN185">
            <v>0.13090461277949475</v>
          </cell>
          <cell r="AP185" t="str">
            <v>Daily Smoker</v>
          </cell>
          <cell r="AQ185">
            <v>1.0140607013158389E-2</v>
          </cell>
          <cell r="AR185">
            <v>1.245924051407455E-2</v>
          </cell>
          <cell r="AS185">
            <v>1.0348546229652512E-2</v>
          </cell>
          <cell r="AT185">
            <v>1.0922293318616256E-2</v>
          </cell>
          <cell r="AU185">
            <v>1.1359813268406078E-2</v>
          </cell>
          <cell r="AV185">
            <v>1.1960639413226542E-2</v>
          </cell>
          <cell r="AW185">
            <v>1.1781415150154528E-2</v>
          </cell>
        </row>
        <row r="186">
          <cell r="G186">
            <v>171493</v>
          </cell>
          <cell r="H186">
            <v>190783</v>
          </cell>
          <cell r="I186">
            <v>195920</v>
          </cell>
          <cell r="J186">
            <v>162671</v>
          </cell>
          <cell r="K186">
            <v>157899</v>
          </cell>
          <cell r="L186">
            <v>176672</v>
          </cell>
          <cell r="M186">
            <v>169722</v>
          </cell>
          <cell r="O186" t="str">
            <v xml:space="preserve">Occasional smoker (all) </v>
          </cell>
          <cell r="P186">
            <v>5.9</v>
          </cell>
          <cell r="Q186">
            <v>6.2</v>
          </cell>
          <cell r="R186">
            <v>5.6</v>
          </cell>
          <cell r="S186">
            <v>6.3</v>
          </cell>
          <cell r="T186">
            <v>7.2</v>
          </cell>
          <cell r="U186">
            <v>7.7</v>
          </cell>
          <cell r="V186">
            <v>7.9</v>
          </cell>
          <cell r="X186" t="str">
            <v xml:space="preserve">Occasional smoker (all) </v>
          </cell>
          <cell r="Y186">
            <v>20236.174000000003</v>
          </cell>
          <cell r="Z186">
            <v>23657.092000000001</v>
          </cell>
          <cell r="AA186">
            <v>21943.040000000001</v>
          </cell>
          <cell r="AB186">
            <v>20496.545999999998</v>
          </cell>
          <cell r="AC186">
            <v>16421.495999999999</v>
          </cell>
          <cell r="AD186">
            <v>27207.488000000001</v>
          </cell>
          <cell r="AE186">
            <v>26816.076000000001</v>
          </cell>
          <cell r="AG186" t="str">
            <v xml:space="preserve">Occasional smoker (all) </v>
          </cell>
          <cell r="AH186">
            <v>4.5996159230987925E-2</v>
          </cell>
          <cell r="AI186">
            <v>5.2115225339216212E-2</v>
          </cell>
          <cell r="AJ186">
            <v>5.5068527880971926E-2</v>
          </cell>
          <cell r="AK186">
            <v>4.6420146111127443E-2</v>
          </cell>
          <cell r="AL186">
            <v>4.5789433390597073E-2</v>
          </cell>
          <cell r="AM186">
            <v>5.1381066842326448E-2</v>
          </cell>
          <cell r="AN186">
            <v>4.84156139941498E-2</v>
          </cell>
          <cell r="AP186" t="str">
            <v xml:space="preserve">Occasional smoker (all) </v>
          </cell>
          <cell r="AQ186">
            <v>5.4275467892565751E-3</v>
          </cell>
          <cell r="AR186">
            <v>6.4622879420628112E-3</v>
          </cell>
          <cell r="AS186">
            <v>6.1676751226688552E-3</v>
          </cell>
          <cell r="AT186">
            <v>5.8489384100020581E-3</v>
          </cell>
          <cell r="AU186">
            <v>6.5936784082459791E-3</v>
          </cell>
          <cell r="AV186">
            <v>7.9126842937182734E-3</v>
          </cell>
          <cell r="AW186">
            <v>7.6496670110756696E-3</v>
          </cell>
        </row>
        <row r="187">
          <cell r="G187">
            <v>58847</v>
          </cell>
          <cell r="H187">
            <v>54286</v>
          </cell>
          <cell r="I187">
            <v>68912</v>
          </cell>
          <cell r="J187">
            <v>62247</v>
          </cell>
          <cell r="K187">
            <v>54548</v>
          </cell>
          <cell r="L187">
            <v>57580</v>
          </cell>
          <cell r="M187">
            <v>50407</v>
          </cell>
          <cell r="O187" t="str">
            <v xml:space="preserve">Occasional smoker (always) </v>
          </cell>
          <cell r="P187">
            <v>9.1</v>
          </cell>
          <cell r="Q187">
            <v>11</v>
          </cell>
          <cell r="R187">
            <v>8.6999999999999993</v>
          </cell>
          <cell r="S187">
            <v>10.1</v>
          </cell>
          <cell r="T187">
            <v>12.1</v>
          </cell>
          <cell r="U187">
            <v>12.9</v>
          </cell>
          <cell r="V187">
            <v>13.8</v>
          </cell>
          <cell r="X187" t="str">
            <v xml:space="preserve">Occasional smoker (always) </v>
          </cell>
          <cell r="Y187">
            <v>10710.153999999999</v>
          </cell>
          <cell r="Z187">
            <v>11942.92</v>
          </cell>
          <cell r="AA187">
            <v>11990.687999999998</v>
          </cell>
          <cell r="AB187">
            <v>12573.893999999998</v>
          </cell>
          <cell r="AC187">
            <v>13200.615999999998</v>
          </cell>
          <cell r="AD187">
            <v>14855.64</v>
          </cell>
          <cell r="AE187">
            <v>13912.332000000002</v>
          </cell>
          <cell r="AG187" t="str">
            <v xml:space="preserve">Occasional smoker (always) </v>
          </cell>
          <cell r="AH187">
            <v>1.5783361316589868E-2</v>
          </cell>
          <cell r="AI187">
            <v>1.4829031531974502E-2</v>
          </cell>
          <cell r="AJ187">
            <v>1.9369550803049907E-2</v>
          </cell>
          <cell r="AK187">
            <v>1.7762937677762783E-2</v>
          </cell>
          <cell r="AL187">
            <v>1.5818478980806017E-2</v>
          </cell>
          <cell r="AM187">
            <v>1.6745844439306493E-2</v>
          </cell>
          <cell r="AN187">
            <v>1.437931355159089E-2</v>
          </cell>
          <cell r="AP187" t="str">
            <v xml:space="preserve">Occasional smoker (always) </v>
          </cell>
          <cell r="AQ187">
            <v>2.8725717596193557E-3</v>
          </cell>
          <cell r="AR187">
            <v>3.2623869370343906E-3</v>
          </cell>
          <cell r="AS187">
            <v>3.3703018397306835E-3</v>
          </cell>
          <cell r="AT187">
            <v>3.5881134109080818E-3</v>
          </cell>
          <cell r="AU187">
            <v>3.8280719133550562E-3</v>
          </cell>
          <cell r="AV187">
            <v>4.3204278653410757E-3</v>
          </cell>
          <cell r="AW187">
            <v>3.9686905402390856E-3</v>
          </cell>
        </row>
        <row r="188">
          <cell r="G188">
            <v>112646</v>
          </cell>
          <cell r="H188">
            <v>136497</v>
          </cell>
          <cell r="I188">
            <v>127008</v>
          </cell>
          <cell r="J188">
            <v>100424</v>
          </cell>
          <cell r="K188">
            <v>103351</v>
          </cell>
          <cell r="L188">
            <v>119092</v>
          </cell>
          <cell r="M188">
            <v>119315</v>
          </cell>
          <cell r="O188" t="str">
            <v>Occasional smoker (former daily)</v>
          </cell>
          <cell r="P188">
            <v>6.7</v>
          </cell>
          <cell r="Q188">
            <v>6.9</v>
          </cell>
          <cell r="R188">
            <v>6.2</v>
          </cell>
          <cell r="S188">
            <v>7.8</v>
          </cell>
          <cell r="T188">
            <v>9</v>
          </cell>
          <cell r="U188">
            <v>9.5</v>
          </cell>
          <cell r="V188">
            <v>9.6999999999999993</v>
          </cell>
          <cell r="X188" t="str">
            <v>Occasional smoker (former daily)</v>
          </cell>
          <cell r="Y188">
            <v>15094.564000000002</v>
          </cell>
          <cell r="Z188">
            <v>18836.585999999999</v>
          </cell>
          <cell r="AA188">
            <v>15748.992</v>
          </cell>
          <cell r="AB188">
            <v>15666.143999999998</v>
          </cell>
          <cell r="AC188">
            <v>18603.18</v>
          </cell>
          <cell r="AD188">
            <v>22627.48</v>
          </cell>
          <cell r="AE188">
            <v>23147.11</v>
          </cell>
          <cell r="AG188" t="str">
            <v>Occasional smoker (former daily)</v>
          </cell>
          <cell r="AH188">
            <v>3.0212797914398057E-2</v>
          </cell>
          <cell r="AI188">
            <v>3.7286193807241713E-2</v>
          </cell>
          <cell r="AJ188">
            <v>3.5698977077922023E-2</v>
          </cell>
          <cell r="AK188">
            <v>2.8657208433364657E-2</v>
          </cell>
          <cell r="AL188">
            <v>2.9970954409791056E-2</v>
          </cell>
          <cell r="AM188">
            <v>3.4635222403019951E-2</v>
          </cell>
          <cell r="AN188">
            <v>3.4036300442558912E-2</v>
          </cell>
          <cell r="AP188" t="str">
            <v>Occasional smoker (former daily)</v>
          </cell>
          <cell r="AQ188">
            <v>4.0485149205293398E-3</v>
          </cell>
          <cell r="AR188">
            <v>5.1454947453993573E-3</v>
          </cell>
          <cell r="AS188">
            <v>4.426673157662331E-3</v>
          </cell>
          <cell r="AT188">
            <v>4.4705245156048861E-3</v>
          </cell>
          <cell r="AU188">
            <v>5.3947717937623896E-3</v>
          </cell>
          <cell r="AV188">
            <v>6.58069225657379E-3</v>
          </cell>
          <cell r="AW188">
            <v>6.6030422858564287E-3</v>
          </cell>
        </row>
        <row r="189">
          <cell r="G189">
            <v>1335632</v>
          </cell>
          <cell r="H189">
            <v>1405342</v>
          </cell>
          <cell r="I189">
            <v>1278343</v>
          </cell>
          <cell r="J189">
            <v>1182067</v>
          </cell>
          <cell r="K189">
            <v>1129038</v>
          </cell>
          <cell r="L189">
            <v>1163322</v>
          </cell>
          <cell r="M189">
            <v>1193811</v>
          </cell>
          <cell r="O189" t="str">
            <v>Former Smoker (daily or occasional)</v>
          </cell>
          <cell r="P189">
            <v>2</v>
          </cell>
          <cell r="Q189">
            <v>2.2999999999999998</v>
          </cell>
          <cell r="R189">
            <v>2</v>
          </cell>
          <cell r="S189">
            <v>2.2999999999999998</v>
          </cell>
          <cell r="T189">
            <v>2.6</v>
          </cell>
          <cell r="U189">
            <v>2.8</v>
          </cell>
          <cell r="V189">
            <v>2.9</v>
          </cell>
          <cell r="X189" t="str">
            <v>Former Smoker (daily or occasional)</v>
          </cell>
          <cell r="Y189">
            <v>53425.279999999999</v>
          </cell>
          <cell r="Z189">
            <v>64645.731999999989</v>
          </cell>
          <cell r="AA189">
            <v>51133.72</v>
          </cell>
          <cell r="AB189">
            <v>54375.081999999995</v>
          </cell>
          <cell r="AC189">
            <v>58709.976000000002</v>
          </cell>
          <cell r="AD189">
            <v>65146.031999999992</v>
          </cell>
          <cell r="AE189">
            <v>69241.038</v>
          </cell>
          <cell r="AG189" t="str">
            <v>Former Smoker (daily or occasional)</v>
          </cell>
          <cell r="AH189">
            <v>0.35823002773292706</v>
          </cell>
          <cell r="AI189">
            <v>0.38389015273197713</v>
          </cell>
          <cell r="AJ189">
            <v>0.35931230674226877</v>
          </cell>
          <cell r="AK189">
            <v>0.3373171791723299</v>
          </cell>
          <cell r="AL189">
            <v>0.32741189175645785</v>
          </cell>
          <cell r="AM189">
            <v>0.33832596812822002</v>
          </cell>
          <cell r="AN189">
            <v>0.34055156407519338</v>
          </cell>
          <cell r="AP189" t="str">
            <v>Former Smoker (daily or occasional)</v>
          </cell>
          <cell r="AQ189">
            <v>1.2896280998385374E-2</v>
          </cell>
          <cell r="AR189">
            <v>1.5355606109279085E-2</v>
          </cell>
          <cell r="AS189">
            <v>1.3653867656206213E-2</v>
          </cell>
          <cell r="AT189">
            <v>1.4167321525237857E-2</v>
          </cell>
          <cell r="AU189">
            <v>1.702541837133581E-2</v>
          </cell>
          <cell r="AV189">
            <v>1.6916298406411002E-2</v>
          </cell>
          <cell r="AW189">
            <v>1.9751990716361217E-2</v>
          </cell>
        </row>
        <row r="190">
          <cell r="G190">
            <v>764915</v>
          </cell>
          <cell r="H190">
            <v>774680</v>
          </cell>
          <cell r="I190">
            <v>683236</v>
          </cell>
          <cell r="J190">
            <v>642678</v>
          </cell>
          <cell r="K190">
            <v>591721</v>
          </cell>
          <cell r="L190">
            <v>623580</v>
          </cell>
          <cell r="M190">
            <v>619128</v>
          </cell>
          <cell r="O190" t="str">
            <v>Former smoker (daily)</v>
          </cell>
          <cell r="P190">
            <v>2</v>
          </cell>
          <cell r="Q190">
            <v>2.6</v>
          </cell>
          <cell r="R190">
            <v>3</v>
          </cell>
          <cell r="S190">
            <v>3.3</v>
          </cell>
          <cell r="T190">
            <v>3.8</v>
          </cell>
          <cell r="U190">
            <v>4.0999999999999996</v>
          </cell>
          <cell r="V190">
            <v>4.2</v>
          </cell>
          <cell r="X190" t="str">
            <v>Former smoker (daily)</v>
          </cell>
          <cell r="Y190">
            <v>30596.6</v>
          </cell>
          <cell r="Z190">
            <v>40283.360000000001</v>
          </cell>
          <cell r="AA190">
            <v>40994.160000000003</v>
          </cell>
          <cell r="AB190">
            <v>42416.748</v>
          </cell>
          <cell r="AC190">
            <v>44970.795999999995</v>
          </cell>
          <cell r="AD190">
            <v>51133.56</v>
          </cell>
          <cell r="AE190">
            <v>52006.752</v>
          </cell>
          <cell r="AG190" t="str">
            <v>Former smoker (daily)</v>
          </cell>
          <cell r="AH190">
            <v>0.20515794894352032</v>
          </cell>
          <cell r="AI190">
            <v>0.21161540999871067</v>
          </cell>
          <cell r="AJ190">
            <v>0.19204165330381653</v>
          </cell>
          <cell r="AK190">
            <v>0.18339597508103572</v>
          </cell>
          <cell r="AL190">
            <v>0.17159430595075009</v>
          </cell>
          <cell r="AM190">
            <v>0.18135417984478538</v>
          </cell>
          <cell r="AN190">
            <v>0.17661506617274117</v>
          </cell>
          <cell r="AP190" t="str">
            <v>Former smoker (daily)</v>
          </cell>
          <cell r="AQ190">
            <v>8.6166338556278536E-3</v>
          </cell>
          <cell r="AR190">
            <v>1.0580770499935534E-2</v>
          </cell>
          <cell r="AS190">
            <v>1.1138415891621359E-2</v>
          </cell>
          <cell r="AT190">
            <v>1.1737342405186287E-2</v>
          </cell>
          <cell r="AU190">
            <v>1.2697978640355507E-2</v>
          </cell>
          <cell r="AV190">
            <v>1.4508334387582832E-2</v>
          </cell>
          <cell r="AW190">
            <v>1.4835665558510258E-2</v>
          </cell>
        </row>
        <row r="191">
          <cell r="G191">
            <v>603527</v>
          </cell>
          <cell r="H191">
            <v>630662</v>
          </cell>
          <cell r="I191">
            <v>595107</v>
          </cell>
          <cell r="J191">
            <v>539389</v>
          </cell>
          <cell r="K191">
            <v>537317</v>
          </cell>
          <cell r="L191">
            <v>539742</v>
          </cell>
          <cell r="M191">
            <v>574683</v>
          </cell>
          <cell r="O191" t="str">
            <v>Former smoker (occasional)</v>
          </cell>
          <cell r="P191">
            <v>2.9</v>
          </cell>
          <cell r="Q191">
            <v>3.3</v>
          </cell>
          <cell r="R191">
            <v>3</v>
          </cell>
          <cell r="S191">
            <v>3.3</v>
          </cell>
          <cell r="T191">
            <v>3.8</v>
          </cell>
          <cell r="U191">
            <v>4.0999999999999996</v>
          </cell>
          <cell r="V191">
            <v>4.2</v>
          </cell>
          <cell r="X191" t="str">
            <v>Former smoker (occasional)</v>
          </cell>
          <cell r="Y191">
            <v>35004.565999999999</v>
          </cell>
          <cell r="Z191">
            <v>41623.691999999995</v>
          </cell>
          <cell r="AA191">
            <v>35706.42</v>
          </cell>
          <cell r="AB191">
            <v>35599.673999999999</v>
          </cell>
          <cell r="AC191">
            <v>40836.091999999997</v>
          </cell>
          <cell r="AD191">
            <v>44258.843999999997</v>
          </cell>
          <cell r="AE191">
            <v>48273.372000000003</v>
          </cell>
          <cell r="AG191" t="str">
            <v>Former smoker (occasional)</v>
          </cell>
          <cell r="AH191">
            <v>0.15307207878940676</v>
          </cell>
          <cell r="AI191">
            <v>0.17227474273326646</v>
          </cell>
          <cell r="AJ191">
            <v>0.16727065343845224</v>
          </cell>
          <cell r="AK191">
            <v>0.1539212040912942</v>
          </cell>
          <cell r="AL191">
            <v>0.15581758580570773</v>
          </cell>
          <cell r="AM191">
            <v>0.15697178828343461</v>
          </cell>
          <cell r="AN191">
            <v>0.16393649790245218</v>
          </cell>
          <cell r="AP191" t="str">
            <v>Former smoker (occasional)</v>
          </cell>
          <cell r="AQ191">
            <v>8.572036412206779E-3</v>
          </cell>
          <cell r="AR191">
            <v>1.1025583534929053E-2</v>
          </cell>
          <cell r="AS191">
            <v>9.7016978994302287E-3</v>
          </cell>
          <cell r="AT191">
            <v>9.8509570618428282E-3</v>
          </cell>
          <cell r="AU191">
            <v>1.1530501349622373E-2</v>
          </cell>
          <cell r="AV191">
            <v>1.255774306267477E-2</v>
          </cell>
          <cell r="AW191">
            <v>1.3770665823805983E-2</v>
          </cell>
        </row>
        <row r="192">
          <cell r="G192">
            <v>1321094</v>
          </cell>
          <cell r="H192">
            <v>1352000</v>
          </cell>
          <cell r="I192">
            <v>1448701</v>
          </cell>
          <cell r="J192">
            <v>1561531</v>
          </cell>
          <cell r="K192">
            <v>1632072</v>
          </cell>
          <cell r="L192">
            <v>1584393</v>
          </cell>
          <cell r="M192">
            <v>1683100</v>
          </cell>
          <cell r="O192" t="str">
            <v>Never Smoker</v>
          </cell>
          <cell r="P192">
            <v>2</v>
          </cell>
          <cell r="Q192">
            <v>2.2999999999999998</v>
          </cell>
          <cell r="R192">
            <v>2</v>
          </cell>
          <cell r="S192">
            <v>1.8</v>
          </cell>
          <cell r="T192">
            <v>2</v>
          </cell>
          <cell r="U192">
            <v>2.2000000000000002</v>
          </cell>
          <cell r="V192">
            <v>2.2000000000000002</v>
          </cell>
          <cell r="X192" t="str">
            <v>Never Smoker</v>
          </cell>
          <cell r="Y192">
            <v>52843.76</v>
          </cell>
          <cell r="Z192">
            <v>62191.999999999993</v>
          </cell>
          <cell r="AA192">
            <v>57948.04</v>
          </cell>
          <cell r="AB192">
            <v>56215.116000000009</v>
          </cell>
          <cell r="AC192">
            <v>65282.879999999997</v>
          </cell>
          <cell r="AD192">
            <v>69713.292000000001</v>
          </cell>
          <cell r="AE192">
            <v>74056.400000000009</v>
          </cell>
          <cell r="AG192" t="str">
            <v>Never Smoker</v>
          </cell>
          <cell r="AH192">
            <v>0.35433078891326619</v>
          </cell>
          <cell r="AI192">
            <v>0.36931898889639181</v>
          </cell>
          <cell r="AJ192">
            <v>0.40719595452068147</v>
          </cell>
          <cell r="AK192">
            <v>0.44560184161316363</v>
          </cell>
          <cell r="AL192">
            <v>0.47328768473934946</v>
          </cell>
          <cell r="AM192">
            <v>0.4607849723641218</v>
          </cell>
          <cell r="AN192">
            <v>0.48012820915116206</v>
          </cell>
          <cell r="AP192" t="str">
            <v>Never Smoker</v>
          </cell>
          <cell r="AQ192">
            <v>1.2755908400877583E-2</v>
          </cell>
          <cell r="AR192">
            <v>1.4772759555855672E-2</v>
          </cell>
          <cell r="AS192">
            <v>1.3844662453703169E-2</v>
          </cell>
          <cell r="AT192">
            <v>1.4259258931621237E-2</v>
          </cell>
          <cell r="AU192">
            <v>1.7038356650616582E-2</v>
          </cell>
          <cell r="AV192">
            <v>2.3039248618206089E-2</v>
          </cell>
          <cell r="AW192">
            <v>2.1125641202651133E-2</v>
          </cell>
        </row>
        <row r="193">
          <cell r="G193">
            <v>7268312</v>
          </cell>
          <cell r="H193">
            <v>7809306</v>
          </cell>
          <cell r="I193">
            <v>8296267</v>
          </cell>
          <cell r="J193">
            <v>8911815</v>
          </cell>
          <cell r="K193">
            <v>9364805</v>
          </cell>
          <cell r="L193">
            <v>9612746</v>
          </cell>
          <cell r="M193">
            <v>9737479</v>
          </cell>
          <cell r="O193" t="str">
            <v>All people</v>
          </cell>
          <cell r="P193">
            <v>0.3</v>
          </cell>
          <cell r="Q193">
            <v>0.3</v>
          </cell>
          <cell r="R193">
            <v>0.3</v>
          </cell>
          <cell r="S193">
            <v>0.3</v>
          </cell>
          <cell r="T193">
            <v>0.3</v>
          </cell>
          <cell r="U193">
            <v>0.4</v>
          </cell>
          <cell r="V193">
            <v>0.6</v>
          </cell>
          <cell r="X193" t="str">
            <v>All people</v>
          </cell>
          <cell r="Y193">
            <v>43609.872000000003</v>
          </cell>
          <cell r="Z193">
            <v>46855.835999999996</v>
          </cell>
          <cell r="AA193">
            <v>49777.601999999999</v>
          </cell>
          <cell r="AB193">
            <v>53470.89</v>
          </cell>
          <cell r="AC193">
            <v>56188.83</v>
          </cell>
          <cell r="AD193">
            <v>76901.968000000008</v>
          </cell>
          <cell r="AE193">
            <v>116849.74799999999</v>
          </cell>
          <cell r="AG193" t="str">
            <v>All people</v>
          </cell>
          <cell r="AP193" t="str">
            <v>All people</v>
          </cell>
        </row>
        <row r="194">
          <cell r="G194">
            <v>1870627</v>
          </cell>
          <cell r="H194">
            <v>1801651</v>
          </cell>
          <cell r="I194">
            <v>1857953</v>
          </cell>
          <cell r="J194">
            <v>2061114</v>
          </cell>
          <cell r="K194">
            <v>2134218</v>
          </cell>
          <cell r="L194">
            <v>2144372</v>
          </cell>
          <cell r="M194">
            <v>2032570</v>
          </cell>
          <cell r="O194" t="str">
            <v>Current Smoker (daily or occasional)</v>
          </cell>
          <cell r="P194">
            <v>1.5</v>
          </cell>
          <cell r="Q194">
            <v>1.7</v>
          </cell>
          <cell r="R194">
            <v>1.8</v>
          </cell>
          <cell r="S194">
            <v>1.6</v>
          </cell>
          <cell r="T194">
            <v>1.8</v>
          </cell>
          <cell r="U194">
            <v>1.9</v>
          </cell>
          <cell r="V194">
            <v>2</v>
          </cell>
          <cell r="X194" t="str">
            <v>Current Smoker (daily or occasional)</v>
          </cell>
          <cell r="Y194">
            <v>56118.81</v>
          </cell>
          <cell r="Z194">
            <v>61256.133999999991</v>
          </cell>
          <cell r="AA194">
            <v>66886.308000000005</v>
          </cell>
          <cell r="AB194">
            <v>65955.648000000001</v>
          </cell>
          <cell r="AC194">
            <v>76831.847999999998</v>
          </cell>
          <cell r="AD194">
            <v>81486.135999999999</v>
          </cell>
          <cell r="AE194">
            <v>81302.8</v>
          </cell>
          <cell r="AG194" t="str">
            <v>Current Smoker (daily or occasional)</v>
          </cell>
          <cell r="AH194">
            <v>0.25736746028513913</v>
          </cell>
          <cell r="AI194">
            <v>0.23070564785142239</v>
          </cell>
          <cell r="AJ194">
            <v>0.22395048278942806</v>
          </cell>
          <cell r="AK194">
            <v>0.23127881357501251</v>
          </cell>
          <cell r="AL194">
            <v>0.22789775120784683</v>
          </cell>
          <cell r="AM194">
            <v>0.22307590359716151</v>
          </cell>
          <cell r="AN194">
            <v>0.20873677879048572</v>
          </cell>
          <cell r="AP194" t="str">
            <v>Current Smoker (daily or occasional)</v>
          </cell>
          <cell r="AQ194">
            <v>7.7210238085541737E-3</v>
          </cell>
          <cell r="AR194">
            <v>7.8439920269483612E-3</v>
          </cell>
          <cell r="AS194">
            <v>8.0622173804194095E-3</v>
          </cell>
          <cell r="AT194">
            <v>7.4009220344004008E-3</v>
          </cell>
          <cell r="AU194">
            <v>8.2043190434824866E-3</v>
          </cell>
          <cell r="AV194">
            <v>8.4768843366921365E-3</v>
          </cell>
          <cell r="AW194">
            <v>8.3494711516194295E-3</v>
          </cell>
        </row>
        <row r="195">
          <cell r="G195">
            <v>1646892</v>
          </cell>
          <cell r="H195">
            <v>1535181</v>
          </cell>
          <cell r="I195">
            <v>1556791</v>
          </cell>
          <cell r="J195">
            <v>1768645</v>
          </cell>
          <cell r="K195">
            <v>1797666</v>
          </cell>
          <cell r="L195">
            <v>1806746</v>
          </cell>
          <cell r="M195">
            <v>1688855</v>
          </cell>
          <cell r="O195" t="str">
            <v>Daily Smoker</v>
          </cell>
          <cell r="P195">
            <v>1.5</v>
          </cell>
          <cell r="Q195">
            <v>1.7</v>
          </cell>
          <cell r="R195">
            <v>1.8</v>
          </cell>
          <cell r="S195">
            <v>1.9</v>
          </cell>
          <cell r="T195">
            <v>2.1</v>
          </cell>
          <cell r="U195">
            <v>2.2999999999999998</v>
          </cell>
          <cell r="V195">
            <v>2.4</v>
          </cell>
          <cell r="X195" t="str">
            <v>Daily Smoker</v>
          </cell>
          <cell r="Y195">
            <v>49406.76</v>
          </cell>
          <cell r="Z195">
            <v>52196.153999999995</v>
          </cell>
          <cell r="AA195">
            <v>56044.476000000002</v>
          </cell>
          <cell r="AB195">
            <v>67208.509999999995</v>
          </cell>
          <cell r="AC195">
            <v>75501.972000000009</v>
          </cell>
          <cell r="AD195">
            <v>83110.315999999992</v>
          </cell>
          <cell r="AE195">
            <v>81065.039999999994</v>
          </cell>
          <cell r="AG195" t="str">
            <v>Daily Smoker</v>
          </cell>
          <cell r="AH195">
            <v>0.22658520988091871</v>
          </cell>
          <cell r="AI195">
            <v>0.19658353764086078</v>
          </cell>
          <cell r="AJ195">
            <v>0.18764957781614308</v>
          </cell>
          <cell r="AK195">
            <v>0.19846069515581283</v>
          </cell>
          <cell r="AL195">
            <v>0.19195978987282702</v>
          </cell>
          <cell r="AM195">
            <v>0.18795316135472631</v>
          </cell>
          <cell r="AN195">
            <v>0.17343862821167574</v>
          </cell>
          <cell r="AP195" t="str">
            <v>Daily Smoker</v>
          </cell>
          <cell r="AQ195">
            <v>6.7975562964275619E-3</v>
          </cell>
          <cell r="AR195">
            <v>6.6838402797892663E-3</v>
          </cell>
          <cell r="AS195">
            <v>6.7553848013811512E-3</v>
          </cell>
          <cell r="AT195">
            <v>7.541506415920887E-3</v>
          </cell>
          <cell r="AU195">
            <v>8.0623111746587345E-3</v>
          </cell>
          <cell r="AV195">
            <v>8.6458454223174094E-3</v>
          </cell>
          <cell r="AW195">
            <v>8.3250541541604346E-3</v>
          </cell>
        </row>
        <row r="196">
          <cell r="G196">
            <v>223735</v>
          </cell>
          <cell r="H196">
            <v>266470</v>
          </cell>
          <cell r="I196">
            <v>301162</v>
          </cell>
          <cell r="J196">
            <v>292469</v>
          </cell>
          <cell r="K196">
            <v>336552</v>
          </cell>
          <cell r="L196">
            <v>337626</v>
          </cell>
          <cell r="M196">
            <v>343715</v>
          </cell>
          <cell r="O196" t="str">
            <v xml:space="preserve">Occasional smoker (all) </v>
          </cell>
          <cell r="P196">
            <v>4.8</v>
          </cell>
          <cell r="Q196">
            <v>4.5</v>
          </cell>
          <cell r="R196">
            <v>4.3</v>
          </cell>
          <cell r="S196">
            <v>5</v>
          </cell>
          <cell r="T196">
            <v>5.2</v>
          </cell>
          <cell r="U196">
            <v>5.6</v>
          </cell>
          <cell r="V196">
            <v>5.7</v>
          </cell>
          <cell r="X196" t="str">
            <v xml:space="preserve">Occasional smoker (all) </v>
          </cell>
          <cell r="Y196">
            <v>21478.560000000001</v>
          </cell>
          <cell r="Z196">
            <v>23982.3</v>
          </cell>
          <cell r="AA196">
            <v>25899.931999999997</v>
          </cell>
          <cell r="AB196">
            <v>29246.9</v>
          </cell>
          <cell r="AC196">
            <v>49809.696000000004</v>
          </cell>
          <cell r="AD196">
            <v>37814.111999999994</v>
          </cell>
          <cell r="AE196">
            <v>39183.51</v>
          </cell>
          <cell r="AG196" t="str">
            <v xml:space="preserve">Occasional smoker (all) </v>
          </cell>
          <cell r="AH196">
            <v>3.0782250404220401E-2</v>
          </cell>
          <cell r="AI196">
            <v>3.4122110210561607E-2</v>
          </cell>
          <cell r="AJ196">
            <v>3.6300904973284975E-2</v>
          </cell>
          <cell r="AK196">
            <v>3.2818118419199682E-2</v>
          </cell>
          <cell r="AL196">
            <v>3.5937961335019787E-2</v>
          </cell>
          <cell r="AM196">
            <v>3.5122742242435202E-2</v>
          </cell>
          <cell r="AN196">
            <v>3.5298150578809979E-2</v>
          </cell>
          <cell r="AP196" t="str">
            <v xml:space="preserve">Occasional smoker (all) </v>
          </cell>
          <cell r="AQ196">
            <v>2.8935315379967179E-3</v>
          </cell>
          <cell r="AR196">
            <v>3.0709899189505447E-3</v>
          </cell>
          <cell r="AS196">
            <v>3.1218778277025076E-3</v>
          </cell>
          <cell r="AT196">
            <v>3.2818118419199681E-3</v>
          </cell>
          <cell r="AU196">
            <v>3.7375479788420581E-3</v>
          </cell>
          <cell r="AV196">
            <v>3.9337471311527419E-3</v>
          </cell>
          <cell r="AW196">
            <v>4.0239891659843378E-3</v>
          </cell>
        </row>
        <row r="197">
          <cell r="G197">
            <v>73487</v>
          </cell>
          <cell r="H197">
            <v>70441</v>
          </cell>
          <cell r="I197">
            <v>90566</v>
          </cell>
          <cell r="J197">
            <v>98899</v>
          </cell>
          <cell r="K197">
            <v>81401</v>
          </cell>
          <cell r="L197">
            <v>95542</v>
          </cell>
          <cell r="M197">
            <v>115268</v>
          </cell>
          <cell r="O197" t="str">
            <v xml:space="preserve">Occasional smoker (always) </v>
          </cell>
          <cell r="P197">
            <v>8.1999999999999993</v>
          </cell>
          <cell r="Q197">
            <v>9.3000000000000007</v>
          </cell>
          <cell r="R197">
            <v>8</v>
          </cell>
          <cell r="S197">
            <v>8.1999999999999993</v>
          </cell>
          <cell r="T197">
            <v>10.199999999999999</v>
          </cell>
          <cell r="U197">
            <v>10.199999999999999</v>
          </cell>
          <cell r="V197">
            <v>9.8000000000000007</v>
          </cell>
          <cell r="X197" t="str">
            <v xml:space="preserve">Occasional smoker (always) </v>
          </cell>
          <cell r="Y197">
            <v>12051.867999999999</v>
          </cell>
          <cell r="Z197">
            <v>13102.026000000002</v>
          </cell>
          <cell r="AA197">
            <v>14490.56</v>
          </cell>
          <cell r="AB197">
            <v>16219.435999999998</v>
          </cell>
          <cell r="AC197">
            <v>16605.804</v>
          </cell>
          <cell r="AD197">
            <v>19490.567999999999</v>
          </cell>
          <cell r="AE197">
            <v>22592.528000000002</v>
          </cell>
          <cell r="AG197" t="str">
            <v xml:space="preserve">Occasional smoker (always) </v>
          </cell>
          <cell r="AH197">
            <v>1.0110600645651975E-2</v>
          </cell>
          <cell r="AI197">
            <v>9.0201357201267311E-3</v>
          </cell>
          <cell r="AJ197">
            <v>1.0916476048806047E-2</v>
          </cell>
          <cell r="AK197">
            <v>1.1097514928216081E-2</v>
          </cell>
          <cell r="AL197">
            <v>8.6922258391925935E-3</v>
          </cell>
          <cell r="AM197">
            <v>9.9390954468161329E-3</v>
          </cell>
          <cell r="AN197">
            <v>1.1837560830683177E-2</v>
          </cell>
          <cell r="AP197" t="str">
            <v xml:space="preserve">Occasional smoker (always) </v>
          </cell>
          <cell r="AQ197">
            <v>1.6581385058869239E-3</v>
          </cell>
          <cell r="AR197">
            <v>1.5514633438617979E-3</v>
          </cell>
          <cell r="AS197">
            <v>1.7466361678089677E-3</v>
          </cell>
          <cell r="AT197">
            <v>1.819992448227437E-3</v>
          </cell>
          <cell r="AU197">
            <v>1.773214071195289E-3</v>
          </cell>
          <cell r="AV197">
            <v>2.0275754711504908E-3</v>
          </cell>
          <cell r="AW197">
            <v>2.3201619228139028E-3</v>
          </cell>
        </row>
        <row r="198">
          <cell r="G198">
            <v>150248</v>
          </cell>
          <cell r="H198">
            <v>196029</v>
          </cell>
          <cell r="I198">
            <v>210596</v>
          </cell>
          <cell r="J198">
            <v>193570</v>
          </cell>
          <cell r="K198">
            <v>255151</v>
          </cell>
          <cell r="L198">
            <v>242084</v>
          </cell>
          <cell r="M198">
            <v>228447</v>
          </cell>
          <cell r="O198" t="str">
            <v>Occasional smoker (former daily)</v>
          </cell>
          <cell r="P198">
            <v>5.5</v>
          </cell>
          <cell r="Q198">
            <v>5.9</v>
          </cell>
          <cell r="R198">
            <v>5.3</v>
          </cell>
          <cell r="S198">
            <v>6.5</v>
          </cell>
          <cell r="T198">
            <v>5.7</v>
          </cell>
          <cell r="U198">
            <v>6.9</v>
          </cell>
          <cell r="V198">
            <v>6.9</v>
          </cell>
          <cell r="X198" t="str">
            <v>Occasional smoker (former daily)</v>
          </cell>
          <cell r="Y198">
            <v>16527.28</v>
          </cell>
          <cell r="Z198">
            <v>23131.422000000002</v>
          </cell>
          <cell r="AA198">
            <v>22323.175999999999</v>
          </cell>
          <cell r="AB198">
            <v>25164.1</v>
          </cell>
          <cell r="AC198">
            <v>29087.214</v>
          </cell>
          <cell r="AD198">
            <v>33407.592000000004</v>
          </cell>
          <cell r="AE198">
            <v>31525.686000000002</v>
          </cell>
          <cell r="AG198" t="str">
            <v>Occasional smoker (former daily)</v>
          </cell>
          <cell r="AH198">
            <v>2.0671649758568427E-2</v>
          </cell>
          <cell r="AI198">
            <v>2.5101974490434872E-2</v>
          </cell>
          <cell r="AJ198">
            <v>2.5384428924478925E-2</v>
          </cell>
          <cell r="AK198">
            <v>2.1720603490983599E-2</v>
          </cell>
          <cell r="AL198">
            <v>2.7245735495827195E-2</v>
          </cell>
          <cell r="AM198">
            <v>2.5183646795619068E-2</v>
          </cell>
          <cell r="AN198">
            <v>2.3460589748126801E-2</v>
          </cell>
          <cell r="AP198" t="str">
            <v>Occasional smoker (former daily)</v>
          </cell>
          <cell r="AQ198">
            <v>2.2738814734425271E-3</v>
          </cell>
          <cell r="AR198">
            <v>2.962032989871315E-3</v>
          </cell>
          <cell r="AS198">
            <v>2.6907494659947663E-3</v>
          </cell>
          <cell r="AT198">
            <v>2.8236784538278681E-3</v>
          </cell>
          <cell r="AU198">
            <v>3.1060138465243002E-3</v>
          </cell>
          <cell r="AV198">
            <v>3.4753432577954314E-3</v>
          </cell>
          <cell r="AW198">
            <v>3.2375613852414988E-3</v>
          </cell>
        </row>
        <row r="199">
          <cell r="G199">
            <v>3334278</v>
          </cell>
          <cell r="H199">
            <v>3854333</v>
          </cell>
          <cell r="I199">
            <v>4070788</v>
          </cell>
          <cell r="J199">
            <v>4092929</v>
          </cell>
          <cell r="K199">
            <v>4340189</v>
          </cell>
          <cell r="L199">
            <v>4384759</v>
          </cell>
          <cell r="M199">
            <v>4406258</v>
          </cell>
          <cell r="O199" t="str">
            <v>Former Smoker (daily or occasional)</v>
          </cell>
          <cell r="P199">
            <v>0.9</v>
          </cell>
          <cell r="Q199">
            <v>1</v>
          </cell>
          <cell r="R199">
            <v>0.9</v>
          </cell>
          <cell r="S199">
            <v>0.9</v>
          </cell>
          <cell r="T199">
            <v>1</v>
          </cell>
          <cell r="U199">
            <v>1.1000000000000001</v>
          </cell>
          <cell r="V199">
            <v>1.2</v>
          </cell>
          <cell r="X199" t="str">
            <v>Former Smoker (daily or occasional)</v>
          </cell>
          <cell r="Y199">
            <v>60017.004000000001</v>
          </cell>
          <cell r="Z199">
            <v>77086.66</v>
          </cell>
          <cell r="AA199">
            <v>73274.184000000008</v>
          </cell>
          <cell r="AB199">
            <v>73672.722000000009</v>
          </cell>
          <cell r="AC199">
            <v>86803.78</v>
          </cell>
          <cell r="AD199">
            <v>96464.698000000004</v>
          </cell>
          <cell r="AE199">
            <v>105750.192</v>
          </cell>
          <cell r="AG199" t="str">
            <v>Former Smoker (daily or occasional)</v>
          </cell>
          <cell r="AH199">
            <v>0.45874172710252392</v>
          </cell>
          <cell r="AI199">
            <v>0.49355640565243569</v>
          </cell>
          <cell r="AJ199">
            <v>0.49067707198912475</v>
          </cell>
          <cell r="AK199">
            <v>0.45926996913647783</v>
          </cell>
          <cell r="AL199">
            <v>0.46345748790284474</v>
          </cell>
          <cell r="AM199">
            <v>0.45614010814391642</v>
          </cell>
          <cell r="AN199">
            <v>0.45250500668602212</v>
          </cell>
          <cell r="AP199" t="str">
            <v>Former Smoker (daily or occasional)</v>
          </cell>
          <cell r="AQ199">
            <v>8.2573510878454302E-3</v>
          </cell>
          <cell r="AR199">
            <v>9.8711281130487143E-3</v>
          </cell>
          <cell r="AS199">
            <v>8.8321872958042457E-3</v>
          </cell>
          <cell r="AT199">
            <v>8.2668594444566014E-3</v>
          </cell>
          <cell r="AU199">
            <v>9.2691497580568941E-3</v>
          </cell>
          <cell r="AV199">
            <v>1.0035082379166163E-2</v>
          </cell>
          <cell r="AW199">
            <v>1.086012016046453E-2</v>
          </cell>
        </row>
        <row r="200">
          <cell r="G200">
            <v>2316006</v>
          </cell>
          <cell r="H200">
            <v>2676029</v>
          </cell>
          <cell r="I200">
            <v>2831933</v>
          </cell>
          <cell r="J200">
            <v>2835045</v>
          </cell>
          <cell r="K200">
            <v>2910413</v>
          </cell>
          <cell r="L200">
            <v>2915764</v>
          </cell>
          <cell r="M200">
            <v>2853228</v>
          </cell>
          <cell r="O200" t="str">
            <v>Former smoker (daily)</v>
          </cell>
          <cell r="P200">
            <v>1.3</v>
          </cell>
          <cell r="Q200">
            <v>1</v>
          </cell>
          <cell r="R200">
            <v>1.5</v>
          </cell>
          <cell r="S200">
            <v>1.6</v>
          </cell>
          <cell r="T200">
            <v>1.8</v>
          </cell>
          <cell r="U200">
            <v>1.9</v>
          </cell>
          <cell r="V200">
            <v>2</v>
          </cell>
          <cell r="X200" t="str">
            <v>Former smoker (daily)</v>
          </cell>
          <cell r="Y200">
            <v>60216.156000000003</v>
          </cell>
          <cell r="Z200">
            <v>53520.58</v>
          </cell>
          <cell r="AA200">
            <v>84957.99</v>
          </cell>
          <cell r="AB200">
            <v>90721.44</v>
          </cell>
          <cell r="AC200">
            <v>104774.868</v>
          </cell>
          <cell r="AD200">
            <v>110799.03199999999</v>
          </cell>
          <cell r="AE200">
            <v>114129.12</v>
          </cell>
          <cell r="AG200" t="str">
            <v>Former smoker (daily)</v>
          </cell>
          <cell r="AH200">
            <v>0.3186442739387082</v>
          </cell>
          <cell r="AI200">
            <v>0.34267180720028129</v>
          </cell>
          <cell r="AJ200">
            <v>0.34135027235743498</v>
          </cell>
          <cell r="AK200">
            <v>0.31812206604378568</v>
          </cell>
          <cell r="AL200">
            <v>0.31078201841896336</v>
          </cell>
          <cell r="AM200">
            <v>0.30332269260001254</v>
          </cell>
          <cell r="AN200">
            <v>0.29301506067432853</v>
          </cell>
          <cell r="AP200" t="str">
            <v>Former smoker (daily)</v>
          </cell>
          <cell r="AQ200">
            <v>8.2847511224064131E-3</v>
          </cell>
          <cell r="AR200">
            <v>9.5948106016078751E-3</v>
          </cell>
          <cell r="AS200">
            <v>9.5578076260081791E-3</v>
          </cell>
          <cell r="AT200">
            <v>1.0179906113401143E-2</v>
          </cell>
          <cell r="AU200">
            <v>1.0566588626244752E-2</v>
          </cell>
          <cell r="AV200">
            <v>1.1526262318800475E-2</v>
          </cell>
          <cell r="AW200">
            <v>1.1720602426973141E-2</v>
          </cell>
        </row>
        <row r="201">
          <cell r="G201">
            <v>1018272</v>
          </cell>
          <cell r="H201">
            <v>1178304</v>
          </cell>
          <cell r="I201">
            <v>1238855</v>
          </cell>
          <cell r="J201">
            <v>1257884</v>
          </cell>
          <cell r="K201">
            <v>1429776</v>
          </cell>
          <cell r="L201">
            <v>1468995</v>
          </cell>
          <cell r="M201">
            <v>1553030</v>
          </cell>
          <cell r="O201" t="str">
            <v>Former smoker (occasional)</v>
          </cell>
          <cell r="P201">
            <v>2</v>
          </cell>
          <cell r="Q201">
            <v>2.1</v>
          </cell>
          <cell r="R201">
            <v>2.2000000000000002</v>
          </cell>
          <cell r="S201">
            <v>2.2999999999999998</v>
          </cell>
          <cell r="T201">
            <v>2.7</v>
          </cell>
          <cell r="U201">
            <v>2.9</v>
          </cell>
          <cell r="V201">
            <v>2.4</v>
          </cell>
          <cell r="X201" t="str">
            <v>Former smoker (occasional)</v>
          </cell>
          <cell r="Y201">
            <v>40730.879999999997</v>
          </cell>
          <cell r="Z201">
            <v>49488.767999999996</v>
          </cell>
          <cell r="AA201">
            <v>54509.62</v>
          </cell>
          <cell r="AB201">
            <v>57862.663999999997</v>
          </cell>
          <cell r="AC201">
            <v>77207.90400000001</v>
          </cell>
          <cell r="AD201">
            <v>85201.71</v>
          </cell>
          <cell r="AE201">
            <v>74545.440000000002</v>
          </cell>
          <cell r="AG201" t="str">
            <v>Former smoker (occasional)</v>
          </cell>
          <cell r="AH201">
            <v>0.14009745316381575</v>
          </cell>
          <cell r="AI201">
            <v>0.15088459845215438</v>
          </cell>
          <cell r="AJ201">
            <v>0.14932679963168977</v>
          </cell>
          <cell r="AK201">
            <v>0.14114790309269212</v>
          </cell>
          <cell r="AL201">
            <v>0.15267546948388142</v>
          </cell>
          <cell r="AM201">
            <v>0.15281741554390391</v>
          </cell>
          <cell r="AN201">
            <v>0.15948994601169358</v>
          </cell>
          <cell r="AP201" t="str">
            <v>Former smoker (occasional)</v>
          </cell>
          <cell r="AQ201">
            <v>5.6038981265526299E-3</v>
          </cell>
          <cell r="AR201">
            <v>6.337153134990484E-3</v>
          </cell>
          <cell r="AS201">
            <v>6.5703791837943507E-3</v>
          </cell>
          <cell r="AT201">
            <v>6.4928035422638372E-3</v>
          </cell>
          <cell r="AU201">
            <v>8.2444753521295974E-3</v>
          </cell>
          <cell r="AV201">
            <v>8.8634101015464262E-3</v>
          </cell>
          <cell r="AW201">
            <v>7.6555174085612921E-3</v>
          </cell>
        </row>
        <row r="202">
          <cell r="G202">
            <v>2063407</v>
          </cell>
          <cell r="H202">
            <v>2153322</v>
          </cell>
          <cell r="I202">
            <v>2367526</v>
          </cell>
          <cell r="J202">
            <v>2757772</v>
          </cell>
          <cell r="K202">
            <v>2890398</v>
          </cell>
          <cell r="L202">
            <v>3083615</v>
          </cell>
          <cell r="M202">
            <v>3298651</v>
          </cell>
          <cell r="O202" t="str">
            <v>Never Smoker</v>
          </cell>
          <cell r="P202">
            <v>1.3</v>
          </cell>
          <cell r="Q202">
            <v>1</v>
          </cell>
          <cell r="R202">
            <v>1.5</v>
          </cell>
          <cell r="S202">
            <v>1.6</v>
          </cell>
          <cell r="T202">
            <v>1.8</v>
          </cell>
          <cell r="U202">
            <v>1.5</v>
          </cell>
          <cell r="V202">
            <v>1.5</v>
          </cell>
          <cell r="X202" t="str">
            <v>Never Smoker</v>
          </cell>
          <cell r="Y202">
            <v>53648.582000000002</v>
          </cell>
          <cell r="Z202">
            <v>43066.44</v>
          </cell>
          <cell r="AA202">
            <v>71025.78</v>
          </cell>
          <cell r="AB202">
            <v>88248.703999999998</v>
          </cell>
          <cell r="AC202">
            <v>104054.32800000001</v>
          </cell>
          <cell r="AD202">
            <v>92508.45</v>
          </cell>
          <cell r="AE202">
            <v>98959.53</v>
          </cell>
          <cell r="AG202" t="str">
            <v>Never Smoker</v>
          </cell>
          <cell r="AH202">
            <v>0.28389081261233695</v>
          </cell>
          <cell r="AI202">
            <v>0.27573794649614192</v>
          </cell>
          <cell r="AJ202">
            <v>0.28537244522144717</v>
          </cell>
          <cell r="AK202">
            <v>0.30945121728850972</v>
          </cell>
          <cell r="AL202">
            <v>0.30864476088930842</v>
          </cell>
          <cell r="AM202">
            <v>0.32078398825892207</v>
          </cell>
          <cell r="AN202">
            <v>0.3387582145234922</v>
          </cell>
          <cell r="AP202" t="str">
            <v>Never Smoker</v>
          </cell>
          <cell r="AQ202">
            <v>7.3811611279207615E-3</v>
          </cell>
          <cell r="AR202">
            <v>7.720662501891973E-3</v>
          </cell>
          <cell r="AS202">
            <v>7.99042846620052E-3</v>
          </cell>
          <cell r="AT202">
            <v>9.9024389532323103E-3</v>
          </cell>
          <cell r="AU202">
            <v>1.0493921870236487E-2</v>
          </cell>
          <cell r="AV202">
            <v>9.6235196477676629E-3</v>
          </cell>
          <cell r="AW202">
            <v>1.0162746435704766E-2</v>
          </cell>
        </row>
        <row r="203">
          <cell r="G203">
            <v>3594376</v>
          </cell>
          <cell r="H203">
            <v>3862735</v>
          </cell>
          <cell r="I203">
            <v>4100787</v>
          </cell>
          <cell r="J203">
            <v>4405490</v>
          </cell>
          <cell r="K203">
            <v>4640061</v>
          </cell>
          <cell r="L203">
            <v>4763115</v>
          </cell>
          <cell r="M203">
            <v>4838321</v>
          </cell>
          <cell r="O203" t="str">
            <v>All people</v>
          </cell>
          <cell r="P203">
            <v>0.9</v>
          </cell>
          <cell r="Q203">
            <v>1</v>
          </cell>
          <cell r="R203">
            <v>0.9</v>
          </cell>
          <cell r="S203">
            <v>0.9</v>
          </cell>
          <cell r="T203">
            <v>1</v>
          </cell>
          <cell r="U203">
            <v>1.1000000000000001</v>
          </cell>
          <cell r="V203">
            <v>1.2</v>
          </cell>
          <cell r="X203" t="str">
            <v>All people</v>
          </cell>
          <cell r="Y203">
            <v>64698.767999999996</v>
          </cell>
          <cell r="Z203">
            <v>77254.7</v>
          </cell>
          <cell r="AA203">
            <v>73814.166000000012</v>
          </cell>
          <cell r="AB203">
            <v>79298.820000000007</v>
          </cell>
          <cell r="AC203">
            <v>92801.22</v>
          </cell>
          <cell r="AD203">
            <v>104788.53</v>
          </cell>
          <cell r="AE203">
            <v>116119.704</v>
          </cell>
          <cell r="AG203" t="str">
            <v>All people</v>
          </cell>
          <cell r="AP203" t="str">
            <v>All people</v>
          </cell>
        </row>
        <row r="204">
          <cell r="G204">
            <v>1002720</v>
          </cell>
          <cell r="H204">
            <v>945925</v>
          </cell>
          <cell r="I204">
            <v>966239</v>
          </cell>
          <cell r="J204">
            <v>1109050</v>
          </cell>
          <cell r="K204">
            <v>1186366</v>
          </cell>
          <cell r="L204">
            <v>1174662</v>
          </cell>
          <cell r="M204">
            <v>1127865</v>
          </cell>
          <cell r="O204" t="str">
            <v>Current Smoker (daily or occasional)</v>
          </cell>
          <cell r="P204">
            <v>2</v>
          </cell>
          <cell r="Q204">
            <v>2.5</v>
          </cell>
          <cell r="R204">
            <v>2.6</v>
          </cell>
          <cell r="S204">
            <v>2.2999999999999998</v>
          </cell>
          <cell r="T204">
            <v>2.7</v>
          </cell>
          <cell r="U204">
            <v>2.9</v>
          </cell>
          <cell r="V204">
            <v>3</v>
          </cell>
          <cell r="X204" t="str">
            <v>Current Smoker (daily or occasional)</v>
          </cell>
          <cell r="Y204">
            <v>40108.800000000003</v>
          </cell>
          <cell r="Z204">
            <v>47296.25</v>
          </cell>
          <cell r="AA204">
            <v>50244.428</v>
          </cell>
          <cell r="AB204">
            <v>51016.3</v>
          </cell>
          <cell r="AC204">
            <v>64063.764000000003</v>
          </cell>
          <cell r="AD204">
            <v>68130.395999999993</v>
          </cell>
          <cell r="AE204">
            <v>67671.899999999994</v>
          </cell>
          <cell r="AG204" t="str">
            <v>Current Smoker (daily or occasional)</v>
          </cell>
          <cell r="AH204">
            <v>0.2789691451311716</v>
          </cell>
          <cell r="AI204">
            <v>0.2448847772368542</v>
          </cell>
          <cell r="AJ204">
            <v>0.23562282069271093</v>
          </cell>
          <cell r="AK204">
            <v>0.25174271193442727</v>
          </cell>
          <cell r="AL204">
            <v>0.2556789662894518</v>
          </cell>
          <cell r="AM204">
            <v>0.24661634245656466</v>
          </cell>
          <cell r="AN204">
            <v>0.23311082501553743</v>
          </cell>
          <cell r="AP204" t="str">
            <v>Current Smoker (daily or occasional)</v>
          </cell>
          <cell r="AQ204">
            <v>1.060082751498452E-2</v>
          </cell>
          <cell r="AR204">
            <v>1.1754469307369002E-2</v>
          </cell>
          <cell r="AS204">
            <v>1.1781141034635546E-2</v>
          </cell>
          <cell r="AT204">
            <v>1.10766793251148E-2</v>
          </cell>
          <cell r="AU204">
            <v>1.278394831447259E-2</v>
          </cell>
          <cell r="AV204">
            <v>1.3317282492654492E-2</v>
          </cell>
          <cell r="AW204">
            <v>1.3986649500932247E-2</v>
          </cell>
        </row>
        <row r="205">
          <cell r="G205">
            <v>884034</v>
          </cell>
          <cell r="H205">
            <v>802657</v>
          </cell>
          <cell r="I205">
            <v>815476</v>
          </cell>
          <cell r="J205">
            <v>956358</v>
          </cell>
          <cell r="K205">
            <v>1005359</v>
          </cell>
          <cell r="L205">
            <v>998997</v>
          </cell>
          <cell r="M205">
            <v>929790</v>
          </cell>
          <cell r="O205" t="str">
            <v>Daily Smoker</v>
          </cell>
          <cell r="P205">
            <v>2.2999999999999998</v>
          </cell>
          <cell r="Q205">
            <v>2.5</v>
          </cell>
          <cell r="R205">
            <v>2.6</v>
          </cell>
          <cell r="S205">
            <v>2.8</v>
          </cell>
          <cell r="T205">
            <v>2.7</v>
          </cell>
          <cell r="U205">
            <v>3.5</v>
          </cell>
          <cell r="V205">
            <v>3.5</v>
          </cell>
          <cell r="X205" t="str">
            <v>Daily Smoker</v>
          </cell>
          <cell r="Y205">
            <v>40665.563999999998</v>
          </cell>
          <cell r="Z205">
            <v>40132.85</v>
          </cell>
          <cell r="AA205">
            <v>42404.752</v>
          </cell>
          <cell r="AB205">
            <v>53556.047999999995</v>
          </cell>
          <cell r="AC205">
            <v>54289.386000000006</v>
          </cell>
          <cell r="AD205">
            <v>69929.789999999994</v>
          </cell>
          <cell r="AE205">
            <v>65085.3</v>
          </cell>
          <cell r="AG205" t="str">
            <v>Daily Smoker</v>
          </cell>
          <cell r="AH205">
            <v>0.24594922734850222</v>
          </cell>
          <cell r="AI205">
            <v>0.20779499499706813</v>
          </cell>
          <cell r="AJ205">
            <v>0.19885841425072798</v>
          </cell>
          <cell r="AK205">
            <v>0.21708323024226589</v>
          </cell>
          <cell r="AL205">
            <v>0.2166693498210476</v>
          </cell>
          <cell r="AM205">
            <v>0.20973606557893312</v>
          </cell>
          <cell r="AN205">
            <v>0.19217203653912174</v>
          </cell>
          <cell r="AP205" t="str">
            <v>Daily Smoker</v>
          </cell>
          <cell r="AQ205">
            <v>1.13136644580311E-2</v>
          </cell>
          <cell r="AR205">
            <v>9.9741597598592708E-3</v>
          </cell>
          <cell r="AS205">
            <v>9.9429207125363989E-3</v>
          </cell>
          <cell r="AT205">
            <v>1.1288327972597828E-2</v>
          </cell>
          <cell r="AU205">
            <v>1.1266806190694477E-2</v>
          </cell>
          <cell r="AV205">
            <v>1.4681524590525319E-2</v>
          </cell>
          <cell r="AW205">
            <v>1.3452042557738521E-2</v>
          </cell>
        </row>
        <row r="206">
          <cell r="G206">
            <v>118686</v>
          </cell>
          <cell r="H206">
            <v>143268</v>
          </cell>
          <cell r="I206">
            <v>150763</v>
          </cell>
          <cell r="J206">
            <v>152692</v>
          </cell>
          <cell r="K206">
            <v>181007</v>
          </cell>
          <cell r="L206">
            <v>175665</v>
          </cell>
          <cell r="M206">
            <v>198075</v>
          </cell>
          <cell r="O206" t="str">
            <v xml:space="preserve">Occasional smoker (all) </v>
          </cell>
          <cell r="P206">
            <v>6.8</v>
          </cell>
          <cell r="Q206">
            <v>6.4</v>
          </cell>
          <cell r="R206">
            <v>6.2</v>
          </cell>
          <cell r="S206">
            <v>6.3</v>
          </cell>
          <cell r="T206">
            <v>7.4</v>
          </cell>
          <cell r="U206">
            <v>8.1</v>
          </cell>
          <cell r="V206">
            <v>8</v>
          </cell>
          <cell r="X206" t="str">
            <v xml:space="preserve">Occasional smoker (all) </v>
          </cell>
          <cell r="Y206">
            <v>16141.295999999998</v>
          </cell>
          <cell r="Z206">
            <v>18338.304</v>
          </cell>
          <cell r="AA206">
            <v>18694.612000000001</v>
          </cell>
          <cell r="AB206">
            <v>19239.191999999999</v>
          </cell>
          <cell r="AC206">
            <v>1448.056</v>
          </cell>
          <cell r="AD206">
            <v>28457.73</v>
          </cell>
          <cell r="AE206">
            <v>31692</v>
          </cell>
          <cell r="AG206" t="str">
            <v xml:space="preserve">Occasional smoker (all) </v>
          </cell>
          <cell r="AH206">
            <v>3.301991778266937E-2</v>
          </cell>
          <cell r="AI206">
            <v>3.7089782239786061E-2</v>
          </cell>
          <cell r="AJ206">
            <v>3.6764406441982964E-2</v>
          </cell>
          <cell r="AK206">
            <v>3.4659481692161369E-2</v>
          </cell>
          <cell r="AL206">
            <v>3.9009616468404187E-2</v>
          </cell>
          <cell r="AM206">
            <v>3.6880276877631547E-2</v>
          </cell>
          <cell r="AN206">
            <v>4.0938788476415681E-2</v>
          </cell>
          <cell r="AP206" t="str">
            <v xml:space="preserve">Occasional smoker (all) </v>
          </cell>
          <cell r="AQ206">
            <v>4.4246689828776956E-3</v>
          </cell>
          <cell r="AR206">
            <v>4.7474921266926163E-3</v>
          </cell>
          <cell r="AS206">
            <v>4.5587863988058872E-3</v>
          </cell>
          <cell r="AT206">
            <v>4.3670946932123323E-3</v>
          </cell>
          <cell r="AU206">
            <v>5.7734232373238201E-3</v>
          </cell>
          <cell r="AV206">
            <v>5.974604854176311E-3</v>
          </cell>
          <cell r="AW206">
            <v>6.5502061562265094E-3</v>
          </cell>
        </row>
        <row r="207">
          <cell r="G207">
            <v>33434</v>
          </cell>
          <cell r="H207">
            <v>36834</v>
          </cell>
          <cell r="I207">
            <v>43664</v>
          </cell>
          <cell r="J207">
            <v>55218</v>
          </cell>
          <cell r="K207">
            <v>47987</v>
          </cell>
          <cell r="L207">
            <v>55415</v>
          </cell>
          <cell r="M207">
            <v>74425</v>
          </cell>
          <cell r="O207" t="str">
            <v xml:space="preserve">Occasional smoker (always) </v>
          </cell>
          <cell r="P207">
            <v>12.6</v>
          </cell>
          <cell r="Q207">
            <v>12.2</v>
          </cell>
          <cell r="R207">
            <v>12</v>
          </cell>
          <cell r="S207">
            <v>10.8</v>
          </cell>
          <cell r="T207">
            <v>13.6</v>
          </cell>
          <cell r="U207">
            <v>13.4</v>
          </cell>
          <cell r="V207">
            <v>11.8</v>
          </cell>
          <cell r="X207" t="str">
            <v xml:space="preserve">Occasional smoker (always) </v>
          </cell>
          <cell r="Y207">
            <v>8425.3679999999986</v>
          </cell>
          <cell r="Z207">
            <v>8987.4959999999992</v>
          </cell>
          <cell r="AA207">
            <v>10479.36</v>
          </cell>
          <cell r="AB207">
            <v>11927.088</v>
          </cell>
          <cell r="AC207">
            <v>13052.464</v>
          </cell>
          <cell r="AD207">
            <v>14851.22</v>
          </cell>
          <cell r="AE207">
            <v>17564.3</v>
          </cell>
          <cell r="AG207" t="str">
            <v xml:space="preserve">Occasional smoker (always) </v>
          </cell>
          <cell r="AH207">
            <v>9.3017536284462164E-3</v>
          </cell>
          <cell r="AI207">
            <v>9.5357305121889016E-3</v>
          </cell>
          <cell r="AJ207">
            <v>1.0647712256208381E-2</v>
          </cell>
          <cell r="AK207">
            <v>1.2533906557499848E-2</v>
          </cell>
          <cell r="AL207">
            <v>1.0341889901878445E-2</v>
          </cell>
          <cell r="AM207">
            <v>1.1634193169805894E-2</v>
          </cell>
          <cell r="AN207">
            <v>1.5382402283767447E-2</v>
          </cell>
          <cell r="AP207" t="str">
            <v xml:space="preserve">Occasional smoker (always) </v>
          </cell>
          <cell r="AQ207">
            <v>2.3440419143684467E-3</v>
          </cell>
          <cell r="AR207">
            <v>2.326718244974092E-3</v>
          </cell>
          <cell r="AS207">
            <v>2.5554509414900117E-3</v>
          </cell>
          <cell r="AT207">
            <v>2.707323816419967E-3</v>
          </cell>
          <cell r="AU207">
            <v>2.8129940533109369E-3</v>
          </cell>
          <cell r="AV207">
            <v>3.11796376950798E-3</v>
          </cell>
          <cell r="AW207">
            <v>3.6302469389691179E-3</v>
          </cell>
        </row>
        <row r="208">
          <cell r="G208">
            <v>85252</v>
          </cell>
          <cell r="H208">
            <v>106434</v>
          </cell>
          <cell r="I208">
            <v>107099</v>
          </cell>
          <cell r="J208">
            <v>97474</v>
          </cell>
          <cell r="K208">
            <v>133020</v>
          </cell>
          <cell r="L208">
            <v>120250</v>
          </cell>
          <cell r="M208">
            <v>123650</v>
          </cell>
          <cell r="O208" t="str">
            <v>Occasional smoker (former daily)</v>
          </cell>
          <cell r="P208">
            <v>7.4</v>
          </cell>
          <cell r="Q208">
            <v>7.2</v>
          </cell>
          <cell r="R208">
            <v>7.6</v>
          </cell>
          <cell r="S208">
            <v>8.1999999999999993</v>
          </cell>
          <cell r="T208">
            <v>8.1</v>
          </cell>
          <cell r="U208">
            <v>9.9</v>
          </cell>
          <cell r="V208">
            <v>9.8000000000000007</v>
          </cell>
          <cell r="X208" t="str">
            <v>Occasional smoker (former daily)</v>
          </cell>
          <cell r="Y208">
            <v>12617.296</v>
          </cell>
          <cell r="Z208">
            <v>15326.496000000001</v>
          </cell>
          <cell r="AA208">
            <v>16279.047999999999</v>
          </cell>
          <cell r="AB208">
            <v>15985.735999999999</v>
          </cell>
          <cell r="AC208">
            <v>21549.24</v>
          </cell>
          <cell r="AD208">
            <v>23809.5</v>
          </cell>
          <cell r="AE208">
            <v>24235.4</v>
          </cell>
          <cell r="AG208" t="str">
            <v>Occasional smoker (former daily)</v>
          </cell>
          <cell r="AH208">
            <v>2.3718164154223152E-2</v>
          </cell>
          <cell r="AI208">
            <v>2.7554051727597156E-2</v>
          </cell>
          <cell r="AJ208">
            <v>2.6116694185774583E-2</v>
          </cell>
          <cell r="AK208">
            <v>2.2125575134661523E-2</v>
          </cell>
          <cell r="AL208">
            <v>2.8667726566525741E-2</v>
          </cell>
          <cell r="AM208">
            <v>2.5246083707825655E-2</v>
          </cell>
          <cell r="AN208">
            <v>2.5556386192648235E-2</v>
          </cell>
          <cell r="AP208" t="str">
            <v>Occasional smoker (former daily)</v>
          </cell>
          <cell r="AQ208">
            <v>3.5102882948250262E-3</v>
          </cell>
          <cell r="AR208">
            <v>3.9677834487739901E-3</v>
          </cell>
          <cell r="AS208">
            <v>3.9697375162377367E-3</v>
          </cell>
          <cell r="AT208">
            <v>3.6285943220844895E-3</v>
          </cell>
          <cell r="AU208">
            <v>4.6441717037771692E-3</v>
          </cell>
          <cell r="AV208">
            <v>4.9987245741494792E-3</v>
          </cell>
          <cell r="AW208">
            <v>5.0090516937590542E-3</v>
          </cell>
        </row>
        <row r="209">
          <cell r="G209">
            <v>1828447</v>
          </cell>
          <cell r="H209">
            <v>2113721</v>
          </cell>
          <cell r="I209">
            <v>2214550</v>
          </cell>
          <cell r="J209">
            <v>2217981</v>
          </cell>
          <cell r="K209">
            <v>2285842</v>
          </cell>
          <cell r="L209">
            <v>2358078</v>
          </cell>
          <cell r="M209">
            <v>2338364</v>
          </cell>
          <cell r="O209" t="str">
            <v>Former Smoker (daily or occasional)</v>
          </cell>
          <cell r="P209">
            <v>1.5</v>
          </cell>
          <cell r="Q209">
            <v>1</v>
          </cell>
          <cell r="R209">
            <v>1.5</v>
          </cell>
          <cell r="S209">
            <v>1.6</v>
          </cell>
          <cell r="T209">
            <v>1.8</v>
          </cell>
          <cell r="U209">
            <v>1.9</v>
          </cell>
          <cell r="V209">
            <v>2</v>
          </cell>
          <cell r="X209" t="str">
            <v>Former Smoker (daily or occasional)</v>
          </cell>
          <cell r="Y209">
            <v>54853.41</v>
          </cell>
          <cell r="Z209">
            <v>42274.42</v>
          </cell>
          <cell r="AA209">
            <v>66436.5</v>
          </cell>
          <cell r="AB209">
            <v>70975.392000000007</v>
          </cell>
          <cell r="AC209">
            <v>82290.312000000005</v>
          </cell>
          <cell r="AD209">
            <v>89606.964000000007</v>
          </cell>
          <cell r="AE209">
            <v>93534.56</v>
          </cell>
          <cell r="AG209" t="str">
            <v>Former Smoker (daily or occasional)</v>
          </cell>
          <cell r="AH209">
            <v>0.50869664164238804</v>
          </cell>
          <cell r="AI209">
            <v>0.54720838991025789</v>
          </cell>
          <cell r="AJ209">
            <v>0.54003048683094246</v>
          </cell>
          <cell r="AK209">
            <v>0.50345841211760778</v>
          </cell>
          <cell r="AL209">
            <v>0.49263188565839977</v>
          </cell>
          <cell r="AM209">
            <v>0.49507055781773063</v>
          </cell>
          <cell r="AN209">
            <v>0.48330071526878848</v>
          </cell>
          <cell r="AP209" t="str">
            <v>Former Smoker (daily or occasional)</v>
          </cell>
          <cell r="AQ209">
            <v>1.1191326116132539E-2</v>
          </cell>
          <cell r="AR209">
            <v>9.8497510183846431E-3</v>
          </cell>
          <cell r="AS209">
            <v>1.2960731683942619E-2</v>
          </cell>
          <cell r="AT209">
            <v>1.3089918715057802E-2</v>
          </cell>
          <cell r="AU209">
            <v>1.5764220341068794E-2</v>
          </cell>
          <cell r="AV209">
            <v>1.5842257850167379E-2</v>
          </cell>
          <cell r="AW209">
            <v>1.9332028610751541E-2</v>
          </cell>
        </row>
        <row r="210">
          <cell r="G210">
            <v>1336918</v>
          </cell>
          <cell r="H210">
            <v>1530635</v>
          </cell>
          <cell r="I210">
            <v>1585991</v>
          </cell>
          <cell r="J210">
            <v>1591877</v>
          </cell>
          <cell r="K210">
            <v>1568346</v>
          </cell>
          <cell r="L210">
            <v>1580017</v>
          </cell>
          <cell r="M210">
            <v>1545133</v>
          </cell>
          <cell r="O210" t="str">
            <v>Former smoker (daily)</v>
          </cell>
          <cell r="P210">
            <v>2</v>
          </cell>
          <cell r="Q210">
            <v>1.7</v>
          </cell>
          <cell r="R210">
            <v>1.8</v>
          </cell>
          <cell r="S210">
            <v>2.2999999999999998</v>
          </cell>
          <cell r="T210">
            <v>2.7</v>
          </cell>
          <cell r="U210">
            <v>2.2999999999999998</v>
          </cell>
          <cell r="V210">
            <v>2.4</v>
          </cell>
          <cell r="X210" t="str">
            <v>Former smoker (daily)</v>
          </cell>
          <cell r="Y210">
            <v>53476.72</v>
          </cell>
          <cell r="Z210">
            <v>52041.59</v>
          </cell>
          <cell r="AA210">
            <v>57095.676000000007</v>
          </cell>
          <cell r="AB210">
            <v>73226.34199999999</v>
          </cell>
          <cell r="AC210">
            <v>84690.684000000008</v>
          </cell>
          <cell r="AD210">
            <v>72680.781999999992</v>
          </cell>
          <cell r="AE210">
            <v>74166.383999999991</v>
          </cell>
          <cell r="AG210" t="str">
            <v>Former smoker (daily)</v>
          </cell>
          <cell r="AH210">
            <v>0.37194717525378534</v>
          </cell>
          <cell r="AI210">
            <v>0.39625679732106917</v>
          </cell>
          <cell r="AJ210">
            <v>0.38675283549230915</v>
          </cell>
          <cell r="AK210">
            <v>0.36133937428072699</v>
          </cell>
          <cell r="AL210">
            <v>0.33800115989854446</v>
          </cell>
          <cell r="AM210">
            <v>0.33171926354916897</v>
          </cell>
          <cell r="AN210">
            <v>0.31935313923983133</v>
          </cell>
          <cell r="AP210" t="str">
            <v>Former smoker (daily)</v>
          </cell>
          <cell r="AQ210">
            <v>1.115841525761356E-2</v>
          </cell>
          <cell r="AR210">
            <v>1.1887703919632075E-2</v>
          </cell>
          <cell r="AS210">
            <v>1.2376090735753893E-2</v>
          </cell>
          <cell r="AT210">
            <v>1.1562859976983263E-2</v>
          </cell>
          <cell r="AU210">
            <v>1.6224055675130133E-2</v>
          </cell>
          <cell r="AV210">
            <v>1.3932209069065098E-2</v>
          </cell>
          <cell r="AW210">
            <v>1.5328950683511904E-2</v>
          </cell>
        </row>
        <row r="211">
          <cell r="G211">
            <v>526743</v>
          </cell>
          <cell r="H211">
            <v>583086</v>
          </cell>
          <cell r="I211">
            <v>628559</v>
          </cell>
          <cell r="J211">
            <v>626104</v>
          </cell>
          <cell r="K211">
            <v>717496</v>
          </cell>
          <cell r="L211">
            <v>778061</v>
          </cell>
          <cell r="M211">
            <v>793231</v>
          </cell>
          <cell r="O211" t="str">
            <v>Former smoker (occasional)</v>
          </cell>
          <cell r="P211">
            <v>2.9</v>
          </cell>
          <cell r="Q211">
            <v>3.1</v>
          </cell>
          <cell r="R211">
            <v>3.2</v>
          </cell>
          <cell r="S211">
            <v>3.4</v>
          </cell>
          <cell r="T211">
            <v>3.9</v>
          </cell>
          <cell r="U211">
            <v>3.5</v>
          </cell>
          <cell r="V211">
            <v>3.5</v>
          </cell>
          <cell r="X211" t="str">
            <v>Former smoker (occasional)</v>
          </cell>
          <cell r="Y211">
            <v>30551.093999999997</v>
          </cell>
          <cell r="Z211">
            <v>36151.332000000002</v>
          </cell>
          <cell r="AA211">
            <v>40227.775999999998</v>
          </cell>
          <cell r="AB211">
            <v>42575.072</v>
          </cell>
          <cell r="AC211">
            <v>55964.687999999995</v>
          </cell>
          <cell r="AD211">
            <v>54464.27</v>
          </cell>
          <cell r="AE211">
            <v>55526.17</v>
          </cell>
          <cell r="AG211" t="str">
            <v>Former smoker (occasional)</v>
          </cell>
          <cell r="AH211">
            <v>0.13674946638860264</v>
          </cell>
          <cell r="AI211">
            <v>0.15095159258918875</v>
          </cell>
          <cell r="AJ211">
            <v>0.1532776513386333</v>
          </cell>
          <cell r="AK211">
            <v>0.14211903783688079</v>
          </cell>
          <cell r="AL211">
            <v>0.15463072575985531</v>
          </cell>
          <cell r="AM211">
            <v>0.16335129426856165</v>
          </cell>
          <cell r="AN211">
            <v>0.16394757602895715</v>
          </cell>
          <cell r="AP211" t="str">
            <v>Former smoker (occasional)</v>
          </cell>
          <cell r="AQ211">
            <v>7.9314690505389532E-3</v>
          </cell>
          <cell r="AR211">
            <v>9.0570955553513251E-3</v>
          </cell>
          <cell r="AS211">
            <v>9.8097696856725321E-3</v>
          </cell>
          <cell r="AT211">
            <v>9.6640945729078928E-3</v>
          </cell>
          <cell r="AU211">
            <v>1.1751935157749003E-2</v>
          </cell>
          <cell r="AV211">
            <v>1.1434590598799317E-2</v>
          </cell>
          <cell r="AW211">
            <v>1.1476330322027E-2</v>
          </cell>
        </row>
        <row r="212">
          <cell r="G212">
            <v>763209</v>
          </cell>
          <cell r="H212">
            <v>803089</v>
          </cell>
          <cell r="I212">
            <v>919998</v>
          </cell>
          <cell r="J212">
            <v>1078459</v>
          </cell>
          <cell r="K212">
            <v>1167853</v>
          </cell>
          <cell r="L212">
            <v>1230375</v>
          </cell>
          <cell r="M212">
            <v>1372092</v>
          </cell>
          <cell r="O212" t="str">
            <v>Never Smoker</v>
          </cell>
          <cell r="P212">
            <v>2.2999999999999998</v>
          </cell>
          <cell r="Q212">
            <v>2.5</v>
          </cell>
          <cell r="R212">
            <v>2.6</v>
          </cell>
          <cell r="S212">
            <v>2.2999999999999998</v>
          </cell>
          <cell r="T212">
            <v>2.7</v>
          </cell>
          <cell r="U212">
            <v>2.9</v>
          </cell>
          <cell r="V212">
            <v>3</v>
          </cell>
          <cell r="X212" t="str">
            <v>Never Smoker</v>
          </cell>
          <cell r="Y212">
            <v>35107.614000000001</v>
          </cell>
          <cell r="Z212">
            <v>40154.449999999997</v>
          </cell>
          <cell r="AA212">
            <v>47839.896000000008</v>
          </cell>
          <cell r="AB212">
            <v>49609.113999999994</v>
          </cell>
          <cell r="AC212">
            <v>63064.062000000005</v>
          </cell>
          <cell r="AD212">
            <v>71361.75</v>
          </cell>
          <cell r="AE212">
            <v>82325.52</v>
          </cell>
          <cell r="AG212" t="str">
            <v>Never Smoker</v>
          </cell>
          <cell r="AH212">
            <v>0.21233421322644042</v>
          </cell>
          <cell r="AI212">
            <v>0.20790683285288791</v>
          </cell>
          <cell r="AJ212">
            <v>0.22434669247634662</v>
          </cell>
          <cell r="AK212">
            <v>0.24479887594796493</v>
          </cell>
          <cell r="AL212">
            <v>0.25168914805214843</v>
          </cell>
          <cell r="AM212">
            <v>0.25831309972570471</v>
          </cell>
          <cell r="AN212">
            <v>0.28358845971567409</v>
          </cell>
          <cell r="AP212" t="str">
            <v>Never Smoker</v>
          </cell>
          <cell r="AQ212">
            <v>9.7673738084162586E-3</v>
          </cell>
          <cell r="AR212">
            <v>9.9795279769386187E-3</v>
          </cell>
          <cell r="AS212">
            <v>1.121733462381733E-2</v>
          </cell>
          <cell r="AT212">
            <v>1.0771150541710456E-2</v>
          </cell>
          <cell r="AU212">
            <v>1.258445740260742E-2</v>
          </cell>
          <cell r="AV212">
            <v>1.3948907385188057E-2</v>
          </cell>
          <cell r="AW212">
            <v>1.7015307582940443E-2</v>
          </cell>
        </row>
        <row r="213">
          <cell r="G213">
            <v>3673936</v>
          </cell>
          <cell r="H213">
            <v>3946571</v>
          </cell>
          <cell r="I213">
            <v>4195480</v>
          </cell>
          <cell r="J213">
            <v>4506325</v>
          </cell>
          <cell r="K213">
            <v>4724744</v>
          </cell>
          <cell r="L213">
            <v>4849631</v>
          </cell>
          <cell r="M213">
            <v>4899158</v>
          </cell>
          <cell r="O213" t="str">
            <v>All people</v>
          </cell>
          <cell r="P213">
            <v>0.9</v>
          </cell>
          <cell r="Q213">
            <v>1</v>
          </cell>
          <cell r="R213">
            <v>0.9</v>
          </cell>
          <cell r="S213">
            <v>0.9</v>
          </cell>
          <cell r="T213">
            <v>1</v>
          </cell>
          <cell r="U213">
            <v>1.1000000000000001</v>
          </cell>
          <cell r="V213">
            <v>1.2</v>
          </cell>
          <cell r="X213" t="str">
            <v>All people</v>
          </cell>
          <cell r="Y213">
            <v>66130.847999999998</v>
          </cell>
          <cell r="Z213">
            <v>78931.42</v>
          </cell>
          <cell r="AA213">
            <v>75518.64</v>
          </cell>
          <cell r="AB213">
            <v>81113.850000000006</v>
          </cell>
          <cell r="AC213">
            <v>94494.88</v>
          </cell>
          <cell r="AD213">
            <v>106691.88200000001</v>
          </cell>
          <cell r="AE213">
            <v>117579.79199999999</v>
          </cell>
          <cell r="AG213" t="str">
            <v>All people</v>
          </cell>
          <cell r="AP213" t="str">
            <v>All people</v>
          </cell>
        </row>
        <row r="214">
          <cell r="G214">
            <v>867907</v>
          </cell>
          <cell r="H214">
            <v>855726</v>
          </cell>
          <cell r="I214">
            <v>891714</v>
          </cell>
          <cell r="J214">
            <v>952064</v>
          </cell>
          <cell r="K214">
            <v>947852</v>
          </cell>
          <cell r="L214">
            <v>969710</v>
          </cell>
          <cell r="M214">
            <v>904705</v>
          </cell>
          <cell r="O214" t="str">
            <v>Current Smoker (daily or occasional)</v>
          </cell>
          <cell r="P214">
            <v>2.2999999999999998</v>
          </cell>
          <cell r="Q214">
            <v>2.5</v>
          </cell>
          <cell r="R214">
            <v>2.6</v>
          </cell>
          <cell r="S214">
            <v>2.8</v>
          </cell>
          <cell r="T214">
            <v>3.2</v>
          </cell>
          <cell r="U214">
            <v>3.5</v>
          </cell>
          <cell r="V214">
            <v>3.5</v>
          </cell>
          <cell r="X214" t="str">
            <v>Current Smoker (daily or occasional)</v>
          </cell>
          <cell r="Y214">
            <v>39923.721999999994</v>
          </cell>
          <cell r="Z214">
            <v>42786.3</v>
          </cell>
          <cell r="AA214">
            <v>46369.127999999997</v>
          </cell>
          <cell r="AB214">
            <v>53315.583999999995</v>
          </cell>
          <cell r="AC214">
            <v>60662.528000000006</v>
          </cell>
          <cell r="AD214">
            <v>67879.7</v>
          </cell>
          <cell r="AE214">
            <v>63329.35</v>
          </cell>
          <cell r="AG214" t="str">
            <v>Current Smoker (daily or occasional)</v>
          </cell>
          <cell r="AH214">
            <v>0.23623356530979309</v>
          </cell>
          <cell r="AI214">
            <v>0.21682772209089865</v>
          </cell>
          <cell r="AJ214">
            <v>0.21254159238037126</v>
          </cell>
          <cell r="AK214">
            <v>0.21127282208895276</v>
          </cell>
          <cell r="AL214">
            <v>0.20061446715419926</v>
          </cell>
          <cell r="AM214">
            <v>0.19995541928860155</v>
          </cell>
          <cell r="AN214">
            <v>0.18466540576972615</v>
          </cell>
          <cell r="AP214" t="str">
            <v>Current Smoker (daily or occasional)</v>
          </cell>
          <cell r="AQ214">
            <v>1.0866744004250481E-2</v>
          </cell>
          <cell r="AR214">
            <v>1.0407730660363134E-2</v>
          </cell>
          <cell r="AS214">
            <v>1.0627079619018563E-2</v>
          </cell>
          <cell r="AT214">
            <v>1.0986186748625544E-2</v>
          </cell>
          <cell r="AU214">
            <v>1.2036868029251954E-2</v>
          </cell>
          <cell r="AV214">
            <v>1.3996879350202109E-2</v>
          </cell>
          <cell r="AW214">
            <v>1.2926578403880831E-2</v>
          </cell>
        </row>
        <row r="215">
          <cell r="G215">
            <v>762858</v>
          </cell>
          <cell r="H215">
            <v>732524</v>
          </cell>
          <cell r="I215">
            <v>741315</v>
          </cell>
          <cell r="J215">
            <v>812287</v>
          </cell>
          <cell r="K215">
            <v>792307</v>
          </cell>
          <cell r="L215">
            <v>807749</v>
          </cell>
          <cell r="M215">
            <v>759065</v>
          </cell>
          <cell r="O215" t="str">
            <v>Daily Smoker</v>
          </cell>
          <cell r="P215">
            <v>2.2999999999999998</v>
          </cell>
          <cell r="Q215">
            <v>3.1</v>
          </cell>
          <cell r="R215">
            <v>3.2</v>
          </cell>
          <cell r="S215">
            <v>2.8</v>
          </cell>
          <cell r="T215">
            <v>3.2</v>
          </cell>
          <cell r="U215">
            <v>3.5</v>
          </cell>
          <cell r="V215">
            <v>3.5</v>
          </cell>
          <cell r="X215" t="str">
            <v>Daily Smoker</v>
          </cell>
          <cell r="Y215">
            <v>35091.468000000001</v>
          </cell>
          <cell r="Z215">
            <v>45416.487999999998</v>
          </cell>
          <cell r="AA215">
            <v>47444.160000000003</v>
          </cell>
          <cell r="AB215">
            <v>45488.071999999993</v>
          </cell>
          <cell r="AC215">
            <v>50707.648000000008</v>
          </cell>
          <cell r="AD215">
            <v>56542.43</v>
          </cell>
          <cell r="AE215">
            <v>53134.55</v>
          </cell>
          <cell r="AG215" t="str">
            <v>Daily Smoker</v>
          </cell>
          <cell r="AH215">
            <v>0.20764052503908614</v>
          </cell>
          <cell r="AI215">
            <v>0.1856102424104368</v>
          </cell>
          <cell r="AJ215">
            <v>0.17669372753534757</v>
          </cell>
          <cell r="AK215">
            <v>0.18025486399671573</v>
          </cell>
          <cell r="AL215">
            <v>0.16769310675880006</v>
          </cell>
          <cell r="AM215">
            <v>0.16655885777701437</v>
          </cell>
          <cell r="AN215">
            <v>0.1549378485037633</v>
          </cell>
          <cell r="AP215" t="str">
            <v>Daily Smoker</v>
          </cell>
          <cell r="AQ215">
            <v>9.5514641517979622E-3</v>
          </cell>
          <cell r="AR215">
            <v>1.1136614544626208E-2</v>
          </cell>
          <cell r="AS215">
            <v>1.1308398562262244E-2</v>
          </cell>
          <cell r="AT215">
            <v>1.0094272383816081E-2</v>
          </cell>
          <cell r="AU215">
            <v>1.0396972619045604E-2</v>
          </cell>
          <cell r="AV215">
            <v>1.1659120044391007E-2</v>
          </cell>
          <cell r="AW215">
            <v>1.084564939526343E-2</v>
          </cell>
        </row>
        <row r="216">
          <cell r="G216">
            <v>105049</v>
          </cell>
          <cell r="H216">
            <v>123202</v>
          </cell>
          <cell r="I216">
            <v>150399</v>
          </cell>
          <cell r="J216">
            <v>139777</v>
          </cell>
          <cell r="K216">
            <v>155545</v>
          </cell>
          <cell r="L216">
            <v>161961</v>
          </cell>
          <cell r="M216">
            <v>145640</v>
          </cell>
          <cell r="O216" t="str">
            <v xml:space="preserve">Occasional smoker (all) </v>
          </cell>
          <cell r="P216">
            <v>6.8</v>
          </cell>
          <cell r="Q216">
            <v>7.2</v>
          </cell>
          <cell r="R216">
            <v>6.2</v>
          </cell>
          <cell r="S216">
            <v>7.1</v>
          </cell>
          <cell r="T216">
            <v>0.4</v>
          </cell>
          <cell r="U216">
            <v>8.1</v>
          </cell>
          <cell r="V216">
            <v>8.8000000000000007</v>
          </cell>
          <cell r="X216" t="str">
            <v xml:space="preserve">Occasional smoker (all) </v>
          </cell>
          <cell r="Y216">
            <v>14286.663999999999</v>
          </cell>
          <cell r="Z216">
            <v>17741.088</v>
          </cell>
          <cell r="AA216">
            <v>18649.476000000002</v>
          </cell>
          <cell r="AB216">
            <v>19848.333999999999</v>
          </cell>
          <cell r="AC216">
            <v>22087.39</v>
          </cell>
          <cell r="AD216">
            <v>26237.681999999997</v>
          </cell>
          <cell r="AE216">
            <v>25632.639999999999</v>
          </cell>
          <cell r="AG216" t="str">
            <v xml:space="preserve">Occasional smoker (all) </v>
          </cell>
          <cell r="AH216">
            <v>2.8593040270706947E-2</v>
          </cell>
          <cell r="AI216">
            <v>3.1217479680461849E-2</v>
          </cell>
          <cell r="AJ216">
            <v>3.584786484502369E-2</v>
          </cell>
          <cell r="AK216">
            <v>3.1017958092237022E-2</v>
          </cell>
          <cell r="AL216">
            <v>3.2921360395399203E-2</v>
          </cell>
          <cell r="AM216">
            <v>3.3396561511587174E-2</v>
          </cell>
          <cell r="AN216">
            <v>2.9727557265962844E-2</v>
          </cell>
          <cell r="AP216" t="str">
            <v xml:space="preserve">Occasional smoker (all) </v>
          </cell>
          <cell r="AQ216">
            <v>3.8314673962747308E-3</v>
          </cell>
          <cell r="AR216">
            <v>4.4953170739865066E-3</v>
          </cell>
          <cell r="AS216">
            <v>4.4451352407829372E-3</v>
          </cell>
          <cell r="AT216">
            <v>4.4045500490976566E-3</v>
          </cell>
          <cell r="AU216">
            <v>2.6337088316319364E-4</v>
          </cell>
          <cell r="AV216">
            <v>5.4102429648771218E-3</v>
          </cell>
          <cell r="AW216">
            <v>5.2320500788094601E-3</v>
          </cell>
        </row>
        <row r="217">
          <cell r="G217">
            <v>40053</v>
          </cell>
          <cell r="H217">
            <v>33607</v>
          </cell>
          <cell r="I217">
            <v>46902</v>
          </cell>
          <cell r="J217">
            <v>43681</v>
          </cell>
          <cell r="K217">
            <v>33414</v>
          </cell>
          <cell r="L217">
            <v>40127</v>
          </cell>
          <cell r="M217">
            <v>40843</v>
          </cell>
          <cell r="O217" t="str">
            <v xml:space="preserve">Occasional smoker (always) </v>
          </cell>
          <cell r="P217">
            <v>10</v>
          </cell>
          <cell r="Q217">
            <v>13.2</v>
          </cell>
          <cell r="R217">
            <v>12</v>
          </cell>
          <cell r="S217">
            <v>12.7</v>
          </cell>
          <cell r="T217">
            <v>16.7</v>
          </cell>
          <cell r="U217">
            <v>15.7</v>
          </cell>
          <cell r="V217">
            <v>15.6</v>
          </cell>
          <cell r="X217" t="str">
            <v xml:space="preserve">Occasional smoker (always) </v>
          </cell>
          <cell r="Y217">
            <v>8010.6</v>
          </cell>
          <cell r="Z217">
            <v>8872.2479999999996</v>
          </cell>
          <cell r="AA217">
            <v>11256.48</v>
          </cell>
          <cell r="AB217">
            <v>11094.973999999998</v>
          </cell>
          <cell r="AC217">
            <v>11160.275999999998</v>
          </cell>
          <cell r="AD217">
            <v>12599.878000000001</v>
          </cell>
          <cell r="AE217">
            <v>12743.015999999998</v>
          </cell>
          <cell r="AG217" t="str">
            <v xml:space="preserve">Occasional smoker (always) </v>
          </cell>
          <cell r="AH217">
            <v>1.0901931879052874E-2</v>
          </cell>
          <cell r="AI217">
            <v>8.5154935765757167E-3</v>
          </cell>
          <cell r="AJ217">
            <v>1.1179173777493874E-2</v>
          </cell>
          <cell r="AK217">
            <v>9.6932644671655945E-3</v>
          </cell>
          <cell r="AL217">
            <v>7.0721291989576576E-3</v>
          </cell>
          <cell r="AM217">
            <v>8.2742377719047071E-3</v>
          </cell>
          <cell r="AN217">
            <v>8.3367386804018163E-3</v>
          </cell>
          <cell r="AP217" t="str">
            <v xml:space="preserve">Occasional smoker (always) </v>
          </cell>
          <cell r="AQ217">
            <v>2.3766211496335267E-3</v>
          </cell>
          <cell r="AR217">
            <v>2.2480903042159891E-3</v>
          </cell>
          <cell r="AS217">
            <v>2.6830017065985296E-3</v>
          </cell>
          <cell r="AT217">
            <v>2.4620891746600609E-3</v>
          </cell>
          <cell r="AU217">
            <v>2.3620911524518578E-3</v>
          </cell>
          <cell r="AV217">
            <v>2.598110660378078E-3</v>
          </cell>
          <cell r="AW217">
            <v>2.6010624682853666E-3</v>
          </cell>
        </row>
        <row r="218">
          <cell r="G218">
            <v>64996</v>
          </cell>
          <cell r="H218">
            <v>89595</v>
          </cell>
          <cell r="I218">
            <v>103497</v>
          </cell>
          <cell r="J218">
            <v>96096</v>
          </cell>
          <cell r="K218">
            <v>122131</v>
          </cell>
          <cell r="L218">
            <v>121834</v>
          </cell>
          <cell r="M218">
            <v>104797</v>
          </cell>
          <cell r="O218" t="str">
            <v>Occasional smoker (former daily)</v>
          </cell>
          <cell r="P218">
            <v>8.9</v>
          </cell>
          <cell r="Q218">
            <v>7.8</v>
          </cell>
          <cell r="R218">
            <v>7.6</v>
          </cell>
          <cell r="S218">
            <v>8.1999999999999993</v>
          </cell>
          <cell r="T218">
            <v>9.1</v>
          </cell>
          <cell r="U218">
            <v>9.9</v>
          </cell>
          <cell r="V218">
            <v>9.8000000000000007</v>
          </cell>
          <cell r="X218" t="str">
            <v>Occasional smoker (former daily)</v>
          </cell>
          <cell r="Y218">
            <v>11569.288</v>
          </cell>
          <cell r="Z218">
            <v>13976.82</v>
          </cell>
          <cell r="AA218">
            <v>15731.544</v>
          </cell>
          <cell r="AB218">
            <v>15759.743999999999</v>
          </cell>
          <cell r="AC218">
            <v>22227.841999999997</v>
          </cell>
          <cell r="AD218">
            <v>24123.132000000001</v>
          </cell>
          <cell r="AE218">
            <v>20540.212000000003</v>
          </cell>
          <cell r="AG218" t="str">
            <v>Occasional smoker (former daily)</v>
          </cell>
          <cell r="AH218">
            <v>1.7691108391654074E-2</v>
          </cell>
          <cell r="AI218">
            <v>2.2701986103886133E-2</v>
          </cell>
          <cell r="AJ218">
            <v>2.4668691067529818E-2</v>
          </cell>
          <cell r="AK218">
            <v>2.1324693625071427E-2</v>
          </cell>
          <cell r="AL218">
            <v>2.5849231196441544E-2</v>
          </cell>
          <cell r="AM218">
            <v>2.5122323739682463E-2</v>
          </cell>
          <cell r="AN218">
            <v>2.1390818585561029E-2</v>
          </cell>
          <cell r="AP218" t="str">
            <v>Occasional smoker (former daily)</v>
          </cell>
          <cell r="AQ218">
            <v>3.1490172937144257E-3</v>
          </cell>
          <cell r="AR218">
            <v>3.5415098322062366E-3</v>
          </cell>
          <cell r="AS218">
            <v>3.7496410422645319E-3</v>
          </cell>
          <cell r="AT218">
            <v>3.4972497545117135E-3</v>
          </cell>
          <cell r="AU218">
            <v>4.704560077752361E-3</v>
          </cell>
          <cell r="AV218">
            <v>4.9742201004571275E-3</v>
          </cell>
          <cell r="AW218">
            <v>4.1926004427699616E-3</v>
          </cell>
        </row>
        <row r="219">
          <cell r="G219">
            <v>1505831</v>
          </cell>
          <cell r="H219">
            <v>1740612</v>
          </cell>
          <cell r="I219">
            <v>1856238</v>
          </cell>
          <cell r="J219">
            <v>1874948</v>
          </cell>
          <cell r="K219">
            <v>2054347</v>
          </cell>
          <cell r="L219">
            <v>2026681</v>
          </cell>
          <cell r="M219">
            <v>2067894</v>
          </cell>
          <cell r="O219" t="str">
            <v>Former Smoker (daily or occasional)</v>
          </cell>
          <cell r="P219">
            <v>1.5</v>
          </cell>
          <cell r="Q219">
            <v>1.7</v>
          </cell>
          <cell r="R219">
            <v>1.8</v>
          </cell>
          <cell r="S219">
            <v>1.9</v>
          </cell>
          <cell r="T219">
            <v>1.8</v>
          </cell>
          <cell r="U219">
            <v>1.9</v>
          </cell>
          <cell r="V219">
            <v>2</v>
          </cell>
          <cell r="X219" t="str">
            <v>Former Smoker (daily or occasional)</v>
          </cell>
          <cell r="Y219">
            <v>45174.93</v>
          </cell>
          <cell r="Z219">
            <v>59180.807999999997</v>
          </cell>
          <cell r="AA219">
            <v>66824.567999999999</v>
          </cell>
          <cell r="AB219">
            <v>71248.02399999999</v>
          </cell>
          <cell r="AC219">
            <v>73956.491999999998</v>
          </cell>
          <cell r="AD219">
            <v>77013.877999999997</v>
          </cell>
          <cell r="AE219">
            <v>82715.759999999995</v>
          </cell>
          <cell r="AG219" t="str">
            <v>Former Smoker (daily or occasional)</v>
          </cell>
          <cell r="AH219">
            <v>0.40986859869088627</v>
          </cell>
          <cell r="AI219">
            <v>0.44104413679622134</v>
          </cell>
          <cell r="AJ219">
            <v>0.44243757567668063</v>
          </cell>
          <cell r="AK219">
            <v>0.41607030118777494</v>
          </cell>
          <cell r="AL219">
            <v>0.43480599160504779</v>
          </cell>
          <cell r="AM219">
            <v>0.41790416631698368</v>
          </cell>
          <cell r="AN219">
            <v>0.42209171453543648</v>
          </cell>
          <cell r="AP219" t="str">
            <v>Former Smoker (daily or occasional)</v>
          </cell>
          <cell r="AQ219">
            <v>1.1476320763344814E-2</v>
          </cell>
          <cell r="AR219">
            <v>1.3231324103886642E-2</v>
          </cell>
          <cell r="AS219">
            <v>1.327312727030042E-2</v>
          </cell>
          <cell r="AT219">
            <v>1.3314249638008799E-2</v>
          </cell>
          <cell r="AU219">
            <v>1.391379173136153E-2</v>
          </cell>
          <cell r="AV219">
            <v>1.4208741654777446E-2</v>
          </cell>
          <cell r="AW219">
            <v>1.688366858141746E-2</v>
          </cell>
        </row>
        <row r="220">
          <cell r="G220">
            <v>979088</v>
          </cell>
          <cell r="H220">
            <v>1145394</v>
          </cell>
          <cell r="I220">
            <v>1245942</v>
          </cell>
          <cell r="J220">
            <v>1243168</v>
          </cell>
          <cell r="K220">
            <v>1342067</v>
          </cell>
          <cell r="L220">
            <v>1335747</v>
          </cell>
          <cell r="M220">
            <v>1308095</v>
          </cell>
          <cell r="O220" t="str">
            <v>Former smoker (daily)</v>
          </cell>
          <cell r="P220">
            <v>2.2999999999999998</v>
          </cell>
          <cell r="Q220">
            <v>2.1</v>
          </cell>
          <cell r="R220">
            <v>2.2000000000000002</v>
          </cell>
          <cell r="S220">
            <v>2.2999999999999998</v>
          </cell>
          <cell r="T220">
            <v>2.7</v>
          </cell>
          <cell r="U220">
            <v>2.9</v>
          </cell>
          <cell r="V220">
            <v>3</v>
          </cell>
          <cell r="X220" t="str">
            <v>Former smoker (daily)</v>
          </cell>
          <cell r="Y220">
            <v>45038.047999999995</v>
          </cell>
          <cell r="Z220">
            <v>48106.547999999995</v>
          </cell>
          <cell r="AA220">
            <v>54821.448000000004</v>
          </cell>
          <cell r="AB220">
            <v>57185.727999999996</v>
          </cell>
          <cell r="AC220">
            <v>72471.618000000002</v>
          </cell>
          <cell r="AD220">
            <v>77473.326000000001</v>
          </cell>
          <cell r="AE220">
            <v>78485.7</v>
          </cell>
          <cell r="AG220" t="str">
            <v>Former smoker (daily)</v>
          </cell>
          <cell r="AH220">
            <v>0.26649566024013482</v>
          </cell>
          <cell r="AI220">
            <v>0.29022510934175516</v>
          </cell>
          <cell r="AJ220">
            <v>0.29697245607177247</v>
          </cell>
          <cell r="AK220">
            <v>0.27587180241105558</v>
          </cell>
          <cell r="AL220">
            <v>0.28405073375404044</v>
          </cell>
          <cell r="AM220">
            <v>0.27543270817924087</v>
          </cell>
          <cell r="AN220">
            <v>0.26700404436844044</v>
          </cell>
          <cell r="AP220" t="str">
            <v>Former smoker (daily)</v>
          </cell>
          <cell r="AQ220">
            <v>1.1725809050565934E-2</v>
          </cell>
          <cell r="AR220">
            <v>1.1609004373670207E-2</v>
          </cell>
          <cell r="AS220">
            <v>1.1878898242870899E-2</v>
          </cell>
          <cell r="AT220">
            <v>1.2138359306086446E-2</v>
          </cell>
          <cell r="AU220">
            <v>1.420253668770202E-2</v>
          </cell>
          <cell r="AV220">
            <v>1.4873366241679007E-2</v>
          </cell>
          <cell r="AW220">
            <v>1.6020242662106426E-2</v>
          </cell>
        </row>
        <row r="221">
          <cell r="G221">
            <v>491529</v>
          </cell>
          <cell r="H221">
            <v>595218</v>
          </cell>
          <cell r="I221">
            <v>610296</v>
          </cell>
          <cell r="J221">
            <v>631780</v>
          </cell>
          <cell r="K221">
            <v>712280</v>
          </cell>
          <cell r="L221">
            <v>690934</v>
          </cell>
          <cell r="M221">
            <v>759799</v>
          </cell>
          <cell r="O221" t="str">
            <v>Former smoker (occasional)</v>
          </cell>
          <cell r="P221">
            <v>3.1</v>
          </cell>
          <cell r="Q221">
            <v>3.1</v>
          </cell>
          <cell r="R221">
            <v>3.2</v>
          </cell>
          <cell r="S221">
            <v>3.4</v>
          </cell>
          <cell r="T221">
            <v>3.9</v>
          </cell>
          <cell r="U221">
            <v>4.2</v>
          </cell>
          <cell r="V221">
            <v>3.5</v>
          </cell>
          <cell r="X221" t="str">
            <v>Former smoker (occasional)</v>
          </cell>
          <cell r="Y221">
            <v>30474.798000000003</v>
          </cell>
          <cell r="Z221">
            <v>36903.516000000003</v>
          </cell>
          <cell r="AA221">
            <v>39058.944000000003</v>
          </cell>
          <cell r="AB221">
            <v>42961.04</v>
          </cell>
          <cell r="AC221">
            <v>55557.84</v>
          </cell>
          <cell r="AD221">
            <v>58038.456000000006</v>
          </cell>
          <cell r="AE221">
            <v>53185.93</v>
          </cell>
          <cell r="AG221" t="str">
            <v>Former smoker (occasional)</v>
          </cell>
          <cell r="AH221">
            <v>0.14337293845075147</v>
          </cell>
          <cell r="AI221">
            <v>0.15081902745446618</v>
          </cell>
          <cell r="AJ221">
            <v>0.14546511960490813</v>
          </cell>
          <cell r="AK221">
            <v>0.14019849877671939</v>
          </cell>
          <cell r="AL221">
            <v>0.15075525785100738</v>
          </cell>
          <cell r="AM221">
            <v>0.14247145813774284</v>
          </cell>
          <cell r="AN221">
            <v>0.15508767016699604</v>
          </cell>
          <cell r="AP221" t="str">
            <v>Former smoker (occasional)</v>
          </cell>
          <cell r="AQ221">
            <v>8.8891221839465916E-3</v>
          </cell>
          <cell r="AR221">
            <v>9.0491416472679703E-3</v>
          </cell>
          <cell r="AS221">
            <v>9.3097676547141198E-3</v>
          </cell>
          <cell r="AT221">
            <v>9.5334979168169177E-3</v>
          </cell>
          <cell r="AU221">
            <v>1.1758910112378576E-2</v>
          </cell>
          <cell r="AV221">
            <v>1.1967602483570398E-2</v>
          </cell>
          <cell r="AW221">
            <v>1.0856136911689723E-2</v>
          </cell>
        </row>
        <row r="222">
          <cell r="G222">
            <v>1300198</v>
          </cell>
          <cell r="H222">
            <v>1350233</v>
          </cell>
          <cell r="I222">
            <v>1447528</v>
          </cell>
          <cell r="J222">
            <v>1679313</v>
          </cell>
          <cell r="K222">
            <v>1722545</v>
          </cell>
          <cell r="L222">
            <v>1853240</v>
          </cell>
          <cell r="M222">
            <v>1926559</v>
          </cell>
          <cell r="O222" t="str">
            <v>Never Smoker</v>
          </cell>
          <cell r="P222">
            <v>2</v>
          </cell>
          <cell r="Q222">
            <v>2.1</v>
          </cell>
          <cell r="R222">
            <v>2.2000000000000002</v>
          </cell>
          <cell r="S222">
            <v>1.9</v>
          </cell>
          <cell r="T222">
            <v>2.1</v>
          </cell>
          <cell r="U222">
            <v>2.2999999999999998</v>
          </cell>
          <cell r="V222">
            <v>2.4</v>
          </cell>
          <cell r="X222" t="str">
            <v>Never Smoker</v>
          </cell>
          <cell r="Y222">
            <v>52007.92</v>
          </cell>
          <cell r="Z222">
            <v>56709.786000000007</v>
          </cell>
          <cell r="AA222">
            <v>63691.232000000004</v>
          </cell>
          <cell r="AB222">
            <v>63813.893999999993</v>
          </cell>
          <cell r="AC222">
            <v>72346.89</v>
          </cell>
          <cell r="AD222">
            <v>85249.04</v>
          </cell>
          <cell r="AE222">
            <v>92474.831999999995</v>
          </cell>
          <cell r="AG222" t="str">
            <v>Never Smoker</v>
          </cell>
          <cell r="AH222">
            <v>0.35389783599932062</v>
          </cell>
          <cell r="AI222">
            <v>0.34212814111288004</v>
          </cell>
          <cell r="AJ222">
            <v>0.34502083194294814</v>
          </cell>
          <cell r="AK222">
            <v>0.3726568767232723</v>
          </cell>
          <cell r="AL222">
            <v>0.36457954124075292</v>
          </cell>
          <cell r="AM222">
            <v>0.38214041439441476</v>
          </cell>
          <cell r="AN222">
            <v>0.39324287969483734</v>
          </cell>
          <cell r="AP222" t="str">
            <v>Never Smoker</v>
          </cell>
          <cell r="AQ222">
            <v>1.0616935079979619E-2</v>
          </cell>
          <cell r="AR222">
            <v>1.300086936228944E-2</v>
          </cell>
          <cell r="AS222">
            <v>1.3110791613832029E-2</v>
          </cell>
          <cell r="AT222">
            <v>1.1925020055144715E-2</v>
          </cell>
          <cell r="AU222">
            <v>1.7499817979556142E-2</v>
          </cell>
          <cell r="AV222">
            <v>1.7578459062143077E-2</v>
          </cell>
          <cell r="AW222">
            <v>1.8875658225352192E-2</v>
          </cell>
        </row>
        <row r="223">
          <cell r="G223">
            <v>3636288</v>
          </cell>
          <cell r="H223">
            <v>3745091</v>
          </cell>
          <cell r="I223">
            <v>3894996</v>
          </cell>
          <cell r="J223">
            <v>4149444</v>
          </cell>
          <cell r="K223">
            <v>4418971</v>
          </cell>
          <cell r="L223">
            <v>4729131</v>
          </cell>
          <cell r="M223">
            <v>5137726</v>
          </cell>
          <cell r="O223" t="str">
            <v>All people</v>
          </cell>
          <cell r="P223">
            <v>0.4</v>
          </cell>
          <cell r="Q223">
            <v>0.3</v>
          </cell>
          <cell r="R223">
            <v>0.3</v>
          </cell>
          <cell r="S223">
            <v>0.3</v>
          </cell>
          <cell r="T223">
            <v>0.3</v>
          </cell>
          <cell r="U223">
            <v>0.3</v>
          </cell>
          <cell r="V223">
            <v>0.5</v>
          </cell>
          <cell r="X223" t="str">
            <v>All people</v>
          </cell>
          <cell r="Y223">
            <v>29090.304000000004</v>
          </cell>
          <cell r="Z223">
            <v>22470.546000000002</v>
          </cell>
          <cell r="AA223">
            <v>23369.976000000002</v>
          </cell>
          <cell r="AB223">
            <v>24896.664000000001</v>
          </cell>
          <cell r="AC223">
            <v>26513.826000000001</v>
          </cell>
          <cell r="AD223">
            <v>28374.786</v>
          </cell>
          <cell r="AE223">
            <v>51377.26</v>
          </cell>
          <cell r="AG223" t="str">
            <v>All people</v>
          </cell>
          <cell r="AP223" t="str">
            <v>All people</v>
          </cell>
        </row>
        <row r="224">
          <cell r="G224">
            <v>440058</v>
          </cell>
          <cell r="H224">
            <v>409525</v>
          </cell>
          <cell r="I224">
            <v>414075</v>
          </cell>
          <cell r="J224">
            <v>441369</v>
          </cell>
          <cell r="K224">
            <v>450408</v>
          </cell>
          <cell r="L224">
            <v>454973</v>
          </cell>
          <cell r="M224">
            <v>498868</v>
          </cell>
          <cell r="O224" t="str">
            <v>Current Smoker (daily or occasional)</v>
          </cell>
          <cell r="P224">
            <v>2.9</v>
          </cell>
          <cell r="Q224">
            <v>2.7</v>
          </cell>
          <cell r="R224">
            <v>2.6</v>
          </cell>
          <cell r="S224">
            <v>2.9</v>
          </cell>
          <cell r="T224">
            <v>2.7</v>
          </cell>
          <cell r="U224">
            <v>2.9</v>
          </cell>
          <cell r="V224">
            <v>2.9</v>
          </cell>
          <cell r="X224" t="str">
            <v>Current Smoker (daily or occasional)</v>
          </cell>
          <cell r="Y224">
            <v>25523.363999999998</v>
          </cell>
          <cell r="Z224">
            <v>22114.35</v>
          </cell>
          <cell r="AA224">
            <v>21531.9</v>
          </cell>
          <cell r="AB224">
            <v>25599.401999999998</v>
          </cell>
          <cell r="AC224">
            <v>24322.032000000003</v>
          </cell>
          <cell r="AD224">
            <v>26388.433999999997</v>
          </cell>
          <cell r="AE224">
            <v>28934.343999999997</v>
          </cell>
          <cell r="AG224" t="str">
            <v>Current Smoker (daily or occasional)</v>
          </cell>
          <cell r="AH224">
            <v>0.12101846718411743</v>
          </cell>
          <cell r="AI224">
            <v>0.10934981286169014</v>
          </cell>
          <cell r="AJ224">
            <v>0.10630948016377938</v>
          </cell>
          <cell r="AK224">
            <v>0.10636822668290016</v>
          </cell>
          <cell r="AL224">
            <v>0.10192599136767361</v>
          </cell>
          <cell r="AM224">
            <v>9.6206470068179548E-2</v>
          </cell>
          <cell r="AN224">
            <v>9.7098988930122004E-2</v>
          </cell>
          <cell r="AP224" t="str">
            <v>Current Smoker (daily or occasional)</v>
          </cell>
          <cell r="AQ224">
            <v>7.0190710966788108E-3</v>
          </cell>
          <cell r="AR224">
            <v>5.9048898945312676E-3</v>
          </cell>
          <cell r="AS224">
            <v>5.5280929685165283E-3</v>
          </cell>
          <cell r="AT224">
            <v>6.169357147608209E-3</v>
          </cell>
          <cell r="AU224">
            <v>5.7078555165897219E-3</v>
          </cell>
          <cell r="AV224">
            <v>6.3496270244998501E-3</v>
          </cell>
          <cell r="AW224">
            <v>5.6317413579470765E-3</v>
          </cell>
        </row>
        <row r="225">
          <cell r="G225">
            <v>380077</v>
          </cell>
          <cell r="H225">
            <v>348725</v>
          </cell>
          <cell r="I225">
            <v>346560</v>
          </cell>
          <cell r="J225">
            <v>373368</v>
          </cell>
          <cell r="K225">
            <v>374914</v>
          </cell>
          <cell r="L225">
            <v>391351</v>
          </cell>
          <cell r="M225">
            <v>426054</v>
          </cell>
          <cell r="O225" t="str">
            <v>Daily Smoker</v>
          </cell>
          <cell r="P225">
            <v>3.2</v>
          </cell>
          <cell r="Q225">
            <v>3.2</v>
          </cell>
          <cell r="R225">
            <v>3.1</v>
          </cell>
          <cell r="S225">
            <v>3.1</v>
          </cell>
          <cell r="T225">
            <v>3.1</v>
          </cell>
          <cell r="U225">
            <v>3.3</v>
          </cell>
          <cell r="V225">
            <v>3.1</v>
          </cell>
          <cell r="X225" t="str">
            <v>Daily Smoker</v>
          </cell>
          <cell r="Y225">
            <v>24324.928000000004</v>
          </cell>
          <cell r="Z225">
            <v>22318.400000000001</v>
          </cell>
          <cell r="AA225">
            <v>21486.720000000001</v>
          </cell>
          <cell r="AB225">
            <v>23148.816000000003</v>
          </cell>
          <cell r="AC225">
            <v>23244.668000000001</v>
          </cell>
          <cell r="AD225">
            <v>25829.166000000001</v>
          </cell>
          <cell r="AE225">
            <v>26415.348000000002</v>
          </cell>
          <cell r="AG225" t="str">
            <v>Daily Smoker</v>
          </cell>
          <cell r="AH225">
            <v>0.10452334908566098</v>
          </cell>
          <cell r="AI225">
            <v>9.3115227373647261E-2</v>
          </cell>
          <cell r="AJ225">
            <v>8.8975701130373439E-2</v>
          </cell>
          <cell r="AK225">
            <v>8.9980247956111717E-2</v>
          </cell>
          <cell r="AL225">
            <v>8.4841923606197009E-2</v>
          </cell>
          <cell r="AM225">
            <v>8.2753258473914126E-2</v>
          </cell>
          <cell r="AN225">
            <v>8.2926571016048736E-2</v>
          </cell>
          <cell r="AP225" t="str">
            <v>Daily Smoker</v>
          </cell>
          <cell r="AQ225">
            <v>6.0623542469683371E-3</v>
          </cell>
          <cell r="AR225">
            <v>5.9593745519134246E-3</v>
          </cell>
          <cell r="AS225">
            <v>5.5164934700831537E-3</v>
          </cell>
          <cell r="AT225">
            <v>5.5787753732789271E-3</v>
          </cell>
          <cell r="AU225">
            <v>5.2601992635842145E-3</v>
          </cell>
          <cell r="AV225">
            <v>5.4617150592783329E-3</v>
          </cell>
          <cell r="AW225">
            <v>5.1414474029950223E-3</v>
          </cell>
        </row>
        <row r="226">
          <cell r="G226">
            <v>59981</v>
          </cell>
          <cell r="H226">
            <v>60800</v>
          </cell>
          <cell r="I226">
            <v>67515</v>
          </cell>
          <cell r="J226">
            <v>68001</v>
          </cell>
          <cell r="K226">
            <v>75494</v>
          </cell>
          <cell r="L226">
            <v>63622</v>
          </cell>
          <cell r="M226">
            <v>72814</v>
          </cell>
          <cell r="O226" t="str">
            <v xml:space="preserve">Occasional smoker (all) </v>
          </cell>
          <cell r="P226">
            <v>8.5</v>
          </cell>
          <cell r="Q226">
            <v>7.5</v>
          </cell>
          <cell r="R226">
            <v>7</v>
          </cell>
          <cell r="S226">
            <v>7.7</v>
          </cell>
          <cell r="T226">
            <v>7.1</v>
          </cell>
          <cell r="U226">
            <v>8.4</v>
          </cell>
          <cell r="V226">
            <v>7.5</v>
          </cell>
          <cell r="X226" t="str">
            <v xml:space="preserve">Occasional smoker (all) </v>
          </cell>
          <cell r="Y226">
            <v>10196.77</v>
          </cell>
          <cell r="Z226">
            <v>9120</v>
          </cell>
          <cell r="AA226">
            <v>9452.1</v>
          </cell>
          <cell r="AB226">
            <v>10472.154</v>
          </cell>
          <cell r="AC226">
            <v>15702.752</v>
          </cell>
          <cell r="AD226">
            <v>10688.496000000001</v>
          </cell>
          <cell r="AE226">
            <v>10922.1</v>
          </cell>
          <cell r="AG226" t="str">
            <v xml:space="preserve">Occasional smoker (all) </v>
          </cell>
          <cell r="AH226">
            <v>1.6495118098456447E-2</v>
          </cell>
          <cell r="AI226">
            <v>1.623458548804288E-2</v>
          </cell>
          <cell r="AJ226">
            <v>1.7333779033405938E-2</v>
          </cell>
          <cell r="AK226">
            <v>1.6387978726788457E-2</v>
          </cell>
          <cell r="AL226">
            <v>1.7084067761476598E-2</v>
          </cell>
          <cell r="AM226">
            <v>1.3453211594265416E-2</v>
          </cell>
          <cell r="AN226">
            <v>1.417241791407327E-2</v>
          </cell>
          <cell r="AP226" t="str">
            <v xml:space="preserve">Occasional smoker (all) </v>
          </cell>
          <cell r="AQ226">
            <v>2.8041700767375958E-3</v>
          </cell>
          <cell r="AR226">
            <v>2.435187823206432E-3</v>
          </cell>
          <cell r="AS226">
            <v>2.4267290646768315E-3</v>
          </cell>
          <cell r="AT226">
            <v>2.5237487239254223E-3</v>
          </cell>
          <cell r="AU226">
            <v>2.4259376221296767E-3</v>
          </cell>
          <cell r="AV226">
            <v>2.2601395478365899E-3</v>
          </cell>
          <cell r="AW226">
            <v>2.1258626871109906E-3</v>
          </cell>
        </row>
        <row r="227">
          <cell r="G227">
            <v>20333</v>
          </cell>
          <cell r="H227">
            <v>17411</v>
          </cell>
          <cell r="I227">
            <v>19195</v>
          </cell>
          <cell r="J227">
            <v>20069</v>
          </cell>
          <cell r="K227">
            <v>13577</v>
          </cell>
          <cell r="L227">
            <v>12748</v>
          </cell>
          <cell r="M227">
            <v>17211</v>
          </cell>
          <cell r="O227" t="str">
            <v xml:space="preserve">Occasional smoker (always) </v>
          </cell>
          <cell r="P227">
            <v>14.2</v>
          </cell>
          <cell r="Q227">
            <v>14.1</v>
          </cell>
          <cell r="R227">
            <v>1</v>
          </cell>
          <cell r="S227">
            <v>13.4</v>
          </cell>
          <cell r="T227">
            <v>17.100000000000001</v>
          </cell>
          <cell r="U227">
            <v>18.899999999999999</v>
          </cell>
          <cell r="V227">
            <v>15.2</v>
          </cell>
          <cell r="X227" t="str">
            <v xml:space="preserve">Occasional smoker (always) </v>
          </cell>
          <cell r="Y227">
            <v>5774.5719999999992</v>
          </cell>
          <cell r="Z227">
            <v>4909.902</v>
          </cell>
          <cell r="AA227">
            <v>383.9</v>
          </cell>
          <cell r="AB227">
            <v>5378.4920000000011</v>
          </cell>
          <cell r="AC227">
            <v>4643.3339999999998</v>
          </cell>
          <cell r="AD227">
            <v>4818.7439999999997</v>
          </cell>
          <cell r="AE227">
            <v>5232.1439999999993</v>
          </cell>
          <cell r="AG227" t="str">
            <v xml:space="preserve">Occasional smoker (always) </v>
          </cell>
          <cell r="AH227">
            <v>5.5916913071791894E-3</v>
          </cell>
          <cell r="AI227">
            <v>4.6490192094130692E-3</v>
          </cell>
          <cell r="AJ227">
            <v>4.9281180263086276E-3</v>
          </cell>
          <cell r="AK227">
            <v>4.8365515958282606E-3</v>
          </cell>
          <cell r="AL227">
            <v>3.072434736503136E-3</v>
          </cell>
          <cell r="AM227">
            <v>2.6956326648595692E-3</v>
          </cell>
          <cell r="AN227">
            <v>3.3499256285757549E-3</v>
          </cell>
          <cell r="AP227" t="str">
            <v xml:space="preserve">Occasional smoker (always) </v>
          </cell>
          <cell r="AQ227">
            <v>1.5880403312388896E-3</v>
          </cell>
          <cell r="AR227">
            <v>1.3110234170544855E-3</v>
          </cell>
          <cell r="AS227">
            <v>9.8562360526172551E-5</v>
          </cell>
          <cell r="AT227">
            <v>1.2961958276819737E-3</v>
          </cell>
          <cell r="AU227">
            <v>1.0507726798840726E-3</v>
          </cell>
          <cell r="AV227">
            <v>1.018949147316917E-3</v>
          </cell>
          <cell r="AW227">
            <v>1.0183773910870295E-3</v>
          </cell>
        </row>
        <row r="228">
          <cell r="G228">
            <v>39648</v>
          </cell>
          <cell r="H228">
            <v>43389</v>
          </cell>
          <cell r="I228">
            <v>48320</v>
          </cell>
          <cell r="J228">
            <v>47932</v>
          </cell>
          <cell r="K228">
            <v>61917</v>
          </cell>
          <cell r="L228">
            <v>50874</v>
          </cell>
          <cell r="M228">
            <v>55603</v>
          </cell>
          <cell r="O228" t="str">
            <v>Occasional smoker (former daily)</v>
          </cell>
          <cell r="P228">
            <v>10.7</v>
          </cell>
          <cell r="Q228">
            <v>9.1999999999999993</v>
          </cell>
          <cell r="R228">
            <v>8.4</v>
          </cell>
          <cell r="S228">
            <v>8.9</v>
          </cell>
          <cell r="T228">
            <v>7.9</v>
          </cell>
          <cell r="U228">
            <v>9.1999999999999993</v>
          </cell>
          <cell r="V228">
            <v>8.4</v>
          </cell>
          <cell r="X228" t="str">
            <v>Occasional smoker (former daily)</v>
          </cell>
          <cell r="Y228">
            <v>8484.6719999999987</v>
          </cell>
          <cell r="Z228">
            <v>7983.576</v>
          </cell>
          <cell r="AA228">
            <v>8117.76</v>
          </cell>
          <cell r="AB228">
            <v>8531.8960000000006</v>
          </cell>
          <cell r="AC228">
            <v>9782.8860000000004</v>
          </cell>
          <cell r="AD228">
            <v>9360.8159999999989</v>
          </cell>
          <cell r="AE228">
            <v>9341.3040000000001</v>
          </cell>
          <cell r="AG228" t="str">
            <v>Occasional smoker (former daily)</v>
          </cell>
          <cell r="AH228">
            <v>1.0903426791277258E-2</v>
          </cell>
          <cell r="AI228">
            <v>1.1585566278629812E-2</v>
          </cell>
          <cell r="AJ228">
            <v>1.2405661007097311E-2</v>
          </cell>
          <cell r="AK228">
            <v>1.1551427130960195E-2</v>
          </cell>
          <cell r="AL228">
            <v>1.4011633024973462E-2</v>
          </cell>
          <cell r="AM228">
            <v>1.0757578929405846E-2</v>
          </cell>
          <cell r="AN228">
            <v>1.0822492285497514E-2</v>
          </cell>
          <cell r="AP228" t="str">
            <v>Occasional smoker (former daily)</v>
          </cell>
          <cell r="AQ228">
            <v>2.3333333333333331E-3</v>
          </cell>
          <cell r="AR228">
            <v>2.1317441952678853E-3</v>
          </cell>
          <cell r="AS228">
            <v>2.0841510491923483E-3</v>
          </cell>
          <cell r="AT228">
            <v>2.0561540293109149E-3</v>
          </cell>
          <cell r="AU228">
            <v>2.2138380179458068E-3</v>
          </cell>
          <cell r="AV228">
            <v>1.9793945230106753E-3</v>
          </cell>
          <cell r="AW228">
            <v>1.8181787039635825E-3</v>
          </cell>
        </row>
        <row r="229">
          <cell r="G229">
            <v>1882138</v>
          </cell>
          <cell r="H229">
            <v>2025625</v>
          </cell>
          <cell r="I229">
            <v>2104732</v>
          </cell>
          <cell r="J229">
            <v>2223819</v>
          </cell>
          <cell r="K229">
            <v>2376936</v>
          </cell>
          <cell r="L229">
            <v>2598175</v>
          </cell>
          <cell r="M229">
            <v>2830042</v>
          </cell>
          <cell r="O229" t="str">
            <v>Former Smoker (daily or occasional)</v>
          </cell>
          <cell r="P229">
            <v>1.2</v>
          </cell>
          <cell r="Q229">
            <v>0.7</v>
          </cell>
          <cell r="R229">
            <v>0.7</v>
          </cell>
          <cell r="S229">
            <v>1</v>
          </cell>
          <cell r="T229">
            <v>1</v>
          </cell>
          <cell r="U229">
            <v>1</v>
          </cell>
          <cell r="V229">
            <v>1.1000000000000001</v>
          </cell>
          <cell r="X229" t="str">
            <v>Former Smoker (daily or occasional)</v>
          </cell>
          <cell r="Y229">
            <v>45171.312000000005</v>
          </cell>
          <cell r="Z229">
            <v>28358.75</v>
          </cell>
          <cell r="AA229">
            <v>29466.248</v>
          </cell>
          <cell r="AB229">
            <v>44476.38</v>
          </cell>
          <cell r="AC229">
            <v>47538.720000000001</v>
          </cell>
          <cell r="AD229">
            <v>51963.5</v>
          </cell>
          <cell r="AE229">
            <v>62260.924000000006</v>
          </cell>
          <cell r="AG229" t="str">
            <v>Former Smoker (daily or occasional)</v>
          </cell>
          <cell r="AH229">
            <v>0.51759871605329388</v>
          </cell>
          <cell r="AI229">
            <v>0.54087470771738255</v>
          </cell>
          <cell r="AJ229">
            <v>0.54036820576965938</v>
          </cell>
          <cell r="AK229">
            <v>0.53593180194744161</v>
          </cell>
          <cell r="AL229">
            <v>0.53789355033106123</v>
          </cell>
          <cell r="AM229">
            <v>0.54939797607636587</v>
          </cell>
          <cell r="AN229">
            <v>0.55083552528881452</v>
          </cell>
          <cell r="AP229" t="str">
            <v>Former Smoker (daily or occasional)</v>
          </cell>
          <cell r="AQ229">
            <v>1.2422369185279052E-2</v>
          </cell>
          <cell r="AR229">
            <v>7.5722459080433558E-3</v>
          </cell>
          <cell r="AS229">
            <v>7.5651548807752315E-3</v>
          </cell>
          <cell r="AT229">
            <v>1.0718636038948832E-2</v>
          </cell>
          <cell r="AU229">
            <v>1.0757871006621225E-2</v>
          </cell>
          <cell r="AV229">
            <v>1.0987959521527318E-2</v>
          </cell>
          <cell r="AW229">
            <v>1.2118381556353921E-2</v>
          </cell>
        </row>
        <row r="230">
          <cell r="G230">
            <v>1401974</v>
          </cell>
          <cell r="H230">
            <v>1501903</v>
          </cell>
          <cell r="I230">
            <v>1547933</v>
          </cell>
          <cell r="J230">
            <v>1679386</v>
          </cell>
          <cell r="K230">
            <v>1766024</v>
          </cell>
          <cell r="L230">
            <v>1918424</v>
          </cell>
          <cell r="M230">
            <v>2036101</v>
          </cell>
          <cell r="O230" t="str">
            <v>Former smoker (daily)</v>
          </cell>
          <cell r="P230">
            <v>1.7</v>
          </cell>
          <cell r="Q230">
            <v>1.2</v>
          </cell>
          <cell r="R230">
            <v>1.5</v>
          </cell>
          <cell r="S230">
            <v>1.6</v>
          </cell>
          <cell r="T230">
            <v>1.3</v>
          </cell>
          <cell r="U230">
            <v>1.4</v>
          </cell>
          <cell r="V230">
            <v>1.1000000000000001</v>
          </cell>
          <cell r="X230" t="str">
            <v>Former smoker (daily)</v>
          </cell>
          <cell r="Y230">
            <v>47667.115999999995</v>
          </cell>
          <cell r="Z230">
            <v>36045.671999999999</v>
          </cell>
          <cell r="AA230">
            <v>46437.99</v>
          </cell>
          <cell r="AB230">
            <v>53740.351999999999</v>
          </cell>
          <cell r="AC230">
            <v>45916.624000000003</v>
          </cell>
          <cell r="AD230">
            <v>53715.871999999996</v>
          </cell>
          <cell r="AE230">
            <v>44794.222000000002</v>
          </cell>
          <cell r="AG230" t="str">
            <v>Former smoker (daily)</v>
          </cell>
          <cell r="AH230">
            <v>0.38555086945808476</v>
          </cell>
          <cell r="AI230">
            <v>0.40103244487250111</v>
          </cell>
          <cell r="AJ230">
            <v>0.39741581249377406</v>
          </cell>
          <cell r="AK230">
            <v>0.40472554877231742</v>
          </cell>
          <cell r="AL230">
            <v>0.39964598093085474</v>
          </cell>
          <cell r="AM230">
            <v>0.40566099776047648</v>
          </cell>
          <cell r="AN230">
            <v>0.39630392901450956</v>
          </cell>
          <cell r="AP230" t="str">
            <v>Former smoker (daily)</v>
          </cell>
          <cell r="AQ230">
            <v>1.2337627822658712E-2</v>
          </cell>
          <cell r="AR230">
            <v>5.614454228215016E-3</v>
          </cell>
          <cell r="AS230">
            <v>1.1127642749825672E-2</v>
          </cell>
          <cell r="AT230">
            <v>1.2141766463169524E-2</v>
          </cell>
          <cell r="AU230">
            <v>9.591503542340514E-3</v>
          </cell>
          <cell r="AV230">
            <v>1.0547185941772388E-2</v>
          </cell>
          <cell r="AW230">
            <v>8.7186864383192106E-3</v>
          </cell>
        </row>
        <row r="231">
          <cell r="G231">
            <v>480164</v>
          </cell>
          <cell r="H231">
            <v>523722</v>
          </cell>
          <cell r="I231">
            <v>556799</v>
          </cell>
          <cell r="J231">
            <v>544433</v>
          </cell>
          <cell r="K231">
            <v>610912</v>
          </cell>
          <cell r="L231">
            <v>679751</v>
          </cell>
          <cell r="M231">
            <v>793941</v>
          </cell>
          <cell r="O231" t="str">
            <v>Former smoker (occasional)</v>
          </cell>
          <cell r="P231">
            <v>2.8</v>
          </cell>
          <cell r="Q231">
            <v>2.4</v>
          </cell>
          <cell r="R231">
            <v>2.2999999999999998</v>
          </cell>
          <cell r="S231">
            <v>2.5</v>
          </cell>
          <cell r="T231">
            <v>2.6</v>
          </cell>
          <cell r="U231">
            <v>2.7</v>
          </cell>
          <cell r="V231">
            <v>2.2000000000000002</v>
          </cell>
          <cell r="X231" t="str">
            <v>Former smoker (occasional)</v>
          </cell>
          <cell r="Y231">
            <v>26889.183999999997</v>
          </cell>
          <cell r="Z231">
            <v>25138.656000000003</v>
          </cell>
          <cell r="AA231">
            <v>25612.754000000001</v>
          </cell>
          <cell r="AB231">
            <v>27221.65</v>
          </cell>
          <cell r="AC231">
            <v>31767.423999999999</v>
          </cell>
          <cell r="AD231">
            <v>36706.554000000004</v>
          </cell>
          <cell r="AE231">
            <v>34933.404000000002</v>
          </cell>
          <cell r="AG231" t="str">
            <v>Former smoker (occasional)</v>
          </cell>
          <cell r="AH231">
            <v>0.13204784659520918</v>
          </cell>
          <cell r="AI231">
            <v>0.13984226284488147</v>
          </cell>
          <cell r="AJ231">
            <v>0.14295239327588527</v>
          </cell>
          <cell r="AK231">
            <v>0.13120625317512419</v>
          </cell>
          <cell r="AL231">
            <v>0.13824756940020652</v>
          </cell>
          <cell r="AM231">
            <v>0.14373697831588933</v>
          </cell>
          <cell r="AN231">
            <v>0.15453159627430502</v>
          </cell>
          <cell r="AP231" t="str">
            <v>Former smoker (occasional)</v>
          </cell>
          <cell r="AQ231">
            <v>7.3946794093317138E-3</v>
          </cell>
          <cell r="AR231">
            <v>6.7124286165543105E-3</v>
          </cell>
          <cell r="AS231">
            <v>6.5758100906907228E-3</v>
          </cell>
          <cell r="AT231">
            <v>6.5603126587562089E-3</v>
          </cell>
          <cell r="AU231">
            <v>7.7418638864115655E-3</v>
          </cell>
          <cell r="AV231">
            <v>8.336744742321581E-3</v>
          </cell>
          <cell r="AW231">
            <v>6.7993902360694216E-3</v>
          </cell>
        </row>
        <row r="232">
          <cell r="G232">
            <v>1314092</v>
          </cell>
          <cell r="H232">
            <v>1309941</v>
          </cell>
          <cell r="I232">
            <v>1376189</v>
          </cell>
          <cell r="J232">
            <v>1484256</v>
          </cell>
          <cell r="K232">
            <v>1591627</v>
          </cell>
          <cell r="L232">
            <v>1675983</v>
          </cell>
          <cell r="M232">
            <v>1808816</v>
          </cell>
          <cell r="O232" t="str">
            <v>Never Smoker</v>
          </cell>
          <cell r="P232">
            <v>1.2</v>
          </cell>
          <cell r="Q232">
            <v>1.5</v>
          </cell>
          <cell r="R232">
            <v>1.5</v>
          </cell>
          <cell r="S232">
            <v>1.6</v>
          </cell>
          <cell r="T232">
            <v>1.3</v>
          </cell>
          <cell r="U232">
            <v>1.4</v>
          </cell>
          <cell r="V232">
            <v>1.4</v>
          </cell>
          <cell r="X232" t="str">
            <v>Never Smoker</v>
          </cell>
          <cell r="Y232">
            <v>31538.207999999999</v>
          </cell>
          <cell r="Z232">
            <v>39298.230000000003</v>
          </cell>
          <cell r="AA232">
            <v>41285.67</v>
          </cell>
          <cell r="AB232">
            <v>47496.192000000003</v>
          </cell>
          <cell r="AC232">
            <v>41382.302000000003</v>
          </cell>
          <cell r="AD232">
            <v>46927.523999999998</v>
          </cell>
          <cell r="AE232">
            <v>50646.847999999998</v>
          </cell>
          <cell r="AG232" t="str">
            <v>Never Smoker</v>
          </cell>
          <cell r="AH232">
            <v>0.36138281676258865</v>
          </cell>
          <cell r="AI232">
            <v>0.34977547942092729</v>
          </cell>
          <cell r="AJ232">
            <v>0.35332231406656128</v>
          </cell>
          <cell r="AK232">
            <v>0.3576999713696582</v>
          </cell>
          <cell r="AL232">
            <v>0.36018045830126516</v>
          </cell>
          <cell r="AM232">
            <v>0.35439555385545463</v>
          </cell>
          <cell r="AN232">
            <v>0.35206548578106345</v>
          </cell>
          <cell r="AP232" t="str">
            <v>Never Smoker</v>
          </cell>
          <cell r="AQ232">
            <v>1.1564250136402839E-2</v>
          </cell>
          <cell r="AR232">
            <v>9.7937134237859637E-3</v>
          </cell>
          <cell r="AS232">
            <v>1.0599669421996838E-2</v>
          </cell>
          <cell r="AT232">
            <v>1.1446399083829061E-2</v>
          </cell>
          <cell r="AU232">
            <v>7.2036091660253035E-3</v>
          </cell>
          <cell r="AV232">
            <v>9.9230755079527284E-3</v>
          </cell>
          <cell r="AW232">
            <v>9.8578336018697761E-3</v>
          </cell>
        </row>
        <row r="233">
          <cell r="G233">
            <v>1587800</v>
          </cell>
          <cell r="H233">
            <v>1642555</v>
          </cell>
          <cell r="I233">
            <v>1733567</v>
          </cell>
          <cell r="J233">
            <v>1862198</v>
          </cell>
          <cell r="K233">
            <v>1994894</v>
          </cell>
          <cell r="L233">
            <v>2149666</v>
          </cell>
          <cell r="M233">
            <v>2353342</v>
          </cell>
          <cell r="O233" t="str">
            <v>All people</v>
          </cell>
          <cell r="P233">
            <v>1.2</v>
          </cell>
          <cell r="Q233">
            <v>1.2</v>
          </cell>
          <cell r="R233">
            <v>1.1000000000000001</v>
          </cell>
          <cell r="S233">
            <v>1.2</v>
          </cell>
          <cell r="T233">
            <v>1.3</v>
          </cell>
          <cell r="U233">
            <v>1</v>
          </cell>
          <cell r="V233">
            <v>1.1000000000000001</v>
          </cell>
          <cell r="X233" t="str">
            <v>All people</v>
          </cell>
          <cell r="Y233">
            <v>38107.199999999997</v>
          </cell>
          <cell r="Z233">
            <v>39421.32</v>
          </cell>
          <cell r="AA233">
            <v>38138.474000000002</v>
          </cell>
          <cell r="AB233">
            <v>44692.752</v>
          </cell>
          <cell r="AC233">
            <v>51867.244000000006</v>
          </cell>
          <cell r="AD233">
            <v>42993.32</v>
          </cell>
          <cell r="AE233">
            <v>51773.524000000005</v>
          </cell>
          <cell r="AG233" t="str">
            <v>All people</v>
          </cell>
          <cell r="AP233" t="str">
            <v>All people</v>
          </cell>
        </row>
        <row r="234">
          <cell r="G234">
            <v>209873</v>
          </cell>
          <cell r="H234">
            <v>189100</v>
          </cell>
          <cell r="I234">
            <v>193885</v>
          </cell>
          <cell r="J234">
            <v>220947</v>
          </cell>
          <cell r="K234">
            <v>227082</v>
          </cell>
          <cell r="L234">
            <v>217018</v>
          </cell>
          <cell r="M234">
            <v>253093</v>
          </cell>
          <cell r="O234" t="str">
            <v>Current Smoker (daily or occasional)</v>
          </cell>
          <cell r="P234">
            <v>4.3</v>
          </cell>
          <cell r="Q234">
            <v>4.7</v>
          </cell>
          <cell r="R234">
            <v>4.5</v>
          </cell>
          <cell r="S234">
            <v>4.0999999999999996</v>
          </cell>
          <cell r="T234">
            <v>4.3</v>
          </cell>
          <cell r="U234">
            <v>4.5</v>
          </cell>
          <cell r="V234">
            <v>3.9</v>
          </cell>
          <cell r="X234" t="str">
            <v>Current Smoker (daily or occasional)</v>
          </cell>
          <cell r="Y234">
            <v>18049.077999999998</v>
          </cell>
          <cell r="Z234">
            <v>17775.400000000001</v>
          </cell>
          <cell r="AA234">
            <v>17449.650000000001</v>
          </cell>
          <cell r="AB234">
            <v>18117.653999999999</v>
          </cell>
          <cell r="AC234">
            <v>19529.052</v>
          </cell>
          <cell r="AD234">
            <v>19531.62</v>
          </cell>
          <cell r="AE234">
            <v>19741.254000000001</v>
          </cell>
          <cell r="AG234" t="str">
            <v>Current Smoker (daily or occasional)</v>
          </cell>
          <cell r="AH234">
            <v>0.13217848595541001</v>
          </cell>
          <cell r="AI234">
            <v>0.11512552091101973</v>
          </cell>
          <cell r="AJ234">
            <v>0.1118416536539978</v>
          </cell>
          <cell r="AK234">
            <v>0.11864850032058889</v>
          </cell>
          <cell r="AL234">
            <v>0.11383161210570587</v>
          </cell>
          <cell r="AM234">
            <v>0.10095428778238108</v>
          </cell>
          <cell r="AN234">
            <v>0.10754620450406273</v>
          </cell>
          <cell r="AP234" t="str">
            <v>Current Smoker (daily or occasional)</v>
          </cell>
          <cell r="AQ234">
            <v>1.1367349792165259E-2</v>
          </cell>
          <cell r="AR234">
            <v>1.0361296881991775E-2</v>
          </cell>
          <cell r="AS234">
            <v>1.0065748828859801E-2</v>
          </cell>
          <cell r="AT234">
            <v>9.7291770262882878E-3</v>
          </cell>
          <cell r="AU234">
            <v>9.3341921926678798E-3</v>
          </cell>
          <cell r="AV234">
            <v>9.0858859004142971E-3</v>
          </cell>
          <cell r="AW234">
            <v>8.388603951316893E-3</v>
          </cell>
        </row>
        <row r="235">
          <cell r="G235">
            <v>185523</v>
          </cell>
          <cell r="H235">
            <v>163024</v>
          </cell>
          <cell r="I235">
            <v>169421</v>
          </cell>
          <cell r="J235">
            <v>189195</v>
          </cell>
          <cell r="K235">
            <v>187978</v>
          </cell>
          <cell r="L235">
            <v>189763</v>
          </cell>
          <cell r="M235">
            <v>217383</v>
          </cell>
          <cell r="O235" t="str">
            <v>Daily Smoker</v>
          </cell>
          <cell r="P235">
            <v>5.0999999999999996</v>
          </cell>
          <cell r="Q235">
            <v>4.7</v>
          </cell>
          <cell r="R235">
            <v>4.5</v>
          </cell>
          <cell r="S235">
            <v>4.8</v>
          </cell>
          <cell r="T235">
            <v>4.9000000000000004</v>
          </cell>
          <cell r="U235">
            <v>5.2</v>
          </cell>
          <cell r="V235">
            <v>4.4000000000000004</v>
          </cell>
          <cell r="X235" t="str">
            <v>Daily Smoker</v>
          </cell>
          <cell r="Y235">
            <v>18923.345999999998</v>
          </cell>
          <cell r="Z235">
            <v>15324.256000000001</v>
          </cell>
          <cell r="AA235">
            <v>15247.89</v>
          </cell>
          <cell r="AB235">
            <v>18162.72</v>
          </cell>
          <cell r="AC235">
            <v>18421.844000000001</v>
          </cell>
          <cell r="AD235">
            <v>19735.351999999999</v>
          </cell>
          <cell r="AE235">
            <v>19129.704000000002</v>
          </cell>
          <cell r="AG235" t="str">
            <v>Daily Smoker</v>
          </cell>
          <cell r="AH235">
            <v>0.11684280136037284</v>
          </cell>
          <cell r="AI235">
            <v>9.925025341617176E-2</v>
          </cell>
          <cell r="AJ235">
            <v>9.7729709898723274E-2</v>
          </cell>
          <cell r="AK235">
            <v>0.1015976818791557</v>
          </cell>
          <cell r="AL235">
            <v>9.4229568087326951E-2</v>
          </cell>
          <cell r="AM235">
            <v>8.8275573972886948E-2</v>
          </cell>
          <cell r="AN235">
            <v>9.2372039423084279E-2</v>
          </cell>
          <cell r="AP235" t="str">
            <v>Daily Smoker</v>
          </cell>
          <cell r="AQ235">
            <v>1.1450594533316538E-2</v>
          </cell>
          <cell r="AR235">
            <v>9.3295238211201451E-3</v>
          </cell>
          <cell r="AS235">
            <v>8.7956738908850952E-3</v>
          </cell>
          <cell r="AT235">
            <v>9.753377460398947E-3</v>
          </cell>
          <cell r="AU235">
            <v>9.2344976725580417E-3</v>
          </cell>
          <cell r="AV235">
            <v>9.1806596931802431E-3</v>
          </cell>
          <cell r="AW235">
            <v>8.128739469231417E-3</v>
          </cell>
        </row>
        <row r="236">
          <cell r="G236">
            <v>24350</v>
          </cell>
          <cell r="H236">
            <v>26076</v>
          </cell>
          <cell r="I236">
            <v>24464</v>
          </cell>
          <cell r="J236">
            <v>31752</v>
          </cell>
          <cell r="K236">
            <v>39104</v>
          </cell>
          <cell r="L236">
            <v>27255</v>
          </cell>
          <cell r="M236">
            <v>35710</v>
          </cell>
          <cell r="O236" t="str">
            <v xml:space="preserve">Occasional smoker (all) </v>
          </cell>
          <cell r="P236">
            <v>12.9</v>
          </cell>
          <cell r="Q236">
            <v>11.7</v>
          </cell>
          <cell r="R236">
            <v>11.5</v>
          </cell>
          <cell r="S236">
            <v>10.9</v>
          </cell>
          <cell r="T236">
            <v>10.4</v>
          </cell>
          <cell r="U236">
            <v>13.1</v>
          </cell>
          <cell r="V236">
            <v>10.6</v>
          </cell>
          <cell r="X236" t="str">
            <v xml:space="preserve">Occasional smoker (all) </v>
          </cell>
          <cell r="Y236">
            <v>6282.3</v>
          </cell>
          <cell r="Z236">
            <v>6101.7839999999987</v>
          </cell>
          <cell r="AA236">
            <v>5626.72</v>
          </cell>
          <cell r="AB236">
            <v>6921.9359999999997</v>
          </cell>
          <cell r="AC236">
            <v>8133.6320000000005</v>
          </cell>
          <cell r="AD236">
            <v>7140.81</v>
          </cell>
          <cell r="AE236">
            <v>7570.52</v>
          </cell>
          <cell r="AG236" t="str">
            <v xml:space="preserve">Occasional smoker (all) </v>
          </cell>
          <cell r="AH236">
            <v>1.5335684595037159E-2</v>
          </cell>
          <cell r="AI236">
            <v>1.5875267494847967E-2</v>
          </cell>
          <cell r="AJ236">
            <v>1.4111943755274529E-2</v>
          </cell>
          <cell r="AK236">
            <v>1.7050818441433187E-2</v>
          </cell>
          <cell r="AL236">
            <v>1.9602044018378922E-2</v>
          </cell>
          <cell r="AM236">
            <v>1.2678713809494126E-2</v>
          </cell>
          <cell r="AN236">
            <v>1.5174165080978455E-2</v>
          </cell>
          <cell r="AP236" t="str">
            <v xml:space="preserve">Occasional smoker (all) </v>
          </cell>
          <cell r="AQ236">
            <v>3.9566066255195872E-3</v>
          </cell>
          <cell r="AR236">
            <v>3.7148125937944238E-3</v>
          </cell>
          <cell r="AS236">
            <v>3.2457470637131413E-3</v>
          </cell>
          <cell r="AT236">
            <v>3.7170784202324347E-3</v>
          </cell>
          <cell r="AU236">
            <v>4.0772251558228159E-3</v>
          </cell>
          <cell r="AV236">
            <v>3.321823018087461E-3</v>
          </cell>
          <cell r="AW236">
            <v>3.2169229971674325E-3</v>
          </cell>
        </row>
        <row r="237">
          <cell r="G237">
            <v>7551</v>
          </cell>
          <cell r="H237">
            <v>7749</v>
          </cell>
          <cell r="I237">
            <v>5777</v>
          </cell>
          <cell r="J237">
            <v>8786</v>
          </cell>
          <cell r="K237">
            <v>5833</v>
          </cell>
          <cell r="L237">
            <v>5283</v>
          </cell>
          <cell r="M237">
            <v>8843</v>
          </cell>
          <cell r="O237" t="str">
            <v xml:space="preserve">Occasional smoker (always) </v>
          </cell>
          <cell r="P237">
            <v>24</v>
          </cell>
          <cell r="Q237">
            <v>22</v>
          </cell>
          <cell r="R237">
            <v>25.3</v>
          </cell>
          <cell r="S237">
            <v>21.2</v>
          </cell>
          <cell r="T237">
            <v>27.5</v>
          </cell>
          <cell r="U237">
            <v>29.2</v>
          </cell>
          <cell r="V237">
            <v>22.2</v>
          </cell>
          <cell r="X237" t="str">
            <v xml:space="preserve">Occasional smoker (always) </v>
          </cell>
          <cell r="Y237">
            <v>3624.48</v>
          </cell>
          <cell r="Z237">
            <v>3409.56</v>
          </cell>
          <cell r="AA237">
            <v>2923.1620000000003</v>
          </cell>
          <cell r="AB237">
            <v>3725.2639999999997</v>
          </cell>
          <cell r="AC237">
            <v>3208.15</v>
          </cell>
          <cell r="AD237">
            <v>3085.2719999999999</v>
          </cell>
          <cell r="AE237">
            <v>3926.2919999999999</v>
          </cell>
          <cell r="AG237" t="str">
            <v xml:space="preserve">Occasional smoker (always) </v>
          </cell>
          <cell r="AH237">
            <v>4.7556367300667594E-3</v>
          </cell>
          <cell r="AI237">
            <v>4.7176502461104804E-3</v>
          </cell>
          <cell r="AJ237">
            <v>3.3324353774616153E-3</v>
          </cell>
          <cell r="AK237">
            <v>4.7180804619057692E-3</v>
          </cell>
          <cell r="AL237">
            <v>2.923964882344626E-3</v>
          </cell>
          <cell r="AM237">
            <v>2.4575910862431652E-3</v>
          </cell>
          <cell r="AN237">
            <v>3.7576348868970169E-3</v>
          </cell>
          <cell r="AP237" t="str">
            <v xml:space="preserve">Occasional smoker (always) </v>
          </cell>
          <cell r="AQ237">
            <v>2.2827056304320446E-3</v>
          </cell>
          <cell r="AR237">
            <v>2.0757661082886113E-3</v>
          </cell>
          <cell r="AS237">
            <v>1.6862123009955773E-3</v>
          </cell>
          <cell r="AT237">
            <v>2.0004661158480462E-3</v>
          </cell>
          <cell r="AU237">
            <v>1.6081806852895441E-3</v>
          </cell>
          <cell r="AV237">
            <v>1.4352331943660085E-3</v>
          </cell>
          <cell r="AW237">
            <v>1.6683898897822756E-3</v>
          </cell>
        </row>
        <row r="238">
          <cell r="G238">
            <v>16799</v>
          </cell>
          <cell r="H238">
            <v>18327</v>
          </cell>
          <cell r="I238">
            <v>18687</v>
          </cell>
          <cell r="J238">
            <v>22966</v>
          </cell>
          <cell r="K238">
            <v>33271</v>
          </cell>
          <cell r="L238">
            <v>21972</v>
          </cell>
          <cell r="M238">
            <v>26867</v>
          </cell>
          <cell r="O238" t="str">
            <v>Occasional smoker (former daily)</v>
          </cell>
          <cell r="P238">
            <v>15.9</v>
          </cell>
          <cell r="Q238">
            <v>13.7</v>
          </cell>
          <cell r="R238">
            <v>13.3</v>
          </cell>
          <cell r="S238">
            <v>13.4</v>
          </cell>
          <cell r="T238">
            <v>11.2</v>
          </cell>
          <cell r="U238">
            <v>14.3</v>
          </cell>
          <cell r="V238">
            <v>12.6</v>
          </cell>
          <cell r="X238" t="str">
            <v>Occasional smoker (former daily)</v>
          </cell>
          <cell r="Y238">
            <v>5342.0820000000003</v>
          </cell>
          <cell r="Z238">
            <v>5021.598</v>
          </cell>
          <cell r="AA238">
            <v>4970.7420000000002</v>
          </cell>
          <cell r="AB238">
            <v>6154.8880000000008</v>
          </cell>
          <cell r="AC238">
            <v>7452.7039999999988</v>
          </cell>
          <cell r="AD238">
            <v>6283.9920000000011</v>
          </cell>
          <cell r="AE238">
            <v>6770.4840000000004</v>
          </cell>
          <cell r="AG238" t="str">
            <v>Occasional smoker (former daily)</v>
          </cell>
          <cell r="AH238">
            <v>1.05800478649704E-2</v>
          </cell>
          <cell r="AI238">
            <v>1.1157617248737485E-2</v>
          </cell>
          <cell r="AJ238">
            <v>1.0779508377812915E-2</v>
          </cell>
          <cell r="AK238">
            <v>1.2332737979527419E-2</v>
          </cell>
          <cell r="AL238">
            <v>1.6678079136034297E-2</v>
          </cell>
          <cell r="AM238">
            <v>1.022112272325096E-2</v>
          </cell>
          <cell r="AN238">
            <v>1.1416530194081438E-2</v>
          </cell>
          <cell r="AP238" t="str">
            <v>Occasional smoker (former daily)</v>
          </cell>
          <cell r="AQ238">
            <v>3.3644552210605871E-3</v>
          </cell>
          <cell r="AR238">
            <v>3.0571871261540705E-3</v>
          </cell>
          <cell r="AS238">
            <v>2.8673492284982355E-3</v>
          </cell>
          <cell r="AT238">
            <v>3.3051737785133482E-3</v>
          </cell>
          <cell r="AU238">
            <v>3.7358897264716823E-3</v>
          </cell>
          <cell r="AV238">
            <v>2.9232410988497748E-3</v>
          </cell>
          <cell r="AW238">
            <v>2.8769656089085221E-3</v>
          </cell>
        </row>
        <row r="239">
          <cell r="G239">
            <v>1079516</v>
          </cell>
          <cell r="H239">
            <v>1144105</v>
          </cell>
          <cell r="I239">
            <v>1199675</v>
          </cell>
          <cell r="J239">
            <v>1268693</v>
          </cell>
          <cell r="K239">
            <v>1333692</v>
          </cell>
          <cell r="L239">
            <v>1451954</v>
          </cell>
          <cell r="M239">
            <v>1565832</v>
          </cell>
          <cell r="O239" t="str">
            <v>Former Smoker (daily or occasional)</v>
          </cell>
          <cell r="P239">
            <v>1.2</v>
          </cell>
          <cell r="Q239">
            <v>1.5</v>
          </cell>
          <cell r="R239">
            <v>1.5</v>
          </cell>
          <cell r="S239">
            <v>1.6</v>
          </cell>
          <cell r="T239">
            <v>1.7</v>
          </cell>
          <cell r="U239">
            <v>1.8</v>
          </cell>
          <cell r="V239">
            <v>1.4</v>
          </cell>
          <cell r="X239" t="str">
            <v>Former Smoker (daily or occasional)</v>
          </cell>
          <cell r="Y239">
            <v>25908.383999999998</v>
          </cell>
          <cell r="Z239">
            <v>34323.15</v>
          </cell>
          <cell r="AA239">
            <v>35990.25</v>
          </cell>
          <cell r="AB239">
            <v>40598.175999999999</v>
          </cell>
          <cell r="AC239">
            <v>45345.527999999998</v>
          </cell>
          <cell r="AD239">
            <v>52270.344000000005</v>
          </cell>
          <cell r="AE239">
            <v>43843.295999999995</v>
          </cell>
          <cell r="AG239" t="str">
            <v>Former Smoker (daily or occasional)</v>
          </cell>
          <cell r="AH239">
            <v>0.67988159717848595</v>
          </cell>
          <cell r="AI239">
            <v>0.69653984189266116</v>
          </cell>
          <cell r="AJ239">
            <v>0.69202690175805148</v>
          </cell>
          <cell r="AK239">
            <v>0.6812879189001384</v>
          </cell>
          <cell r="AL239">
            <v>0.66855281533755673</v>
          </cell>
          <cell r="AM239">
            <v>0.67543236949367946</v>
          </cell>
          <cell r="AN239">
            <v>0.66536525502880584</v>
          </cell>
          <cell r="AP239" t="str">
            <v>Former Smoker (daily or occasional)</v>
          </cell>
          <cell r="AQ239">
            <v>1.9036684720997607E-2</v>
          </cell>
          <cell r="AR239">
            <v>1.8110035889209189E-2</v>
          </cell>
          <cell r="AS239">
            <v>2.0760807052741543E-2</v>
          </cell>
          <cell r="AT239">
            <v>1.7713485891403601E-2</v>
          </cell>
          <cell r="AU239">
            <v>1.8719478829451588E-2</v>
          </cell>
          <cell r="AV239">
            <v>2.0262971084810386E-2</v>
          </cell>
          <cell r="AW239">
            <v>1.863022714080656E-2</v>
          </cell>
        </row>
        <row r="240">
          <cell r="G240">
            <v>876676</v>
          </cell>
          <cell r="H240">
            <v>926028</v>
          </cell>
          <cell r="I240">
            <v>966871</v>
          </cell>
          <cell r="J240">
            <v>1017038</v>
          </cell>
          <cell r="K240">
            <v>1056353</v>
          </cell>
          <cell r="L240">
            <v>1145762</v>
          </cell>
          <cell r="M240">
            <v>1194740</v>
          </cell>
          <cell r="O240" t="str">
            <v>Former smoker (daily)</v>
          </cell>
          <cell r="P240">
            <v>2</v>
          </cell>
          <cell r="Q240">
            <v>1.9</v>
          </cell>
          <cell r="R240">
            <v>1.9</v>
          </cell>
          <cell r="S240">
            <v>1.6</v>
          </cell>
          <cell r="T240">
            <v>1.7</v>
          </cell>
          <cell r="U240">
            <v>1.8</v>
          </cell>
          <cell r="V240">
            <v>1.8</v>
          </cell>
          <cell r="X240" t="str">
            <v>Former smoker (daily)</v>
          </cell>
          <cell r="Y240">
            <v>35067.040000000001</v>
          </cell>
          <cell r="Z240">
            <v>35189.063999999998</v>
          </cell>
          <cell r="AA240">
            <v>36741.097999999998</v>
          </cell>
          <cell r="AB240">
            <v>32545.216</v>
          </cell>
          <cell r="AC240">
            <v>35916.002</v>
          </cell>
          <cell r="AD240">
            <v>41247.432000000001</v>
          </cell>
          <cell r="AE240">
            <v>43010.64</v>
          </cell>
          <cell r="AG240" t="str">
            <v>Former smoker (daily)</v>
          </cell>
          <cell r="AH240">
            <v>0.55213251039173694</v>
          </cell>
          <cell r="AI240">
            <v>0.56377290258164869</v>
          </cell>
          <cell r="AJ240">
            <v>0.55773500533870335</v>
          </cell>
          <cell r="AK240">
            <v>0.5461492279553517</v>
          </cell>
          <cell r="AL240">
            <v>0.52952838596937979</v>
          </cell>
          <cell r="AM240">
            <v>0.53299535834869227</v>
          </cell>
          <cell r="AN240">
            <v>0.50767801704979554</v>
          </cell>
          <cell r="AP240" t="str">
            <v>Former smoker (daily)</v>
          </cell>
          <cell r="AQ240">
            <v>1.7668240332535584E-2</v>
          </cell>
          <cell r="AR240">
            <v>1.4658095467122868E-2</v>
          </cell>
          <cell r="AS240">
            <v>1.6732050160161101E-2</v>
          </cell>
          <cell r="AT240">
            <v>1.4199879926839146E-2</v>
          </cell>
          <cell r="AU240">
            <v>1.4826794807142633E-2</v>
          </cell>
          <cell r="AV240">
            <v>1.0659907166973846E-2</v>
          </cell>
          <cell r="AW240">
            <v>1.8276408613792639E-2</v>
          </cell>
        </row>
        <row r="241">
          <cell r="G241">
            <v>277324</v>
          </cell>
          <cell r="H241">
            <v>218077</v>
          </cell>
          <cell r="I241">
            <v>232804</v>
          </cell>
          <cell r="J241">
            <v>251655</v>
          </cell>
          <cell r="K241">
            <v>277339</v>
          </cell>
          <cell r="L241">
            <v>306192</v>
          </cell>
          <cell r="M241">
            <v>371092</v>
          </cell>
          <cell r="O241" t="str">
            <v>Former smoker (occasional)</v>
          </cell>
          <cell r="P241">
            <v>3.8</v>
          </cell>
          <cell r="Q241">
            <v>3.9</v>
          </cell>
          <cell r="R241">
            <v>3.8</v>
          </cell>
          <cell r="S241">
            <v>4.0999999999999996</v>
          </cell>
          <cell r="T241">
            <v>3.7</v>
          </cell>
          <cell r="U241">
            <v>3.6</v>
          </cell>
          <cell r="V241">
            <v>3.3</v>
          </cell>
          <cell r="X241" t="str">
            <v>Former smoker (occasional)</v>
          </cell>
          <cell r="Y241">
            <v>21076.624</v>
          </cell>
          <cell r="Z241">
            <v>17010.005999999998</v>
          </cell>
          <cell r="AA241">
            <v>17693.103999999999</v>
          </cell>
          <cell r="AB241">
            <v>20635.71</v>
          </cell>
          <cell r="AC241">
            <v>20523.085999999999</v>
          </cell>
          <cell r="AD241">
            <v>22045.824000000001</v>
          </cell>
          <cell r="AE241">
            <v>24492.071999999996</v>
          </cell>
          <cell r="AG241" t="str">
            <v>Former smoker (occasional)</v>
          </cell>
          <cell r="AH241">
            <v>0.12774908678674896</v>
          </cell>
          <cell r="AI241">
            <v>0.13276693931101241</v>
          </cell>
          <cell r="AJ241">
            <v>0.13429189641934808</v>
          </cell>
          <cell r="AK241">
            <v>0.13513869094478675</v>
          </cell>
          <cell r="AL241">
            <v>0.13902442936817697</v>
          </cell>
          <cell r="AM241">
            <v>0.14243701114498716</v>
          </cell>
          <cell r="AN241">
            <v>0.15768723797901027</v>
          </cell>
          <cell r="AP241" t="str">
            <v>Former smoker (occasional)</v>
          </cell>
          <cell r="AQ241">
            <v>9.7089305957929212E-3</v>
          </cell>
          <cell r="AR241">
            <v>1.0090287387636943E-2</v>
          </cell>
          <cell r="AS241">
            <v>1.0206184127870452E-2</v>
          </cell>
          <cell r="AT241">
            <v>1.1081372657472513E-2</v>
          </cell>
          <cell r="AU241">
            <v>1.0287807773245096E-2</v>
          </cell>
          <cell r="AV241">
            <v>1.2819331003048844E-2</v>
          </cell>
          <cell r="AW241">
            <v>1.0407357706614677E-2</v>
          </cell>
        </row>
        <row r="242">
          <cell r="G242">
            <v>298411</v>
          </cell>
          <cell r="H242">
            <v>309350</v>
          </cell>
          <cell r="I242">
            <v>340007</v>
          </cell>
          <cell r="J242">
            <v>372558</v>
          </cell>
          <cell r="K242">
            <v>434120</v>
          </cell>
          <cell r="L242">
            <v>480694</v>
          </cell>
          <cell r="M242">
            <v>534417</v>
          </cell>
          <cell r="O242" t="str">
            <v>Never Smoker</v>
          </cell>
          <cell r="P242">
            <v>3.8</v>
          </cell>
          <cell r="Q242">
            <v>3.2</v>
          </cell>
          <cell r="R242">
            <v>3.1</v>
          </cell>
          <cell r="S242">
            <v>3.1</v>
          </cell>
          <cell r="T242">
            <v>2.9</v>
          </cell>
          <cell r="U242">
            <v>2.9</v>
          </cell>
          <cell r="V242">
            <v>2.7</v>
          </cell>
          <cell r="X242" t="str">
            <v>Never Smoker</v>
          </cell>
          <cell r="Y242">
            <v>22679.236000000001</v>
          </cell>
          <cell r="Z242">
            <v>19798.400000000001</v>
          </cell>
          <cell r="AA242">
            <v>21080.433999999997</v>
          </cell>
          <cell r="AB242">
            <v>23098.596000000001</v>
          </cell>
          <cell r="AC242">
            <v>25178.959999999999</v>
          </cell>
          <cell r="AD242">
            <v>27880.251999999997</v>
          </cell>
          <cell r="AE242">
            <v>28858.518000000004</v>
          </cell>
          <cell r="AG242" t="str">
            <v>Never Smoker</v>
          </cell>
          <cell r="AH242">
            <v>0.18793991686610403</v>
          </cell>
          <cell r="AI242">
            <v>0.18833463719631915</v>
          </cell>
          <cell r="AJ242">
            <v>0.19613144458795073</v>
          </cell>
          <cell r="AK242">
            <v>0.20006358077927267</v>
          </cell>
          <cell r="AL242">
            <v>0.21761557255673736</v>
          </cell>
          <cell r="AM242">
            <v>0.22361334272393943</v>
          </cell>
          <cell r="AN242">
            <v>0.22708854046713142</v>
          </cell>
          <cell r="AP242" t="str">
            <v>Never Smoker</v>
          </cell>
          <cell r="AQ242">
            <v>1.3907553848091699E-2</v>
          </cell>
          <cell r="AR242">
            <v>1.1676747506171788E-2</v>
          </cell>
          <cell r="AS242">
            <v>1.137562378610114E-2</v>
          </cell>
          <cell r="AT242">
            <v>1.1603687685197815E-2</v>
          </cell>
          <cell r="AU242">
            <v>1.2186472063177292E-2</v>
          </cell>
          <cell r="AV242">
            <v>1.2969573877988487E-2</v>
          </cell>
          <cell r="AW242">
            <v>1.2262781185225098E-2</v>
          </cell>
        </row>
        <row r="243">
          <cell r="G243">
            <v>2048488</v>
          </cell>
          <cell r="H243">
            <v>2102536</v>
          </cell>
          <cell r="I243">
            <v>2161429</v>
          </cell>
          <cell r="J243">
            <v>2287246</v>
          </cell>
          <cell r="K243">
            <v>2424077</v>
          </cell>
          <cell r="L243">
            <v>2579465</v>
          </cell>
          <cell r="M243">
            <v>2784384</v>
          </cell>
          <cell r="O243" t="str">
            <v>All people</v>
          </cell>
          <cell r="P243">
            <v>0.8</v>
          </cell>
          <cell r="Q243">
            <v>0.7</v>
          </cell>
          <cell r="R243">
            <v>0.7</v>
          </cell>
          <cell r="S243">
            <v>1</v>
          </cell>
          <cell r="T243">
            <v>1</v>
          </cell>
          <cell r="U243">
            <v>1</v>
          </cell>
          <cell r="V243">
            <v>1.1000000000000001</v>
          </cell>
          <cell r="X243" t="str">
            <v>All people</v>
          </cell>
          <cell r="Y243">
            <v>32775.808000000005</v>
          </cell>
          <cell r="Z243">
            <v>29435.504000000001</v>
          </cell>
          <cell r="AA243">
            <v>30260.005999999998</v>
          </cell>
          <cell r="AB243">
            <v>45744.92</v>
          </cell>
          <cell r="AC243">
            <v>48481.54</v>
          </cell>
          <cell r="AD243">
            <v>51589.3</v>
          </cell>
          <cell r="AE243">
            <v>61256.448000000004</v>
          </cell>
          <cell r="AG243" t="str">
            <v>All people</v>
          </cell>
          <cell r="AP243" t="str">
            <v>All people</v>
          </cell>
        </row>
        <row r="244">
          <cell r="G244">
            <v>230185</v>
          </cell>
          <cell r="H244">
            <v>220425</v>
          </cell>
          <cell r="I244">
            <v>220190</v>
          </cell>
          <cell r="J244">
            <v>220422</v>
          </cell>
          <cell r="K244">
            <v>223326</v>
          </cell>
          <cell r="L244">
            <v>237955</v>
          </cell>
          <cell r="M244">
            <v>245775</v>
          </cell>
          <cell r="O244" t="str">
            <v>Current Smoker (daily or occasional)</v>
          </cell>
          <cell r="P244">
            <v>4.3</v>
          </cell>
          <cell r="Q244">
            <v>3.9</v>
          </cell>
          <cell r="R244">
            <v>3.8</v>
          </cell>
          <cell r="S244">
            <v>4.0999999999999996</v>
          </cell>
          <cell r="T244">
            <v>4.3</v>
          </cell>
          <cell r="U244">
            <v>4.5</v>
          </cell>
          <cell r="V244">
            <v>4.4000000000000004</v>
          </cell>
          <cell r="X244" t="str">
            <v>Current Smoker (daily or occasional)</v>
          </cell>
          <cell r="Y244">
            <v>19795.91</v>
          </cell>
          <cell r="Z244">
            <v>17193.150000000001</v>
          </cell>
          <cell r="AA244">
            <v>16734.439999999999</v>
          </cell>
          <cell r="AB244">
            <v>18074.603999999999</v>
          </cell>
          <cell r="AC244">
            <v>19206.036</v>
          </cell>
          <cell r="AD244">
            <v>21415.95</v>
          </cell>
          <cell r="AE244">
            <v>21628.2</v>
          </cell>
          <cell r="AG244" t="str">
            <v>Current Smoker (daily or occasional)</v>
          </cell>
          <cell r="AH244">
            <v>0.11236824428554133</v>
          </cell>
          <cell r="AI244">
            <v>0.10483768173291683</v>
          </cell>
          <cell r="AJ244">
            <v>0.10187241866376365</v>
          </cell>
          <cell r="AK244">
            <v>9.6370045023578571E-2</v>
          </cell>
          <cell r="AL244">
            <v>9.2128261602251085E-2</v>
          </cell>
          <cell r="AM244">
            <v>9.224974946355155E-2</v>
          </cell>
          <cell r="AN244">
            <v>8.8269074955178592E-2</v>
          </cell>
          <cell r="AP244" t="str">
            <v>Current Smoker (daily or occasional)</v>
          </cell>
          <cell r="AQ244">
            <v>9.6636690085565545E-3</v>
          </cell>
          <cell r="AR244">
            <v>8.1773391751675112E-3</v>
          </cell>
          <cell r="AS244">
            <v>7.7423038184460365E-3</v>
          </cell>
          <cell r="AT244">
            <v>7.902343691933442E-3</v>
          </cell>
          <cell r="AU244">
            <v>7.9230304977935921E-3</v>
          </cell>
          <cell r="AV244">
            <v>8.3024774517196399E-3</v>
          </cell>
          <cell r="AW244">
            <v>7.767678596055717E-3</v>
          </cell>
        </row>
        <row r="245">
          <cell r="G245">
            <v>194554</v>
          </cell>
          <cell r="H245">
            <v>185701</v>
          </cell>
          <cell r="I245">
            <v>177139</v>
          </cell>
          <cell r="J245">
            <v>184173</v>
          </cell>
          <cell r="K245">
            <v>186936</v>
          </cell>
          <cell r="L245">
            <v>201588</v>
          </cell>
          <cell r="M245">
            <v>208671</v>
          </cell>
          <cell r="O245" t="str">
            <v>Daily Smoker</v>
          </cell>
          <cell r="P245">
            <v>5.0999999999999996</v>
          </cell>
          <cell r="Q245">
            <v>4.7</v>
          </cell>
          <cell r="R245">
            <v>4.5</v>
          </cell>
          <cell r="S245">
            <v>4.8</v>
          </cell>
          <cell r="T245">
            <v>4.9000000000000004</v>
          </cell>
          <cell r="U245">
            <v>4.5</v>
          </cell>
          <cell r="V245">
            <v>4.4000000000000004</v>
          </cell>
          <cell r="X245" t="str">
            <v>Daily Smoker</v>
          </cell>
          <cell r="Y245">
            <v>19844.507999999998</v>
          </cell>
          <cell r="Z245">
            <v>17455.894</v>
          </cell>
          <cell r="AA245">
            <v>15942.51</v>
          </cell>
          <cell r="AB245">
            <v>17680.608</v>
          </cell>
          <cell r="AC245">
            <v>18319.727999999999</v>
          </cell>
          <cell r="AD245">
            <v>18142.919999999998</v>
          </cell>
          <cell r="AE245">
            <v>18363.047999999999</v>
          </cell>
          <cell r="AG245" t="str">
            <v>Daily Smoker</v>
          </cell>
          <cell r="AH245">
            <v>9.4974439684293976E-2</v>
          </cell>
          <cell r="AI245">
            <v>8.8322387821183568E-2</v>
          </cell>
          <cell r="AJ245">
            <v>8.1954577272720958E-2</v>
          </cell>
          <cell r="AK245">
            <v>8.0521727877106361E-2</v>
          </cell>
          <cell r="AL245">
            <v>7.7116362227767521E-2</v>
          </cell>
          <cell r="AM245">
            <v>7.8151089470103297E-2</v>
          </cell>
          <cell r="AN245">
            <v>7.4943326782512754E-2</v>
          </cell>
          <cell r="AP245" t="str">
            <v>Daily Smoker</v>
          </cell>
          <cell r="AQ245">
            <v>9.6873928477979859E-3</v>
          </cell>
          <cell r="AR245">
            <v>8.3023044551912561E-3</v>
          </cell>
          <cell r="AS245">
            <v>7.3759119545448856E-3</v>
          </cell>
          <cell r="AT245">
            <v>7.7300858762022109E-3</v>
          </cell>
          <cell r="AU245">
            <v>7.5574034983212184E-3</v>
          </cell>
          <cell r="AV245">
            <v>7.0335980523092969E-3</v>
          </cell>
          <cell r="AW245">
            <v>6.5950127568611232E-3</v>
          </cell>
        </row>
        <row r="246">
          <cell r="G246">
            <v>35631</v>
          </cell>
          <cell r="H246">
            <v>34724</v>
          </cell>
          <cell r="I246">
            <v>43051</v>
          </cell>
          <cell r="J246">
            <v>36249</v>
          </cell>
          <cell r="K246">
            <v>36390</v>
          </cell>
          <cell r="L246">
            <v>36367</v>
          </cell>
          <cell r="M246">
            <v>37104</v>
          </cell>
          <cell r="O246" t="str">
            <v xml:space="preserve">Occasional smoker (all) </v>
          </cell>
          <cell r="P246">
            <v>10.7</v>
          </cell>
          <cell r="Q246">
            <v>10.6</v>
          </cell>
          <cell r="R246">
            <v>11.8</v>
          </cell>
          <cell r="S246">
            <v>10.9</v>
          </cell>
          <cell r="T246">
            <v>10.4</v>
          </cell>
          <cell r="U246">
            <v>11</v>
          </cell>
          <cell r="V246">
            <v>10.6</v>
          </cell>
          <cell r="X246" t="str">
            <v xml:space="preserve">Occasional smoker (all) </v>
          </cell>
          <cell r="Y246">
            <v>7625.0339999999987</v>
          </cell>
          <cell r="Z246">
            <v>7361.4879999999994</v>
          </cell>
          <cell r="AA246">
            <v>10160.036</v>
          </cell>
          <cell r="AB246">
            <v>7902.2820000000011</v>
          </cell>
          <cell r="AC246">
            <v>1892.28</v>
          </cell>
          <cell r="AD246">
            <v>8000.74</v>
          </cell>
          <cell r="AE246">
            <v>7866.0479999999989</v>
          </cell>
          <cell r="AG246" t="str">
            <v xml:space="preserve">Occasional smoker (all) </v>
          </cell>
          <cell r="AH246">
            <v>1.739380460124736E-2</v>
          </cell>
          <cell r="AI246">
            <v>1.6515293911733259E-2</v>
          </cell>
          <cell r="AJ246">
            <v>1.9917841391042686E-2</v>
          </cell>
          <cell r="AK246">
            <v>1.584831714647222E-2</v>
          </cell>
          <cell r="AL246">
            <v>1.5011899374483566E-2</v>
          </cell>
          <cell r="AM246">
            <v>1.4098659993448254E-2</v>
          </cell>
          <cell r="AN246">
            <v>1.3325748172665838E-2</v>
          </cell>
          <cell r="AP246" t="str">
            <v xml:space="preserve">Occasional smoker (all) </v>
          </cell>
          <cell r="AQ246">
            <v>3.7222741846669348E-3</v>
          </cell>
          <cell r="AR246">
            <v>3.5012423092874506E-3</v>
          </cell>
          <cell r="AS246">
            <v>4.7006105682860745E-3</v>
          </cell>
          <cell r="AT246">
            <v>3.4549331379309439E-3</v>
          </cell>
          <cell r="AU246">
            <v>3.1224750698925817E-3</v>
          </cell>
          <cell r="AV246">
            <v>3.1017051985586159E-3</v>
          </cell>
          <cell r="AW246">
            <v>2.8250586126051577E-3</v>
          </cell>
        </row>
        <row r="247">
          <cell r="G247">
            <v>12782</v>
          </cell>
          <cell r="H247">
            <v>9662</v>
          </cell>
          <cell r="I247">
            <v>13418</v>
          </cell>
          <cell r="J247">
            <v>11283</v>
          </cell>
          <cell r="K247">
            <v>7744</v>
          </cell>
          <cell r="L247">
            <v>7465</v>
          </cell>
          <cell r="M247">
            <v>8368</v>
          </cell>
          <cell r="O247" t="str">
            <v xml:space="preserve">Occasional smoker (always) </v>
          </cell>
          <cell r="P247">
            <v>18.3</v>
          </cell>
          <cell r="Q247">
            <v>19.399999999999999</v>
          </cell>
          <cell r="R247">
            <v>15.7</v>
          </cell>
          <cell r="S247">
            <v>18</v>
          </cell>
          <cell r="T247">
            <v>23.3</v>
          </cell>
          <cell r="U247">
            <v>24.7</v>
          </cell>
          <cell r="V247">
            <v>22.2</v>
          </cell>
          <cell r="X247" t="str">
            <v xml:space="preserve">Occasional smoker (always) </v>
          </cell>
          <cell r="Y247">
            <v>4678.2120000000004</v>
          </cell>
          <cell r="Z247">
            <v>3748.8559999999998</v>
          </cell>
          <cell r="AA247">
            <v>4213.2519999999995</v>
          </cell>
          <cell r="AB247">
            <v>4061.88</v>
          </cell>
          <cell r="AC247">
            <v>3608.7040000000002</v>
          </cell>
          <cell r="AD247">
            <v>3687.71</v>
          </cell>
          <cell r="AE247">
            <v>3715.3920000000003</v>
          </cell>
          <cell r="AG247" t="str">
            <v xml:space="preserve">Occasional smoker (always) </v>
          </cell>
          <cell r="AH247">
            <v>6.2397241282350687E-3</v>
          </cell>
          <cell r="AI247">
            <v>4.5954028848970959E-3</v>
          </cell>
          <cell r="AJ247">
            <v>6.2079300314745473E-3</v>
          </cell>
          <cell r="AK247">
            <v>4.9330067688390317E-3</v>
          </cell>
          <cell r="AL247">
            <v>3.1946179927452799E-3</v>
          </cell>
          <cell r="AM247">
            <v>2.8940109673905247E-3</v>
          </cell>
          <cell r="AN247">
            <v>3.005332597802602E-3</v>
          </cell>
          <cell r="AP247" t="str">
            <v xml:space="preserve">Occasional smoker (always) </v>
          </cell>
          <cell r="AQ247">
            <v>2.2837390309340352E-3</v>
          </cell>
          <cell r="AR247">
            <v>1.7830163193400729E-3</v>
          </cell>
          <cell r="AS247">
            <v>1.9492900298830078E-3</v>
          </cell>
          <cell r="AT247">
            <v>1.7758824367820514E-3</v>
          </cell>
          <cell r="AU247">
            <v>1.4886919846193005E-3</v>
          </cell>
          <cell r="AV247">
            <v>1.4296414178909193E-3</v>
          </cell>
          <cell r="AW247">
            <v>1.3343676734243553E-3</v>
          </cell>
        </row>
        <row r="248">
          <cell r="G248">
            <v>22849</v>
          </cell>
          <cell r="H248">
            <v>25062</v>
          </cell>
          <cell r="I248">
            <v>29633</v>
          </cell>
          <cell r="J248">
            <v>24966</v>
          </cell>
          <cell r="K248">
            <v>28646</v>
          </cell>
          <cell r="L248">
            <v>28902</v>
          </cell>
          <cell r="M248">
            <v>28736</v>
          </cell>
          <cell r="O248" t="str">
            <v>Occasional smoker (former daily)</v>
          </cell>
          <cell r="P248">
            <v>13.5</v>
          </cell>
          <cell r="Q248">
            <v>11.7</v>
          </cell>
          <cell r="R248">
            <v>11.3</v>
          </cell>
          <cell r="S248">
            <v>13.4</v>
          </cell>
          <cell r="T248">
            <v>12.3</v>
          </cell>
          <cell r="U248">
            <v>13.1</v>
          </cell>
          <cell r="V248">
            <v>12.6</v>
          </cell>
          <cell r="X248" t="str">
            <v>Occasional smoker (former daily)</v>
          </cell>
          <cell r="Y248">
            <v>6169.23</v>
          </cell>
          <cell r="Z248">
            <v>5864.5079999999989</v>
          </cell>
          <cell r="AA248">
            <v>6697.0580000000009</v>
          </cell>
          <cell r="AB248">
            <v>6690.8880000000008</v>
          </cell>
          <cell r="AC248">
            <v>7046.9160000000011</v>
          </cell>
          <cell r="AD248">
            <v>7572.3240000000005</v>
          </cell>
          <cell r="AE248">
            <v>7241.4719999999998</v>
          </cell>
          <cell r="AG248" t="str">
            <v>Occasional smoker (former daily)</v>
          </cell>
          <cell r="AH248">
            <v>1.1154080473012289E-2</v>
          </cell>
          <cell r="AI248">
            <v>1.1919891026836164E-2</v>
          </cell>
          <cell r="AJ248">
            <v>1.3709911359568137E-2</v>
          </cell>
          <cell r="AK248">
            <v>1.0915310377633188E-2</v>
          </cell>
          <cell r="AL248">
            <v>1.1817281381738286E-2</v>
          </cell>
          <cell r="AM248">
            <v>1.1204649026057729E-2</v>
          </cell>
          <cell r="AN248">
            <v>1.0320415574863238E-2</v>
          </cell>
          <cell r="AP248" t="str">
            <v>Occasional smoker (former daily)</v>
          </cell>
          <cell r="AQ248">
            <v>3.1677588543354901E-3</v>
          </cell>
          <cell r="AR248">
            <v>2.789254500279662E-3</v>
          </cell>
          <cell r="AS248">
            <v>3.0984399672623992E-3</v>
          </cell>
          <cell r="AT248">
            <v>2.9253031812056947E-3</v>
          </cell>
          <cell r="AU248">
            <v>2.9070512199076189E-3</v>
          </cell>
          <cell r="AV248">
            <v>2.9356180448271252E-3</v>
          </cell>
          <cell r="AW248">
            <v>2.600744724865536E-3</v>
          </cell>
        </row>
        <row r="249">
          <cell r="G249">
            <v>802622</v>
          </cell>
          <cell r="H249">
            <v>881520</v>
          </cell>
          <cell r="I249">
            <v>905057</v>
          </cell>
          <cell r="J249">
            <v>955126</v>
          </cell>
          <cell r="K249">
            <v>1043244</v>
          </cell>
          <cell r="L249">
            <v>1146221</v>
          </cell>
          <cell r="M249">
            <v>1264210</v>
          </cell>
          <cell r="O249" t="str">
            <v>Former Smoker (daily or occasional)</v>
          </cell>
          <cell r="P249">
            <v>2</v>
          </cell>
          <cell r="Q249">
            <v>1.9</v>
          </cell>
          <cell r="R249">
            <v>1.9</v>
          </cell>
          <cell r="S249">
            <v>2</v>
          </cell>
          <cell r="T249">
            <v>1.7</v>
          </cell>
          <cell r="U249">
            <v>1.8</v>
          </cell>
          <cell r="V249">
            <v>1.8</v>
          </cell>
          <cell r="X249" t="str">
            <v>Former Smoker (daily or occasional)</v>
          </cell>
          <cell r="Y249">
            <v>32104.880000000001</v>
          </cell>
          <cell r="Z249">
            <v>33497.760000000002</v>
          </cell>
          <cell r="AA249">
            <v>34392.165999999997</v>
          </cell>
          <cell r="AB249">
            <v>38205.040000000001</v>
          </cell>
          <cell r="AC249">
            <v>35470.296000000002</v>
          </cell>
          <cell r="AD249">
            <v>41263.955999999998</v>
          </cell>
          <cell r="AE249">
            <v>45511.56</v>
          </cell>
          <cell r="AG249" t="str">
            <v>Former Smoker (daily or occasional)</v>
          </cell>
          <cell r="AH249">
            <v>0.39181191200534249</v>
          </cell>
          <cell r="AI249">
            <v>0.41926511603130695</v>
          </cell>
          <cell r="AJ249">
            <v>0.41873084889672529</v>
          </cell>
          <cell r="AK249">
            <v>0.41758778898290783</v>
          </cell>
          <cell r="AL249">
            <v>0.43036751720345517</v>
          </cell>
          <cell r="AM249">
            <v>0.44436385064344736</v>
          </cell>
          <cell r="AN249">
            <v>0.4540357939134832</v>
          </cell>
          <cell r="AP249" t="str">
            <v>Former Smoker (daily or occasional)</v>
          </cell>
          <cell r="AQ249">
            <v>1.410522883219233E-2</v>
          </cell>
          <cell r="AR249">
            <v>1.4255013945064437E-2</v>
          </cell>
          <cell r="AS249">
            <v>1.3399387164695211E-2</v>
          </cell>
          <cell r="AT249">
            <v>1.4197984825418866E-2</v>
          </cell>
          <cell r="AU249">
            <v>1.2911025516103656E-2</v>
          </cell>
          <cell r="AV249">
            <v>1.4219643220590317E-2</v>
          </cell>
          <cell r="AW249">
            <v>1.6345288580885395E-2</v>
          </cell>
        </row>
        <row r="250">
          <cell r="G250">
            <v>525298</v>
          </cell>
          <cell r="H250">
            <v>575875</v>
          </cell>
          <cell r="I250">
            <v>581062</v>
          </cell>
          <cell r="J250">
            <v>662348</v>
          </cell>
          <cell r="K250">
            <v>709671</v>
          </cell>
          <cell r="L250">
            <v>772662</v>
          </cell>
          <cell r="M250">
            <v>841361</v>
          </cell>
          <cell r="O250" t="str">
            <v>Former smoker (daily)</v>
          </cell>
          <cell r="P250">
            <v>2.6</v>
          </cell>
          <cell r="Q250">
            <v>2.4</v>
          </cell>
          <cell r="R250">
            <v>2.2999999999999998</v>
          </cell>
          <cell r="S250">
            <v>2.5</v>
          </cell>
          <cell r="T250">
            <v>2.6</v>
          </cell>
          <cell r="U250">
            <v>2.1</v>
          </cell>
          <cell r="V250">
            <v>2.2000000000000002</v>
          </cell>
          <cell r="X250" t="str">
            <v>Former smoker (daily)</v>
          </cell>
          <cell r="Y250">
            <v>27315.495999999999</v>
          </cell>
          <cell r="Z250">
            <v>27642</v>
          </cell>
          <cell r="AA250">
            <v>26728.851999999999</v>
          </cell>
          <cell r="AB250">
            <v>33117.4</v>
          </cell>
          <cell r="AC250">
            <v>36902.892</v>
          </cell>
          <cell r="AD250">
            <v>32451.804</v>
          </cell>
          <cell r="AE250">
            <v>37019.884000000005</v>
          </cell>
          <cell r="AG250" t="str">
            <v>Former smoker (daily)</v>
          </cell>
          <cell r="AH250">
            <v>0.25643206111043854</v>
          </cell>
          <cell r="AI250">
            <v>0.27389542913890652</v>
          </cell>
          <cell r="AJ250">
            <v>0.26883233268360884</v>
          </cell>
          <cell r="AK250">
            <v>0.28958319306274882</v>
          </cell>
          <cell r="AL250">
            <v>0.29275926466032226</v>
          </cell>
          <cell r="AM250">
            <v>0.29954350999141294</v>
          </cell>
          <cell r="AN250">
            <v>0.30217132407024316</v>
          </cell>
          <cell r="AP250" t="str">
            <v>Former smoker (daily)</v>
          </cell>
          <cell r="AQ250">
            <v>1.3334467177742804E-2</v>
          </cell>
          <cell r="AR250">
            <v>1.2599189740389698E-2</v>
          </cell>
          <cell r="AS250">
            <v>1.182862263807879E-2</v>
          </cell>
          <cell r="AT250">
            <v>1.3320826880886445E-2</v>
          </cell>
          <cell r="AU250">
            <v>1.4052444703695467E-2</v>
          </cell>
          <cell r="AV250">
            <v>1.2580827419639345E-2</v>
          </cell>
          <cell r="AW250">
            <v>1.3295538259090699E-2</v>
          </cell>
        </row>
        <row r="251">
          <cell r="G251">
            <v>202840</v>
          </cell>
          <cell r="H251">
            <v>305645</v>
          </cell>
          <cell r="I251">
            <v>323995</v>
          </cell>
          <cell r="J251">
            <v>292778</v>
          </cell>
          <cell r="K251">
            <v>333573</v>
          </cell>
          <cell r="L251">
            <v>373559</v>
          </cell>
          <cell r="M251">
            <v>422849</v>
          </cell>
          <cell r="O251" t="str">
            <v>Former smoker (occasional)</v>
          </cell>
          <cell r="P251">
            <v>4.3</v>
          </cell>
          <cell r="Q251">
            <v>3.2</v>
          </cell>
          <cell r="R251">
            <v>3.1</v>
          </cell>
          <cell r="S251">
            <v>4.0999999999999996</v>
          </cell>
          <cell r="T251">
            <v>3.4</v>
          </cell>
          <cell r="U251">
            <v>3.3</v>
          </cell>
          <cell r="V251">
            <v>3.1</v>
          </cell>
          <cell r="X251" t="str">
            <v>Former smoker (occasional)</v>
          </cell>
          <cell r="Y251">
            <v>17444.240000000002</v>
          </cell>
          <cell r="Z251">
            <v>19561.28</v>
          </cell>
          <cell r="AA251">
            <v>20087.689999999999</v>
          </cell>
          <cell r="AB251">
            <v>24007.795999999995</v>
          </cell>
          <cell r="AC251">
            <v>22682.964</v>
          </cell>
          <cell r="AD251">
            <v>24654.894</v>
          </cell>
          <cell r="AE251">
            <v>26216.638000000003</v>
          </cell>
          <cell r="AG251" t="str">
            <v>Former smoker (occasional)</v>
          </cell>
          <cell r="AH251">
            <v>0.13537985089490395</v>
          </cell>
          <cell r="AI251">
            <v>0.14536968689240043</v>
          </cell>
          <cell r="AJ251">
            <v>0.14989851621311642</v>
          </cell>
          <cell r="AK251">
            <v>0.128004595920159</v>
          </cell>
          <cell r="AL251">
            <v>0.13760825254313291</v>
          </cell>
          <cell r="AM251">
            <v>0.14482034065203445</v>
          </cell>
          <cell r="AN251">
            <v>0.15186446984324001</v>
          </cell>
          <cell r="AP251" t="str">
            <v>Former smoker (occasional)</v>
          </cell>
          <cell r="AQ251">
            <v>1.1642667176961739E-2</v>
          </cell>
          <cell r="AR251">
            <v>9.3036599611136285E-3</v>
          </cell>
          <cell r="AS251">
            <v>9.2937080052132182E-3</v>
          </cell>
          <cell r="AT251">
            <v>1.0496376865453037E-2</v>
          </cell>
          <cell r="AU251">
            <v>9.3573611729330375E-3</v>
          </cell>
          <cell r="AV251">
            <v>1.0427064526946481E-2</v>
          </cell>
          <cell r="AW251">
            <v>9.4155971302808811E-3</v>
          </cell>
        </row>
        <row r="252">
          <cell r="G252">
            <v>1015681</v>
          </cell>
          <cell r="H252">
            <v>1000591</v>
          </cell>
          <cell r="I252">
            <v>1036182</v>
          </cell>
          <cell r="J252">
            <v>1111698</v>
          </cell>
          <cell r="K252">
            <v>1157507</v>
          </cell>
          <cell r="L252">
            <v>1195289</v>
          </cell>
          <cell r="M252">
            <v>1274399</v>
          </cell>
          <cell r="O252" t="str">
            <v>Never Smoker</v>
          </cell>
          <cell r="P252">
            <v>1.2</v>
          </cell>
          <cell r="Q252">
            <v>1.5</v>
          </cell>
          <cell r="R252">
            <v>1.5</v>
          </cell>
          <cell r="S252">
            <v>1.6</v>
          </cell>
          <cell r="T252">
            <v>1.7</v>
          </cell>
          <cell r="U252">
            <v>1.8</v>
          </cell>
          <cell r="V252">
            <v>1.8</v>
          </cell>
          <cell r="X252" t="str">
            <v>Never Smoker</v>
          </cell>
          <cell r="Y252">
            <v>24376.343999999997</v>
          </cell>
          <cell r="Z252">
            <v>30017.73</v>
          </cell>
          <cell r="AA252">
            <v>31085.46</v>
          </cell>
          <cell r="AB252">
            <v>35574.336000000003</v>
          </cell>
          <cell r="AC252">
            <v>39355.237999999998</v>
          </cell>
          <cell r="AD252">
            <v>43030.404000000002</v>
          </cell>
          <cell r="AE252">
            <v>45878.364000000001</v>
          </cell>
          <cell r="AG252" t="str">
            <v>Never Smoker</v>
          </cell>
          <cell r="AH252">
            <v>0.49581984370911619</v>
          </cell>
          <cell r="AI252">
            <v>0.47589720223577625</v>
          </cell>
          <cell r="AJ252">
            <v>0.47939673243951109</v>
          </cell>
          <cell r="AK252">
            <v>0.48604216599351358</v>
          </cell>
          <cell r="AL252">
            <v>0.47750422119429375</v>
          </cell>
          <cell r="AM252">
            <v>0.46338639989300107</v>
          </cell>
          <cell r="AN252">
            <v>0.4576951311313382</v>
          </cell>
          <cell r="AP252" t="str">
            <v>Never Smoker</v>
          </cell>
          <cell r="AQ252">
            <v>1.5866234998691719E-2</v>
          </cell>
          <cell r="AR252">
            <v>1.3325121662601733E-2</v>
          </cell>
          <cell r="AS252">
            <v>1.342310850830631E-2</v>
          </cell>
          <cell r="AT252">
            <v>1.4581264979805409E-2</v>
          </cell>
          <cell r="AU252">
            <v>1.4325126635828814E-2</v>
          </cell>
          <cell r="AV252">
            <v>1.4828364796576034E-2</v>
          </cell>
          <cell r="AW252">
            <v>1.6477024720728175E-2</v>
          </cell>
        </row>
        <row r="253">
          <cell r="G253">
            <v>25716194</v>
          </cell>
          <cell r="H253">
            <v>26396901</v>
          </cell>
          <cell r="I253">
            <v>26976314</v>
          </cell>
          <cell r="J253">
            <v>27889743</v>
          </cell>
          <cell r="K253">
            <v>28585814</v>
          </cell>
          <cell r="L253">
            <v>29135896</v>
          </cell>
          <cell r="M253">
            <v>29800995</v>
          </cell>
          <cell r="O253" t="str">
            <v>All people</v>
          </cell>
          <cell r="P253">
            <v>0.2</v>
          </cell>
          <cell r="Q253">
            <v>0.2</v>
          </cell>
          <cell r="R253">
            <v>0.3</v>
          </cell>
          <cell r="S253">
            <v>0.3</v>
          </cell>
          <cell r="T253">
            <v>0.4</v>
          </cell>
          <cell r="U253">
            <v>0.4</v>
          </cell>
          <cell r="V253">
            <v>0.6</v>
          </cell>
          <cell r="X253" t="str">
            <v>All people</v>
          </cell>
          <cell r="Y253">
            <v>102864.77600000001</v>
          </cell>
          <cell r="Z253">
            <v>105587.60400000001</v>
          </cell>
          <cell r="AA253">
            <v>161857.88399999999</v>
          </cell>
          <cell r="AB253">
            <v>167338.45799999998</v>
          </cell>
          <cell r="AC253">
            <v>228686.51200000002</v>
          </cell>
          <cell r="AD253">
            <v>233087.16800000001</v>
          </cell>
          <cell r="AE253">
            <v>357611.94</v>
          </cell>
          <cell r="AG253" t="str">
            <v>All people</v>
          </cell>
          <cell r="AP253" t="str">
            <v>All people</v>
          </cell>
        </row>
        <row r="254">
          <cell r="G254">
            <v>6673026</v>
          </cell>
          <cell r="H254">
            <v>6077037</v>
          </cell>
          <cell r="I254">
            <v>5872984</v>
          </cell>
          <cell r="J254">
            <v>6055430</v>
          </cell>
          <cell r="K254">
            <v>5843834</v>
          </cell>
          <cell r="L254">
            <v>5844229</v>
          </cell>
          <cell r="M254">
            <v>5563397</v>
          </cell>
          <cell r="O254" t="str">
            <v>Current Smoker (daily or occasional)</v>
          </cell>
          <cell r="P254">
            <v>0.8</v>
          </cell>
          <cell r="Q254">
            <v>0.8</v>
          </cell>
          <cell r="R254">
            <v>0.9</v>
          </cell>
          <cell r="S254">
            <v>0.9</v>
          </cell>
          <cell r="T254">
            <v>1.1000000000000001</v>
          </cell>
          <cell r="U254">
            <v>1.2</v>
          </cell>
          <cell r="V254">
            <v>1.2</v>
          </cell>
          <cell r="X254" t="str">
            <v>Current Smoker (daily or occasional)</v>
          </cell>
          <cell r="Y254">
            <v>106768.41600000001</v>
          </cell>
          <cell r="Z254">
            <v>97232.592000000004</v>
          </cell>
          <cell r="AA254">
            <v>105713.71200000001</v>
          </cell>
          <cell r="AB254">
            <v>108997.74</v>
          </cell>
          <cell r="AC254">
            <v>128564.34800000001</v>
          </cell>
          <cell r="AD254">
            <v>140261.49599999998</v>
          </cell>
          <cell r="AE254">
            <v>133521.52799999999</v>
          </cell>
          <cell r="AG254" t="str">
            <v>Current Smoker (daily or occasional)</v>
          </cell>
          <cell r="AH254">
            <v>0.25948730982508533</v>
          </cell>
          <cell r="AI254">
            <v>0.23021781988726631</v>
          </cell>
          <cell r="AJ254">
            <v>0.21770891308575369</v>
          </cell>
          <cell r="AK254">
            <v>0.21712032269354364</v>
          </cell>
          <cell r="AL254">
            <v>0.20443126090444722</v>
          </cell>
          <cell r="AM254">
            <v>0.20058518193502611</v>
          </cell>
          <cell r="AN254">
            <v>0.18668494122427792</v>
          </cell>
          <cell r="AP254" t="str">
            <v>Current Smoker (daily or occasional)</v>
          </cell>
          <cell r="AQ254">
            <v>4.151796957201366E-3</v>
          </cell>
          <cell r="AR254">
            <v>3.6834851181962612E-3</v>
          </cell>
          <cell r="AS254">
            <v>3.9187604355435659E-3</v>
          </cell>
          <cell r="AT254">
            <v>3.9081658084837859E-3</v>
          </cell>
          <cell r="AU254">
            <v>4.4974877398978388E-3</v>
          </cell>
          <cell r="AV254">
            <v>4.8140443664406261E-3</v>
          </cell>
          <cell r="AW254">
            <v>4.4804385893826701E-3</v>
          </cell>
        </row>
        <row r="255">
          <cell r="G255">
            <v>5529021</v>
          </cell>
          <cell r="H255">
            <v>4722565</v>
          </cell>
          <cell r="I255">
            <v>4478575</v>
          </cell>
          <cell r="J255">
            <v>4766110</v>
          </cell>
          <cell r="K255">
            <v>4456876</v>
          </cell>
          <cell r="L255">
            <v>4451289</v>
          </cell>
          <cell r="M255">
            <v>4147683</v>
          </cell>
          <cell r="O255" t="str">
            <v>Daily Smoker</v>
          </cell>
          <cell r="P255">
            <v>0.9</v>
          </cell>
          <cell r="Q255">
            <v>1</v>
          </cell>
          <cell r="R255">
            <v>1</v>
          </cell>
          <cell r="S255">
            <v>1.1000000000000001</v>
          </cell>
          <cell r="T255">
            <v>1.2</v>
          </cell>
          <cell r="U255">
            <v>1.3</v>
          </cell>
          <cell r="V255">
            <v>1.4</v>
          </cell>
          <cell r="X255" t="str">
            <v>Daily Smoker</v>
          </cell>
          <cell r="Y255">
            <v>99522.378000000012</v>
          </cell>
          <cell r="Z255">
            <v>94451.3</v>
          </cell>
          <cell r="AA255">
            <v>89571.5</v>
          </cell>
          <cell r="AB255">
            <v>104854.42</v>
          </cell>
          <cell r="AC255">
            <v>106965.024</v>
          </cell>
          <cell r="AD255">
            <v>115733.51400000001</v>
          </cell>
          <cell r="AE255">
            <v>116135.12399999998</v>
          </cell>
          <cell r="AG255" t="str">
            <v>Daily Smoker</v>
          </cell>
          <cell r="AH255">
            <v>0.21500152783106241</v>
          </cell>
          <cell r="AI255">
            <v>0.17890603900813962</v>
          </cell>
          <cell r="AJ255">
            <v>0.16601878966859593</v>
          </cell>
          <cell r="AK255">
            <v>0.17089114087569757</v>
          </cell>
          <cell r="AL255">
            <v>0.155912159786669</v>
          </cell>
          <cell r="AM255">
            <v>0.15277680150972534</v>
          </cell>
          <cell r="AN255">
            <v>0.13917934619297107</v>
          </cell>
          <cell r="AP255" t="str">
            <v>Daily Smoker</v>
          </cell>
          <cell r="AQ255">
            <v>3.8700275009591234E-3</v>
          </cell>
          <cell r="AR255">
            <v>3.5781207801627922E-3</v>
          </cell>
          <cell r="AS255">
            <v>3.3203757933719185E-3</v>
          </cell>
          <cell r="AT255">
            <v>3.7596050992653469E-3</v>
          </cell>
          <cell r="AU255">
            <v>3.7418918348800564E-3</v>
          </cell>
          <cell r="AV255">
            <v>3.9721968392528589E-3</v>
          </cell>
          <cell r="AW255">
            <v>3.89702169340319E-3</v>
          </cell>
        </row>
        <row r="256">
          <cell r="G256">
            <v>1144005</v>
          </cell>
          <cell r="H256">
            <v>1354472</v>
          </cell>
          <cell r="I256">
            <v>1394409</v>
          </cell>
          <cell r="J256">
            <v>1289320</v>
          </cell>
          <cell r="K256">
            <v>1386958</v>
          </cell>
          <cell r="L256">
            <v>1392940</v>
          </cell>
          <cell r="M256">
            <v>1415714</v>
          </cell>
          <cell r="O256" t="str">
            <v xml:space="preserve">Occasional smoker (all) </v>
          </cell>
          <cell r="P256">
            <v>6.8</v>
          </cell>
          <cell r="Q256">
            <v>2.2999999999999998</v>
          </cell>
          <cell r="R256">
            <v>2.2000000000000002</v>
          </cell>
          <cell r="S256">
            <v>2.4</v>
          </cell>
          <cell r="T256">
            <v>2.6</v>
          </cell>
          <cell r="U256">
            <v>2.8</v>
          </cell>
          <cell r="V256">
            <v>2.2999999999999998</v>
          </cell>
          <cell r="X256" t="str">
            <v xml:space="preserve">Occasional smoker (all) </v>
          </cell>
          <cell r="Y256">
            <v>155584.68</v>
          </cell>
          <cell r="Z256">
            <v>62305.711999999992</v>
          </cell>
          <cell r="AA256">
            <v>61353.996000000006</v>
          </cell>
          <cell r="AB256">
            <v>61887.360000000001</v>
          </cell>
          <cell r="AC256">
            <v>83217.48</v>
          </cell>
          <cell r="AD256">
            <v>78004.639999999985</v>
          </cell>
          <cell r="AE256">
            <v>65122.843999999997</v>
          </cell>
          <cell r="AG256" t="str">
            <v xml:space="preserve">Occasional smoker (all) </v>
          </cell>
          <cell r="AH256">
            <v>4.4485781994022908E-2</v>
          </cell>
          <cell r="AI256">
            <v>5.1311780879126682E-2</v>
          </cell>
          <cell r="AJ256">
            <v>5.1690123417157736E-2</v>
          </cell>
          <cell r="AK256">
            <v>4.6229181817846084E-2</v>
          </cell>
          <cell r="AL256">
            <v>4.8519101117778213E-2</v>
          </cell>
          <cell r="AM256">
            <v>4.7808380425300806E-2</v>
          </cell>
          <cell r="AN256">
            <v>4.7505595031306844E-2</v>
          </cell>
          <cell r="AP256" t="str">
            <v xml:space="preserve">Occasional smoker (all) </v>
          </cell>
          <cell r="AQ256">
            <v>6.0500663511871156E-3</v>
          </cell>
          <cell r="AR256">
            <v>2.360341920439827E-3</v>
          </cell>
          <cell r="AS256">
            <v>2.2743654303549409E-3</v>
          </cell>
          <cell r="AT256">
            <v>2.2190007272566122E-3</v>
          </cell>
          <cell r="AU256">
            <v>2.5229932581244674E-3</v>
          </cell>
          <cell r="AV256">
            <v>2.6772693038168449E-3</v>
          </cell>
          <cell r="AW256">
            <v>2.1852573714401147E-3</v>
          </cell>
        </row>
        <row r="257">
          <cell r="G257">
            <v>497084</v>
          </cell>
          <cell r="H257">
            <v>528832</v>
          </cell>
          <cell r="I257">
            <v>582530</v>
          </cell>
          <cell r="J257">
            <v>554563</v>
          </cell>
          <cell r="K257">
            <v>558161</v>
          </cell>
          <cell r="L257">
            <v>568784</v>
          </cell>
          <cell r="M257">
            <v>602006</v>
          </cell>
          <cell r="O257" t="str">
            <v xml:space="preserve">Occasional smoker (always) </v>
          </cell>
          <cell r="P257">
            <v>3.2</v>
          </cell>
          <cell r="Q257">
            <v>3.3</v>
          </cell>
          <cell r="R257">
            <v>3.2</v>
          </cell>
          <cell r="S257">
            <v>3.4</v>
          </cell>
          <cell r="T257">
            <v>3.7</v>
          </cell>
          <cell r="U257">
            <v>4</v>
          </cell>
          <cell r="V257">
            <v>4</v>
          </cell>
          <cell r="X257" t="str">
            <v xml:space="preserve">Occasional smoker (always) </v>
          </cell>
          <cell r="Y257">
            <v>31813.376</v>
          </cell>
          <cell r="Z257">
            <v>34902.911999999997</v>
          </cell>
          <cell r="AA257">
            <v>37281.919999999998</v>
          </cell>
          <cell r="AB257">
            <v>37710.284</v>
          </cell>
          <cell r="AC257">
            <v>41303.914000000004</v>
          </cell>
          <cell r="AD257">
            <v>45502.720000000001</v>
          </cell>
          <cell r="AE257">
            <v>48160.480000000003</v>
          </cell>
          <cell r="AG257" t="str">
            <v xml:space="preserve">Occasional smoker (always) </v>
          </cell>
          <cell r="AH257">
            <v>1.9329609972611031E-2</v>
          </cell>
          <cell r="AI257">
            <v>2.0033866854294754E-2</v>
          </cell>
          <cell r="AJ257">
            <v>2.1594128834651019E-2</v>
          </cell>
          <cell r="AK257">
            <v>1.9884120122584135E-2</v>
          </cell>
          <cell r="AL257">
            <v>1.952580395296772E-2</v>
          </cell>
          <cell r="AM257">
            <v>1.9521761060651781E-2</v>
          </cell>
          <cell r="AN257">
            <v>2.0200869132054149E-2</v>
          </cell>
          <cell r="AP257" t="str">
            <v xml:space="preserve">Occasional smoker (always) </v>
          </cell>
          <cell r="AQ257">
            <v>1.3144134781375499E-3</v>
          </cell>
          <cell r="AR257">
            <v>1.3222352123834539E-3</v>
          </cell>
          <cell r="AS257">
            <v>1.3820242454176653E-3</v>
          </cell>
          <cell r="AT257">
            <v>1.3521201683357213E-3</v>
          </cell>
          <cell r="AU257">
            <v>1.4449094925196113E-3</v>
          </cell>
          <cell r="AV257">
            <v>1.5617408848521426E-3</v>
          </cell>
          <cell r="AW257">
            <v>1.616069530564332E-3</v>
          </cell>
        </row>
        <row r="258">
          <cell r="G258">
            <v>646921</v>
          </cell>
          <cell r="H258">
            <v>825640</v>
          </cell>
          <cell r="I258">
            <v>811879</v>
          </cell>
          <cell r="J258">
            <v>734757</v>
          </cell>
          <cell r="K258">
            <v>828797</v>
          </cell>
          <cell r="L258">
            <v>824156</v>
          </cell>
          <cell r="M258">
            <v>813708</v>
          </cell>
          <cell r="O258" t="str">
            <v>Occasional smoker (former daily)</v>
          </cell>
          <cell r="P258">
            <v>3</v>
          </cell>
          <cell r="Q258">
            <v>2.6</v>
          </cell>
          <cell r="R258">
            <v>2.6</v>
          </cell>
          <cell r="S258">
            <v>3.4</v>
          </cell>
          <cell r="T258">
            <v>3</v>
          </cell>
          <cell r="U258">
            <v>3.2</v>
          </cell>
          <cell r="V258">
            <v>4</v>
          </cell>
          <cell r="X258" t="str">
            <v>Occasional smoker (former daily)</v>
          </cell>
          <cell r="Y258">
            <v>38815.26</v>
          </cell>
          <cell r="Z258">
            <v>42933.279999999999</v>
          </cell>
          <cell r="AA258">
            <v>42217.707999999999</v>
          </cell>
          <cell r="AB258">
            <v>49963.475999999995</v>
          </cell>
          <cell r="AC258">
            <v>49727.82</v>
          </cell>
          <cell r="AD258">
            <v>52745.984000000004</v>
          </cell>
          <cell r="AE258">
            <v>65096.639999999999</v>
          </cell>
          <cell r="AG258" t="str">
            <v>Occasional smoker (former daily)</v>
          </cell>
          <cell r="AH258">
            <v>2.5156172021411877E-2</v>
          </cell>
          <cell r="AI258">
            <v>3.1277914024831932E-2</v>
          </cell>
          <cell r="AJ258">
            <v>3.0095994582506714E-2</v>
          </cell>
          <cell r="AK258">
            <v>2.6345061695261945E-2</v>
          </cell>
          <cell r="AL258">
            <v>2.8993297164810489E-2</v>
          </cell>
          <cell r="AM258">
            <v>2.8286619364649022E-2</v>
          </cell>
          <cell r="AN258">
            <v>2.7304725899252692E-2</v>
          </cell>
          <cell r="AP258" t="str">
            <v>Occasional smoker (former daily)</v>
          </cell>
          <cell r="AQ258">
            <v>1.5093703212847127E-3</v>
          </cell>
          <cell r="AR258">
            <v>1.6264515292912605E-3</v>
          </cell>
          <cell r="AS258">
            <v>1.5649917182903492E-3</v>
          </cell>
          <cell r="AT258">
            <v>1.7914641952778121E-3</v>
          </cell>
          <cell r="AU258">
            <v>1.7395978298886294E-3</v>
          </cell>
          <cell r="AV258">
            <v>1.8103436393375374E-3</v>
          </cell>
          <cell r="AW258">
            <v>2.1843780719402153E-3</v>
          </cell>
        </row>
        <row r="259">
          <cell r="G259">
            <v>9460160</v>
          </cell>
          <cell r="H259">
            <v>10413525</v>
          </cell>
          <cell r="I259">
            <v>10422074</v>
          </cell>
          <cell r="J259">
            <v>10351539</v>
          </cell>
          <cell r="K259">
            <v>10560502</v>
          </cell>
          <cell r="L259">
            <v>10842634</v>
          </cell>
          <cell r="M259">
            <v>11138496</v>
          </cell>
          <cell r="O259" t="str">
            <v>Former Smoker (daily or occasional)</v>
          </cell>
          <cell r="P259">
            <v>0.6</v>
          </cell>
          <cell r="Q259">
            <v>0.6</v>
          </cell>
          <cell r="R259">
            <v>0.6</v>
          </cell>
          <cell r="S259">
            <v>0.6</v>
          </cell>
          <cell r="T259">
            <v>0.7</v>
          </cell>
          <cell r="U259">
            <v>0.7</v>
          </cell>
          <cell r="V259">
            <v>0.8</v>
          </cell>
          <cell r="X259" t="str">
            <v>Former Smoker (daily or occasional)</v>
          </cell>
          <cell r="Y259">
            <v>113521.92</v>
          </cell>
          <cell r="Z259">
            <v>124962.3</v>
          </cell>
          <cell r="AA259">
            <v>125064.88799999999</v>
          </cell>
          <cell r="AB259">
            <v>124218.46799999999</v>
          </cell>
          <cell r="AC259">
            <v>147847.02799999999</v>
          </cell>
          <cell r="AD259">
            <v>151796.87599999999</v>
          </cell>
          <cell r="AE259">
            <v>178215.93600000002</v>
          </cell>
          <cell r="AG259" t="str">
            <v>Former Smoker (daily or occasional)</v>
          </cell>
          <cell r="AH259">
            <v>0.36786777234609447</v>
          </cell>
          <cell r="AI259">
            <v>0.39449801323268968</v>
          </cell>
          <cell r="AJ259">
            <v>0.38634166254144287</v>
          </cell>
          <cell r="AK259">
            <v>0.37115935417547591</v>
          </cell>
          <cell r="AL259">
            <v>0.36943156490138779</v>
          </cell>
          <cell r="AM259">
            <v>0.3721400570622575</v>
          </cell>
          <cell r="AN259">
            <v>0.37376255390130431</v>
          </cell>
          <cell r="AP259" t="str">
            <v>Former Smoker (daily or occasional)</v>
          </cell>
          <cell r="AQ259">
            <v>4.4144132681531332E-3</v>
          </cell>
          <cell r="AR259">
            <v>4.7339761587922753E-3</v>
          </cell>
          <cell r="AS259">
            <v>4.636099950497314E-3</v>
          </cell>
          <cell r="AT259">
            <v>4.4539122501057113E-3</v>
          </cell>
          <cell r="AU259">
            <v>5.1720419086194293E-3</v>
          </cell>
          <cell r="AV259">
            <v>5.2099607988716047E-3</v>
          </cell>
          <cell r="AW259">
            <v>5.9802008624208688E-3</v>
          </cell>
        </row>
        <row r="260">
          <cell r="G260">
            <v>5713403</v>
          </cell>
          <cell r="H260">
            <v>6306976</v>
          </cell>
          <cell r="I260">
            <v>6315753</v>
          </cell>
          <cell r="J260">
            <v>6410596</v>
          </cell>
          <cell r="K260">
            <v>6381114</v>
          </cell>
          <cell r="L260">
            <v>6565680</v>
          </cell>
          <cell r="M260">
            <v>6626744</v>
          </cell>
          <cell r="O260" t="str">
            <v>Former smoker (daily)</v>
          </cell>
          <cell r="P260">
            <v>0.9</v>
          </cell>
          <cell r="Q260">
            <v>0.8</v>
          </cell>
          <cell r="R260">
            <v>0.8</v>
          </cell>
          <cell r="S260">
            <v>0.9</v>
          </cell>
          <cell r="T260">
            <v>0.9</v>
          </cell>
          <cell r="U260">
            <v>1</v>
          </cell>
          <cell r="V260">
            <v>1.1000000000000001</v>
          </cell>
          <cell r="X260" t="str">
            <v>Former smoker (daily)</v>
          </cell>
          <cell r="Y260">
            <v>102841.254</v>
          </cell>
          <cell r="Z260">
            <v>100911.61600000001</v>
          </cell>
          <cell r="AA260">
            <v>101052.04800000001</v>
          </cell>
          <cell r="AB260">
            <v>115390.728</v>
          </cell>
          <cell r="AC260">
            <v>114860.05200000001</v>
          </cell>
          <cell r="AD260">
            <v>131313.60000000001</v>
          </cell>
          <cell r="AE260">
            <v>145788.36800000002</v>
          </cell>
          <cell r="AG260" t="str">
            <v>Former smoker (daily)</v>
          </cell>
          <cell r="AH260">
            <v>0.22217140685748443</v>
          </cell>
          <cell r="AI260">
            <v>0.23892865302635335</v>
          </cell>
          <cell r="AJ260">
            <v>0.23412216361360563</v>
          </cell>
          <cell r="AK260">
            <v>0.22985496854524617</v>
          </cell>
          <cell r="AL260">
            <v>0.22322659764035405</v>
          </cell>
          <cell r="AM260">
            <v>0.22534676812410367</v>
          </cell>
          <cell r="AN260">
            <v>0.22236653507710061</v>
          </cell>
          <cell r="AP260" t="str">
            <v>Former smoker (daily)</v>
          </cell>
          <cell r="AQ260">
            <v>3.9990853234347203E-3</v>
          </cell>
          <cell r="AR260">
            <v>3.8228584484216537E-3</v>
          </cell>
          <cell r="AS260">
            <v>3.2777102905904788E-3</v>
          </cell>
          <cell r="AT260">
            <v>4.1373894338144314E-3</v>
          </cell>
          <cell r="AU260">
            <v>4.0180787575263728E-3</v>
          </cell>
          <cell r="AV260">
            <v>4.5069353624820731E-3</v>
          </cell>
          <cell r="AW260">
            <v>4.8920637716962142E-3</v>
          </cell>
        </row>
        <row r="261">
          <cell r="G261">
            <v>3746756</v>
          </cell>
          <cell r="H261">
            <v>4106549</v>
          </cell>
          <cell r="I261">
            <v>4106321</v>
          </cell>
          <cell r="J261">
            <v>3940943</v>
          </cell>
          <cell r="K261">
            <v>4179388</v>
          </cell>
          <cell r="L261">
            <v>4276954</v>
          </cell>
          <cell r="M261">
            <v>4511752</v>
          </cell>
          <cell r="O261" t="str">
            <v>Former smoker (occasional)</v>
          </cell>
          <cell r="P261">
            <v>1.1000000000000001</v>
          </cell>
          <cell r="Q261">
            <v>1</v>
          </cell>
          <cell r="R261">
            <v>1</v>
          </cell>
          <cell r="S261">
            <v>1.3</v>
          </cell>
          <cell r="T261">
            <v>1.2</v>
          </cell>
          <cell r="U261">
            <v>1.3</v>
          </cell>
          <cell r="V261">
            <v>1.4</v>
          </cell>
          <cell r="X261" t="str">
            <v>Former smoker (occasional)</v>
          </cell>
          <cell r="Y261">
            <v>82428.632000000012</v>
          </cell>
          <cell r="Z261">
            <v>82130.98</v>
          </cell>
          <cell r="AA261">
            <v>82126.42</v>
          </cell>
          <cell r="AB261">
            <v>102464.51800000001</v>
          </cell>
          <cell r="AC261">
            <v>100305.31199999999</v>
          </cell>
          <cell r="AD261">
            <v>111200.804</v>
          </cell>
          <cell r="AE261">
            <v>126329.056</v>
          </cell>
          <cell r="AG261" t="str">
            <v>Former smoker (occasional)</v>
          </cell>
          <cell r="AH261">
            <v>0.14569636548861001</v>
          </cell>
          <cell r="AI261">
            <v>0.15556936020633635</v>
          </cell>
          <cell r="AJ261">
            <v>0.1522194989278372</v>
          </cell>
          <cell r="AK261">
            <v>0.14130438563022973</v>
          </cell>
          <cell r="AL261">
            <v>0.14620496726103374</v>
          </cell>
          <cell r="AM261">
            <v>0.14679328893815383</v>
          </cell>
          <cell r="AN261">
            <v>0.1513960188242037</v>
          </cell>
          <cell r="AP261" t="str">
            <v>Former smoker (occasional)</v>
          </cell>
          <cell r="AQ261">
            <v>3.2053200407494205E-3</v>
          </cell>
          <cell r="AR261">
            <v>3.111387204126727E-3</v>
          </cell>
          <cell r="AS261">
            <v>3.0443899785567441E-3</v>
          </cell>
          <cell r="AT261">
            <v>3.6739140263859732E-3</v>
          </cell>
          <cell r="AU261">
            <v>3.5089192142648096E-3</v>
          </cell>
          <cell r="AV261">
            <v>3.8166255123919996E-3</v>
          </cell>
          <cell r="AW261">
            <v>4.2390885270777038E-3</v>
          </cell>
        </row>
        <row r="262">
          <cell r="G262">
            <v>9583009</v>
          </cell>
          <cell r="H262">
            <v>9906339</v>
          </cell>
          <cell r="I262">
            <v>10681256</v>
          </cell>
          <cell r="J262">
            <v>11482774</v>
          </cell>
          <cell r="K262">
            <v>12181478</v>
          </cell>
          <cell r="L262">
            <v>12449033</v>
          </cell>
          <cell r="M262">
            <v>13099102</v>
          </cell>
          <cell r="O262" t="str">
            <v>Never Smoker</v>
          </cell>
          <cell r="P262">
            <v>0.6</v>
          </cell>
          <cell r="Q262">
            <v>0.6</v>
          </cell>
          <cell r="R262">
            <v>0.6</v>
          </cell>
          <cell r="S262">
            <v>0.6</v>
          </cell>
          <cell r="T262">
            <v>0.7</v>
          </cell>
          <cell r="U262">
            <v>0.7</v>
          </cell>
          <cell r="V262">
            <v>0.6</v>
          </cell>
          <cell r="X262" t="str">
            <v>Never Smoker</v>
          </cell>
          <cell r="Y262">
            <v>114996.10799999999</v>
          </cell>
          <cell r="Z262">
            <v>118876.06799999998</v>
          </cell>
          <cell r="AA262">
            <v>128175.07199999999</v>
          </cell>
          <cell r="AB262">
            <v>137793.288</v>
          </cell>
          <cell r="AC262">
            <v>170540.69199999998</v>
          </cell>
          <cell r="AD262">
            <v>174286.462</v>
          </cell>
          <cell r="AE262">
            <v>157189.22399999999</v>
          </cell>
          <cell r="AG262" t="str">
            <v>Never Smoker</v>
          </cell>
          <cell r="AH262">
            <v>0.37264491782882025</v>
          </cell>
          <cell r="AI262">
            <v>0.37528416688004401</v>
          </cell>
          <cell r="AJ262">
            <v>0.3959494243728035</v>
          </cell>
          <cell r="AK262">
            <v>0.41172032313098045</v>
          </cell>
          <cell r="AL262">
            <v>0.42613717419416497</v>
          </cell>
          <cell r="AM262">
            <v>0.42727476100271639</v>
          </cell>
          <cell r="AN262">
            <v>0.43955250487441777</v>
          </cell>
          <cell r="AP262" t="str">
            <v>Never Smoker</v>
          </cell>
          <cell r="AQ262">
            <v>4.4717390139458434E-3</v>
          </cell>
          <cell r="AR262">
            <v>4.5034100025605275E-3</v>
          </cell>
          <cell r="AS262">
            <v>4.751393092473642E-3</v>
          </cell>
          <cell r="AT262">
            <v>4.940643877571765E-3</v>
          </cell>
          <cell r="AU262">
            <v>5.9659204387183095E-3</v>
          </cell>
          <cell r="AV262">
            <v>5.9818466540380285E-3</v>
          </cell>
          <cell r="AW262">
            <v>5.2746300584930132E-3</v>
          </cell>
        </row>
        <row r="263">
          <cell r="G263">
            <v>12649340</v>
          </cell>
          <cell r="H263">
            <v>13002177</v>
          </cell>
          <cell r="I263">
            <v>13296677</v>
          </cell>
          <cell r="J263">
            <v>13746699</v>
          </cell>
          <cell r="K263">
            <v>14098909</v>
          </cell>
          <cell r="L263">
            <v>14373626</v>
          </cell>
          <cell r="M263">
            <v>14714457</v>
          </cell>
          <cell r="O263" t="str">
            <v>All people</v>
          </cell>
          <cell r="P263">
            <v>0.4</v>
          </cell>
          <cell r="Q263">
            <v>0.5</v>
          </cell>
          <cell r="R263">
            <v>0.5</v>
          </cell>
          <cell r="S263">
            <v>0.5</v>
          </cell>
          <cell r="T263">
            <v>0.5</v>
          </cell>
          <cell r="U263">
            <v>0.6</v>
          </cell>
          <cell r="V263">
            <v>0.6</v>
          </cell>
          <cell r="X263" t="str">
            <v>All people</v>
          </cell>
          <cell r="Y263">
            <v>101194.72</v>
          </cell>
          <cell r="Z263">
            <v>130021.77</v>
          </cell>
          <cell r="AA263">
            <v>132966.76999999999</v>
          </cell>
          <cell r="AB263">
            <v>137466.99</v>
          </cell>
          <cell r="AC263">
            <v>140989.09</v>
          </cell>
          <cell r="AD263">
            <v>172483.51199999999</v>
          </cell>
          <cell r="AE263">
            <v>176573.484</v>
          </cell>
          <cell r="AG263" t="str">
            <v>All people</v>
          </cell>
          <cell r="AP263" t="str">
            <v>All people</v>
          </cell>
        </row>
        <row r="264">
          <cell r="G264">
            <v>3560160</v>
          </cell>
          <cell r="H264">
            <v>3263459</v>
          </cell>
          <cell r="I264">
            <v>3155178</v>
          </cell>
          <cell r="J264">
            <v>3370719</v>
          </cell>
          <cell r="K264">
            <v>3299797</v>
          </cell>
          <cell r="L264">
            <v>3258813</v>
          </cell>
          <cell r="M264">
            <v>3198944</v>
          </cell>
          <cell r="O264" t="str">
            <v>Current Smoker (daily or occasional)</v>
          </cell>
          <cell r="P264">
            <v>1.1000000000000001</v>
          </cell>
          <cell r="Q264">
            <v>1.2</v>
          </cell>
          <cell r="R264">
            <v>1.2</v>
          </cell>
          <cell r="S264">
            <v>1.3</v>
          </cell>
          <cell r="T264">
            <v>1.4</v>
          </cell>
          <cell r="U264">
            <v>1.5</v>
          </cell>
          <cell r="V264">
            <v>1.6</v>
          </cell>
          <cell r="X264" t="str">
            <v>Current Smoker (daily or occasional)</v>
          </cell>
          <cell r="Y264">
            <v>78323.520000000004</v>
          </cell>
          <cell r="Z264">
            <v>78323.016000000003</v>
          </cell>
          <cell r="AA264">
            <v>75724.271999999997</v>
          </cell>
          <cell r="AB264">
            <v>87638.694000000003</v>
          </cell>
          <cell r="AC264">
            <v>92394.315999999992</v>
          </cell>
          <cell r="AD264">
            <v>97764.39</v>
          </cell>
          <cell r="AE264">
            <v>102366.20800000001</v>
          </cell>
          <cell r="AG264" t="str">
            <v>Current Smoker (daily or occasional)</v>
          </cell>
          <cell r="AH264">
            <v>0.28145025748378966</v>
          </cell>
          <cell r="AI264">
            <v>0.25099327597216992</v>
          </cell>
          <cell r="AJ264">
            <v>0.23729071556750608</v>
          </cell>
          <cell r="AK264">
            <v>0.24520206632879646</v>
          </cell>
          <cell r="AL264">
            <v>0.23404626556565475</v>
          </cell>
          <cell r="AM264">
            <v>0.22672170543466208</v>
          </cell>
          <cell r="AN264">
            <v>0.21740143044354271</v>
          </cell>
          <cell r="AP264" t="str">
            <v>Current Smoker (daily or occasional)</v>
          </cell>
          <cell r="AQ264">
            <v>6.1919056646433735E-3</v>
          </cell>
          <cell r="AR264">
            <v>6.023838623332077E-3</v>
          </cell>
          <cell r="AS264">
            <v>5.6949771736201464E-3</v>
          </cell>
          <cell r="AT264">
            <v>6.3752537245487084E-3</v>
          </cell>
          <cell r="AU264">
            <v>6.5532954358383322E-3</v>
          </cell>
          <cell r="AV264">
            <v>6.8016511630398626E-3</v>
          </cell>
          <cell r="AW264">
            <v>6.956845774193368E-3</v>
          </cell>
        </row>
        <row r="265">
          <cell r="G265">
            <v>2985712</v>
          </cell>
          <cell r="H265">
            <v>2535421</v>
          </cell>
          <cell r="I265">
            <v>2428773</v>
          </cell>
          <cell r="J265">
            <v>2650369</v>
          </cell>
          <cell r="K265">
            <v>2512715</v>
          </cell>
          <cell r="L265">
            <v>2491826</v>
          </cell>
          <cell r="M265">
            <v>2356726</v>
          </cell>
          <cell r="O265" t="str">
            <v>Daily Smoker</v>
          </cell>
          <cell r="P265">
            <v>1.4</v>
          </cell>
          <cell r="Q265">
            <v>1.6</v>
          </cell>
          <cell r="R265">
            <v>1.5</v>
          </cell>
          <cell r="S265">
            <v>1.6</v>
          </cell>
          <cell r="T265">
            <v>1.8</v>
          </cell>
          <cell r="U265">
            <v>1.9</v>
          </cell>
          <cell r="V265">
            <v>2</v>
          </cell>
          <cell r="X265" t="str">
            <v>Daily Smoker</v>
          </cell>
          <cell r="Y265">
            <v>83599.936000000002</v>
          </cell>
          <cell r="Z265">
            <v>81133.472000000009</v>
          </cell>
          <cell r="AA265">
            <v>72863.19</v>
          </cell>
          <cell r="AB265">
            <v>84811.808000000005</v>
          </cell>
          <cell r="AC265">
            <v>90457.74</v>
          </cell>
          <cell r="AD265">
            <v>94689.387999999992</v>
          </cell>
          <cell r="AE265">
            <v>94269.04</v>
          </cell>
          <cell r="AG265" t="str">
            <v>Daily Smoker</v>
          </cell>
          <cell r="AH265">
            <v>0.23603697900443818</v>
          </cell>
          <cell r="AI265">
            <v>0.19499972966065607</v>
          </cell>
          <cell r="AJ265">
            <v>0.18266014884771586</v>
          </cell>
          <cell r="AK265">
            <v>0.19280039520760583</v>
          </cell>
          <cell r="AL265">
            <v>0.17822052755996937</v>
          </cell>
          <cell r="AM265">
            <v>0.17336098768675351</v>
          </cell>
          <cell r="AN265">
            <v>0.16016398022706513</v>
          </cell>
          <cell r="AP265" t="str">
            <v>Daily Smoker</v>
          </cell>
          <cell r="AQ265">
            <v>6.6090354121242688E-3</v>
          </cell>
          <cell r="AR265">
            <v>5.849991889819682E-3</v>
          </cell>
          <cell r="AS265">
            <v>5.4798044654314759E-3</v>
          </cell>
          <cell r="AT265">
            <v>6.1696126466433878E-3</v>
          </cell>
          <cell r="AU265">
            <v>6.4159389921588971E-3</v>
          </cell>
          <cell r="AV265">
            <v>6.5877175320966331E-3</v>
          </cell>
          <cell r="AW265">
            <v>6.4065592090826054E-3</v>
          </cell>
        </row>
        <row r="266">
          <cell r="G266">
            <v>574448</v>
          </cell>
          <cell r="H266">
            <v>728038</v>
          </cell>
          <cell r="I266">
            <v>726405</v>
          </cell>
          <cell r="J266">
            <v>720350</v>
          </cell>
          <cell r="K266">
            <v>787082</v>
          </cell>
          <cell r="L266">
            <v>766987</v>
          </cell>
          <cell r="M266">
            <v>842218</v>
          </cell>
          <cell r="O266" t="str">
            <v xml:space="preserve">Occasional smoker (all) </v>
          </cell>
          <cell r="P266">
            <v>3</v>
          </cell>
          <cell r="Q266">
            <v>3.3</v>
          </cell>
          <cell r="R266">
            <v>3.2</v>
          </cell>
          <cell r="S266">
            <v>3.4</v>
          </cell>
          <cell r="T266">
            <v>3</v>
          </cell>
          <cell r="U266">
            <v>3.2</v>
          </cell>
          <cell r="V266">
            <v>3.3</v>
          </cell>
          <cell r="X266" t="str">
            <v xml:space="preserve">Occasional smoker (all) </v>
          </cell>
          <cell r="Y266">
            <v>34466.879999999997</v>
          </cell>
          <cell r="Z266">
            <v>48050.508000000002</v>
          </cell>
          <cell r="AA266">
            <v>46489.919999999998</v>
          </cell>
          <cell r="AB266">
            <v>48983.8</v>
          </cell>
          <cell r="AC266">
            <v>58244.068000000007</v>
          </cell>
          <cell r="AD266">
            <v>49087.167999999998</v>
          </cell>
          <cell r="AE266">
            <v>55586.387999999999</v>
          </cell>
          <cell r="AG266" t="str">
            <v xml:space="preserve">Occasional smoker (all) </v>
          </cell>
          <cell r="AH266">
            <v>4.541327847935149E-2</v>
          </cell>
          <cell r="AI266">
            <v>5.5993546311513834E-2</v>
          </cell>
          <cell r="AJ266">
            <v>5.4630566719790212E-2</v>
          </cell>
          <cell r="AK266">
            <v>5.2401671121190624E-2</v>
          </cell>
          <cell r="AL266">
            <v>5.5825738005685403E-2</v>
          </cell>
          <cell r="AM266">
            <v>5.3360717747908563E-2</v>
          </cell>
          <cell r="AN266">
            <v>5.7237450216477574E-2</v>
          </cell>
          <cell r="AP266" t="str">
            <v xml:space="preserve">Occasional smoker (all) </v>
          </cell>
          <cell r="AQ266">
            <v>2.7247967087610891E-3</v>
          </cell>
          <cell r="AR266">
            <v>3.6955740565599127E-3</v>
          </cell>
          <cell r="AS266">
            <v>3.4963562700665741E-3</v>
          </cell>
          <cell r="AT266">
            <v>3.5633136362409625E-3</v>
          </cell>
          <cell r="AU266">
            <v>3.3495442803411239E-3</v>
          </cell>
          <cell r="AV266">
            <v>3.4150859358661485E-3</v>
          </cell>
          <cell r="AW266">
            <v>3.77767171428752E-3</v>
          </cell>
        </row>
        <row r="267">
          <cell r="G267">
            <v>248896</v>
          </cell>
          <cell r="H267">
            <v>307076</v>
          </cell>
          <cell r="I267">
            <v>299575</v>
          </cell>
          <cell r="J267">
            <v>318113</v>
          </cell>
          <cell r="K267">
            <v>337359</v>
          </cell>
          <cell r="L267">
            <v>332920</v>
          </cell>
          <cell r="M267">
            <v>377207</v>
          </cell>
          <cell r="O267" t="str">
            <v xml:space="preserve">Occasional smoker (always) </v>
          </cell>
          <cell r="P267">
            <v>4.8</v>
          </cell>
          <cell r="Q267">
            <v>4.2</v>
          </cell>
          <cell r="R267">
            <v>4.5</v>
          </cell>
          <cell r="S267">
            <v>4.4000000000000004</v>
          </cell>
          <cell r="T267">
            <v>4.8</v>
          </cell>
          <cell r="U267">
            <v>5.2</v>
          </cell>
          <cell r="V267">
            <v>4.8</v>
          </cell>
          <cell r="X267" t="str">
            <v xml:space="preserve">Occasional smoker (always) </v>
          </cell>
          <cell r="Y267">
            <v>23894.016</v>
          </cell>
          <cell r="Z267">
            <v>25794.383999999998</v>
          </cell>
          <cell r="AA267">
            <v>26961.75</v>
          </cell>
          <cell r="AB267">
            <v>27993.944000000003</v>
          </cell>
          <cell r="AC267">
            <v>32386.464</v>
          </cell>
          <cell r="AD267">
            <v>34623.68</v>
          </cell>
          <cell r="AE267">
            <v>36211.871999999996</v>
          </cell>
          <cell r="AG267" t="str">
            <v xml:space="preserve">Occasional smoker (always) </v>
          </cell>
          <cell r="AH267">
            <v>1.9676599727732832E-2</v>
          </cell>
          <cell r="AI267">
            <v>2.3617275783893728E-2</v>
          </cell>
          <cell r="AJ267">
            <v>2.2530065218550468E-2</v>
          </cell>
          <cell r="AK267">
            <v>2.3141046443222478E-2</v>
          </cell>
          <cell r="AL267">
            <v>2.3928021664655047E-2</v>
          </cell>
          <cell r="AM267">
            <v>2.3161866045491929E-2</v>
          </cell>
          <cell r="AN267">
            <v>2.5635128771656336E-2</v>
          </cell>
          <cell r="AP267" t="str">
            <v xml:space="preserve">Occasional smoker (always) </v>
          </cell>
          <cell r="AQ267">
            <v>1.8889535738623516E-3</v>
          </cell>
          <cell r="AR267">
            <v>1.9838511658470731E-3</v>
          </cell>
          <cell r="AS267">
            <v>2.027705869669542E-3</v>
          </cell>
          <cell r="AT267">
            <v>2.036412087003578E-3</v>
          </cell>
          <cell r="AU267">
            <v>2.2970900798068845E-3</v>
          </cell>
          <cell r="AV267">
            <v>2.4088340687311608E-3</v>
          </cell>
          <cell r="AW267">
            <v>2.4609723620790079E-3</v>
          </cell>
        </row>
        <row r="268">
          <cell r="G268">
            <v>325552</v>
          </cell>
          <cell r="H268">
            <v>420962</v>
          </cell>
          <cell r="I268">
            <v>426830</v>
          </cell>
          <cell r="J268">
            <v>402237</v>
          </cell>
          <cell r="K268">
            <v>449723</v>
          </cell>
          <cell r="L268">
            <v>434067</v>
          </cell>
          <cell r="M268">
            <v>465011</v>
          </cell>
          <cell r="O268" t="str">
            <v>Occasional smoker (former daily)</v>
          </cell>
          <cell r="P268">
            <v>3.9</v>
          </cell>
          <cell r="Q268">
            <v>3.7</v>
          </cell>
          <cell r="R268">
            <v>3.6</v>
          </cell>
          <cell r="S268">
            <v>3.8</v>
          </cell>
          <cell r="T268">
            <v>4.2</v>
          </cell>
          <cell r="U268">
            <v>4.5</v>
          </cell>
          <cell r="V268">
            <v>4.2</v>
          </cell>
          <cell r="X268" t="str">
            <v>Occasional smoker (former daily)</v>
          </cell>
          <cell r="Y268">
            <v>25393.056</v>
          </cell>
          <cell r="Z268">
            <v>31151.188000000002</v>
          </cell>
          <cell r="AA268">
            <v>30731.759999999998</v>
          </cell>
          <cell r="AB268">
            <v>30570.011999999999</v>
          </cell>
          <cell r="AC268">
            <v>37776.732000000004</v>
          </cell>
          <cell r="AD268">
            <v>39066.03</v>
          </cell>
          <cell r="AE268">
            <v>39060.924000000006</v>
          </cell>
          <cell r="AG268" t="str">
            <v>Occasional smoker (former daily)</v>
          </cell>
          <cell r="AH268">
            <v>2.5736678751618662E-2</v>
          </cell>
          <cell r="AI268">
            <v>3.2376270527620106E-2</v>
          </cell>
          <cell r="AJ268">
            <v>3.2100501501239748E-2</v>
          </cell>
          <cell r="AK268">
            <v>2.9260624677968142E-2</v>
          </cell>
          <cell r="AL268">
            <v>3.1897716341030356E-2</v>
          </cell>
          <cell r="AM268">
            <v>3.0198851702416634E-2</v>
          </cell>
          <cell r="AN268">
            <v>3.1602321444821238E-2</v>
          </cell>
          <cell r="AP268" t="str">
            <v>Occasional smoker (former daily)</v>
          </cell>
          <cell r="AQ268">
            <v>2.0074609426262557E-3</v>
          </cell>
          <cell r="AR268">
            <v>2.3958440190438878E-3</v>
          </cell>
          <cell r="AS268">
            <v>2.3112361080892619E-3</v>
          </cell>
          <cell r="AT268">
            <v>2.2238074755255789E-3</v>
          </cell>
          <cell r="AU268">
            <v>2.6794081726465501E-3</v>
          </cell>
          <cell r="AV268">
            <v>2.717896653217497E-3</v>
          </cell>
          <cell r="AW268">
            <v>2.6545950013649846E-3</v>
          </cell>
        </row>
        <row r="269">
          <cell r="G269">
            <v>5026523</v>
          </cell>
          <cell r="H269">
            <v>5543272</v>
          </cell>
          <cell r="I269">
            <v>5564294</v>
          </cell>
          <cell r="J269">
            <v>5553066</v>
          </cell>
          <cell r="K269">
            <v>5599509</v>
          </cell>
          <cell r="L269">
            <v>5825023</v>
          </cell>
          <cell r="M269">
            <v>5969777</v>
          </cell>
          <cell r="O269" t="str">
            <v>Former Smoker (daily or occasional)</v>
          </cell>
          <cell r="P269">
            <v>0.9</v>
          </cell>
          <cell r="Q269">
            <v>0.9</v>
          </cell>
          <cell r="R269">
            <v>0.9</v>
          </cell>
          <cell r="S269">
            <v>1</v>
          </cell>
          <cell r="T269">
            <v>1.1000000000000001</v>
          </cell>
          <cell r="U269">
            <v>1.2</v>
          </cell>
          <cell r="V269">
            <v>1.2</v>
          </cell>
          <cell r="X269" t="str">
            <v>Former Smoker (daily or occasional)</v>
          </cell>
          <cell r="Y269">
            <v>90477.414000000004</v>
          </cell>
          <cell r="Z269">
            <v>99778.895999999993</v>
          </cell>
          <cell r="AA269">
            <v>100157.29200000002</v>
          </cell>
          <cell r="AB269">
            <v>111061.32</v>
          </cell>
          <cell r="AC269">
            <v>123189.198</v>
          </cell>
          <cell r="AD269">
            <v>139800.552</v>
          </cell>
          <cell r="AE269">
            <v>143274.64799999999</v>
          </cell>
          <cell r="AG269" t="str">
            <v>Former Smoker (daily or occasional)</v>
          </cell>
          <cell r="AH269">
            <v>0.39737432941165307</v>
          </cell>
          <cell r="AI269">
            <v>0.42633414388990398</v>
          </cell>
          <cell r="AJ269">
            <v>0.41847252512789473</v>
          </cell>
          <cell r="AK269">
            <v>0.40395632435103146</v>
          </cell>
          <cell r="AL269">
            <v>0.39715902840425454</v>
          </cell>
          <cell r="AM269">
            <v>0.40525772689507855</v>
          </cell>
          <cell r="AN269">
            <v>0.40570827724053971</v>
          </cell>
          <cell r="AP269" t="str">
            <v>Former Smoker (daily or occasional)</v>
          </cell>
          <cell r="AQ269">
            <v>6.3579892705864496E-3</v>
          </cell>
          <cell r="AR269">
            <v>6.821346302238465E-3</v>
          </cell>
          <cell r="AS269">
            <v>6.695560402046317E-3</v>
          </cell>
          <cell r="AT269">
            <v>7.2712138383185668E-3</v>
          </cell>
          <cell r="AU269">
            <v>7.1488625112765825E-3</v>
          </cell>
          <cell r="AV269">
            <v>8.1051545379015703E-3</v>
          </cell>
          <cell r="AW269">
            <v>9.7369986537729526E-3</v>
          </cell>
        </row>
        <row r="270">
          <cell r="G270">
            <v>3180235</v>
          </cell>
          <cell r="H270">
            <v>3501323</v>
          </cell>
          <cell r="I270">
            <v>3497385</v>
          </cell>
          <cell r="J270">
            <v>3534732</v>
          </cell>
          <cell r="K270">
            <v>3465110</v>
          </cell>
          <cell r="L270">
            <v>3583523</v>
          </cell>
          <cell r="M270">
            <v>3627890</v>
          </cell>
          <cell r="O270" t="str">
            <v>Former smoker (daily)</v>
          </cell>
          <cell r="P270">
            <v>1.1000000000000001</v>
          </cell>
          <cell r="Q270">
            <v>1.2</v>
          </cell>
          <cell r="R270">
            <v>1.2</v>
          </cell>
          <cell r="S270">
            <v>1.3</v>
          </cell>
          <cell r="T270">
            <v>1.4</v>
          </cell>
          <cell r="U270">
            <v>1.5</v>
          </cell>
          <cell r="V270">
            <v>1.6</v>
          </cell>
          <cell r="X270" t="str">
            <v>Former smoker (daily)</v>
          </cell>
          <cell r="Y270">
            <v>69965.170000000013</v>
          </cell>
          <cell r="Z270">
            <v>84031.751999999993</v>
          </cell>
          <cell r="AA270">
            <v>83937.24</v>
          </cell>
          <cell r="AB270">
            <v>91903.032000000007</v>
          </cell>
          <cell r="AC270">
            <v>97023.08</v>
          </cell>
          <cell r="AD270">
            <v>107505.69</v>
          </cell>
          <cell r="AE270">
            <v>116092.48</v>
          </cell>
          <cell r="AG270" t="str">
            <v>Former smoker (daily)</v>
          </cell>
          <cell r="AH270">
            <v>0.25141509359381597</v>
          </cell>
          <cell r="AI270">
            <v>0.26928744317201653</v>
          </cell>
          <cell r="AJ270">
            <v>0.26302699539140495</v>
          </cell>
          <cell r="AK270">
            <v>0.25713314883813199</v>
          </cell>
          <cell r="AL270">
            <v>0.24577149905712561</v>
          </cell>
          <cell r="AM270">
            <v>0.24931238645001616</v>
          </cell>
          <cell r="AN270">
            <v>0.24655276100232582</v>
          </cell>
          <cell r="AP270" t="str">
            <v>Former smoker (daily)</v>
          </cell>
          <cell r="AQ270">
            <v>5.5311320590639527E-3</v>
          </cell>
          <cell r="AR270">
            <v>6.4628986361283973E-3</v>
          </cell>
          <cell r="AS270">
            <v>6.3126478893937186E-3</v>
          </cell>
          <cell r="AT270">
            <v>6.6854618697914318E-3</v>
          </cell>
          <cell r="AU270">
            <v>6.8816019735995172E-3</v>
          </cell>
          <cell r="AV270">
            <v>7.4793715935004843E-3</v>
          </cell>
          <cell r="AW270">
            <v>7.8896883520744258E-3</v>
          </cell>
        </row>
        <row r="271">
          <cell r="G271">
            <v>1900468</v>
          </cell>
          <cell r="H271">
            <v>2041949</v>
          </cell>
          <cell r="I271">
            <v>2066909</v>
          </cell>
          <cell r="J271">
            <v>2018334</v>
          </cell>
          <cell r="K271">
            <v>2134399</v>
          </cell>
          <cell r="L271">
            <v>2241500</v>
          </cell>
          <cell r="M271">
            <v>2341887</v>
          </cell>
          <cell r="O271" t="str">
            <v>Former smoker (occasional)</v>
          </cell>
          <cell r="P271">
            <v>1.7</v>
          </cell>
          <cell r="Q271">
            <v>1.6</v>
          </cell>
          <cell r="R271">
            <v>1.5</v>
          </cell>
          <cell r="S271">
            <v>1.6</v>
          </cell>
          <cell r="T271">
            <v>1.8</v>
          </cell>
          <cell r="U271">
            <v>1.9</v>
          </cell>
          <cell r="V271">
            <v>2</v>
          </cell>
          <cell r="X271" t="str">
            <v>Former smoker (occasional)</v>
          </cell>
          <cell r="Y271">
            <v>64615.912000000004</v>
          </cell>
          <cell r="Z271">
            <v>65342.368000000009</v>
          </cell>
          <cell r="AA271">
            <v>62007.27</v>
          </cell>
          <cell r="AB271">
            <v>64586.688000000009</v>
          </cell>
          <cell r="AC271">
            <v>76838.364000000001</v>
          </cell>
          <cell r="AD271">
            <v>85177</v>
          </cell>
          <cell r="AE271">
            <v>93675.48</v>
          </cell>
          <cell r="AG271" t="str">
            <v>Former smoker (occasional)</v>
          </cell>
          <cell r="AH271">
            <v>0.14595923581783712</v>
          </cell>
          <cell r="AI271">
            <v>0.15704670071788748</v>
          </cell>
          <cell r="AJ271">
            <v>0.15544552973648981</v>
          </cell>
          <cell r="AK271">
            <v>0.1468231755128995</v>
          </cell>
          <cell r="AL271">
            <v>0.15138752934712893</v>
          </cell>
          <cell r="AM271">
            <v>0.15594534044506236</v>
          </cell>
          <cell r="AN271">
            <v>0.15915551623821389</v>
          </cell>
          <cell r="AP271" t="str">
            <v>Former smoker (occasional)</v>
          </cell>
          <cell r="AQ271">
            <v>5.8383694327134852E-3</v>
          </cell>
          <cell r="AR271">
            <v>4.7114010215366245E-3</v>
          </cell>
          <cell r="AS271">
            <v>4.6633658920946942E-3</v>
          </cell>
          <cell r="AT271">
            <v>4.6983416164127845E-3</v>
          </cell>
          <cell r="AU271">
            <v>5.4499510564966413E-3</v>
          </cell>
          <cell r="AV271">
            <v>5.9259229369123699E-3</v>
          </cell>
          <cell r="AW271">
            <v>6.3662206495285556E-3</v>
          </cell>
        </row>
        <row r="272">
          <cell r="G272">
            <v>4062657</v>
          </cell>
          <cell r="H272">
            <v>4195446</v>
          </cell>
          <cell r="I272">
            <v>4577205</v>
          </cell>
          <cell r="J272">
            <v>4822914</v>
          </cell>
          <cell r="K272">
            <v>5199603</v>
          </cell>
          <cell r="L272">
            <v>5289790</v>
          </cell>
          <cell r="M272">
            <v>5545736</v>
          </cell>
          <cell r="O272" t="str">
            <v>Never Smoker</v>
          </cell>
          <cell r="P272">
            <v>1</v>
          </cell>
          <cell r="Q272">
            <v>1</v>
          </cell>
          <cell r="R272">
            <v>1</v>
          </cell>
          <cell r="S272">
            <v>1.1000000000000001</v>
          </cell>
          <cell r="T272">
            <v>1.1000000000000001</v>
          </cell>
          <cell r="U272">
            <v>1.2</v>
          </cell>
          <cell r="V272">
            <v>1.2</v>
          </cell>
          <cell r="X272" t="str">
            <v>Never Smoker</v>
          </cell>
          <cell r="Y272">
            <v>81253.14</v>
          </cell>
          <cell r="Z272">
            <v>83908.92</v>
          </cell>
          <cell r="AA272">
            <v>91544.1</v>
          </cell>
          <cell r="AB272">
            <v>106104.10800000001</v>
          </cell>
          <cell r="AC272">
            <v>114391.26600000002</v>
          </cell>
          <cell r="AD272">
            <v>126954.96</v>
          </cell>
          <cell r="AE272">
            <v>133097.66399999999</v>
          </cell>
          <cell r="AG272" t="str">
            <v>Never Smoker</v>
          </cell>
          <cell r="AH272">
            <v>0.32117541310455722</v>
          </cell>
          <cell r="AI272">
            <v>0.32267258013792616</v>
          </cell>
          <cell r="AJ272">
            <v>0.34423675930459918</v>
          </cell>
          <cell r="AK272">
            <v>0.35084160932017205</v>
          </cell>
          <cell r="AL272">
            <v>0.36879470603009068</v>
          </cell>
          <cell r="AM272">
            <v>0.36802056767025942</v>
          </cell>
          <cell r="AN272">
            <v>0.37689029231591759</v>
          </cell>
          <cell r="AP272" t="str">
            <v>Never Smoker</v>
          </cell>
          <cell r="AQ272">
            <v>5.7811574358820304E-3</v>
          </cell>
          <cell r="AR272">
            <v>6.4534516027585235E-3</v>
          </cell>
          <cell r="AS272">
            <v>6.8847351860919833E-3</v>
          </cell>
          <cell r="AT272">
            <v>7.0168321864034411E-3</v>
          </cell>
          <cell r="AU272">
            <v>8.1134835326619956E-3</v>
          </cell>
          <cell r="AV272">
            <v>7.3604113534051887E-3</v>
          </cell>
          <cell r="AW272">
            <v>9.0453670155820221E-3</v>
          </cell>
        </row>
        <row r="273">
          <cell r="G273">
            <v>13066854</v>
          </cell>
          <cell r="H273">
            <v>13394724</v>
          </cell>
          <cell r="I273">
            <v>13679637</v>
          </cell>
          <cell r="J273">
            <v>14143044</v>
          </cell>
          <cell r="K273">
            <v>14486905</v>
          </cell>
          <cell r="L273">
            <v>14762270</v>
          </cell>
          <cell r="M273">
            <v>15086538</v>
          </cell>
          <cell r="O273" t="str">
            <v>All people</v>
          </cell>
          <cell r="P273">
            <v>0.4</v>
          </cell>
          <cell r="Q273">
            <v>0.5</v>
          </cell>
          <cell r="R273">
            <v>0.5</v>
          </cell>
          <cell r="S273">
            <v>0.5</v>
          </cell>
          <cell r="T273">
            <v>0.5</v>
          </cell>
          <cell r="U273">
            <v>0.6</v>
          </cell>
          <cell r="V273">
            <v>0.6</v>
          </cell>
          <cell r="X273" t="str">
            <v>All people</v>
          </cell>
          <cell r="Y273">
            <v>104534.83200000001</v>
          </cell>
          <cell r="Z273">
            <v>133947.24</v>
          </cell>
          <cell r="AA273">
            <v>136796.37</v>
          </cell>
          <cell r="AB273">
            <v>141430.44</v>
          </cell>
          <cell r="AC273">
            <v>144869.04999999999</v>
          </cell>
          <cell r="AD273">
            <v>177147.24</v>
          </cell>
          <cell r="AE273">
            <v>181038.45599999998</v>
          </cell>
          <cell r="AG273" t="str">
            <v>All people</v>
          </cell>
          <cell r="AP273" t="str">
            <v>All people</v>
          </cell>
        </row>
        <row r="274">
          <cell r="G274">
            <v>3112866</v>
          </cell>
          <cell r="H274">
            <v>2813578</v>
          </cell>
          <cell r="I274">
            <v>2717806</v>
          </cell>
          <cell r="J274">
            <v>2684711</v>
          </cell>
          <cell r="K274">
            <v>2544037</v>
          </cell>
          <cell r="L274">
            <v>2585416</v>
          </cell>
          <cell r="M274">
            <v>2364453</v>
          </cell>
          <cell r="O274" t="str">
            <v>Current Smoker (daily or occasional)</v>
          </cell>
          <cell r="P274">
            <v>1.1000000000000001</v>
          </cell>
          <cell r="Q274">
            <v>1.6</v>
          </cell>
          <cell r="R274">
            <v>1.5</v>
          </cell>
          <cell r="S274">
            <v>1.6</v>
          </cell>
          <cell r="T274">
            <v>1.8</v>
          </cell>
          <cell r="U274">
            <v>1.9</v>
          </cell>
          <cell r="V274">
            <v>2</v>
          </cell>
          <cell r="X274" t="str">
            <v>Current Smoker (daily or occasional)</v>
          </cell>
          <cell r="Y274">
            <v>68483.051999999996</v>
          </cell>
          <cell r="Z274">
            <v>90034.495999999999</v>
          </cell>
          <cell r="AA274">
            <v>81534.179999999993</v>
          </cell>
          <cell r="AB274">
            <v>85910.752000000008</v>
          </cell>
          <cell r="AC274">
            <v>91585.332000000009</v>
          </cell>
          <cell r="AD274">
            <v>98245.80799999999</v>
          </cell>
          <cell r="AE274">
            <v>94578.12</v>
          </cell>
          <cell r="AG274" t="str">
            <v>Current Smoker (daily or occasional)</v>
          </cell>
          <cell r="AH274">
            <v>0.23822612543156907</v>
          </cell>
          <cell r="AI274">
            <v>0.21005121120823392</v>
          </cell>
          <cell r="AJ274">
            <v>0.1986753011063086</v>
          </cell>
          <cell r="AK274">
            <v>0.18982554250697375</v>
          </cell>
          <cell r="AL274">
            <v>0.17560942105991584</v>
          </cell>
          <cell r="AM274">
            <v>0.17513675064878234</v>
          </cell>
          <cell r="AN274">
            <v>0.15672601626695271</v>
          </cell>
          <cell r="AP274" t="str">
            <v>Current Smoker (daily or occasional)</v>
          </cell>
          <cell r="AQ274">
            <v>5.24097475949452E-3</v>
          </cell>
          <cell r="AR274">
            <v>6.301536336247018E-3</v>
          </cell>
          <cell r="AS274">
            <v>5.5629084309766407E-3</v>
          </cell>
          <cell r="AT274">
            <v>6.0744173602231607E-3</v>
          </cell>
          <cell r="AU274">
            <v>6.3219391581569705E-3</v>
          </cell>
          <cell r="AV274">
            <v>6.655196524653728E-3</v>
          </cell>
          <cell r="AW274">
            <v>6.2690406506781086E-3</v>
          </cell>
        </row>
        <row r="275">
          <cell r="G275">
            <v>2543309</v>
          </cell>
          <cell r="H275">
            <v>2187144</v>
          </cell>
          <cell r="I275">
            <v>2049802</v>
          </cell>
          <cell r="J275">
            <v>2115741</v>
          </cell>
          <cell r="K275">
            <v>1944161</v>
          </cell>
          <cell r="L275">
            <v>1959463</v>
          </cell>
          <cell r="M275">
            <v>1790957</v>
          </cell>
          <cell r="O275" t="str">
            <v>Daily Smoker</v>
          </cell>
          <cell r="P275">
            <v>1.4</v>
          </cell>
          <cell r="Q275">
            <v>1.6</v>
          </cell>
          <cell r="R275">
            <v>1.5</v>
          </cell>
          <cell r="S275">
            <v>1.6</v>
          </cell>
          <cell r="T275">
            <v>2.1</v>
          </cell>
          <cell r="U275">
            <v>2.8</v>
          </cell>
          <cell r="V275">
            <v>2.2999999999999998</v>
          </cell>
          <cell r="X275" t="str">
            <v>Daily Smoker</v>
          </cell>
          <cell r="Y275">
            <v>71212.651999999987</v>
          </cell>
          <cell r="Z275">
            <v>69988.608000000007</v>
          </cell>
          <cell r="AA275">
            <v>61494.06</v>
          </cell>
          <cell r="AB275">
            <v>67703.712</v>
          </cell>
          <cell r="AC275">
            <v>81654.762000000002</v>
          </cell>
          <cell r="AD275">
            <v>109729.92799999999</v>
          </cell>
          <cell r="AE275">
            <v>82384.021999999997</v>
          </cell>
          <cell r="AG275" t="str">
            <v>Daily Smoker</v>
          </cell>
          <cell r="AH275">
            <v>0.1946382044216611</v>
          </cell>
          <cell r="AI275">
            <v>0.16328399151785433</v>
          </cell>
          <cell r="AJ275">
            <v>0.14984330359058504</v>
          </cell>
          <cell r="AK275">
            <v>0.1495958720060547</v>
          </cell>
          <cell r="AL275">
            <v>0.1342012665921396</v>
          </cell>
          <cell r="AM275">
            <v>0.13273453201980454</v>
          </cell>
          <cell r="AN275">
            <v>0.11871225857118446</v>
          </cell>
          <cell r="AP275" t="str">
            <v>Daily Smoker</v>
          </cell>
          <cell r="AQ275">
            <v>5.4498697238065108E-3</v>
          </cell>
          <cell r="AR275">
            <v>4.8985197455356302E-3</v>
          </cell>
          <cell r="AS275">
            <v>4.4952991077175505E-3</v>
          </cell>
          <cell r="AT275">
            <v>4.787067904193751E-3</v>
          </cell>
          <cell r="AU275">
            <v>5.6364531968698638E-3</v>
          </cell>
          <cell r="AV275">
            <v>7.4331337931090539E-3</v>
          </cell>
          <cell r="AW275">
            <v>5.4607638942744847E-3</v>
          </cell>
        </row>
        <row r="276">
          <cell r="G276">
            <v>569557</v>
          </cell>
          <cell r="H276">
            <v>626434</v>
          </cell>
          <cell r="I276">
            <v>668004</v>
          </cell>
          <cell r="J276">
            <v>568970</v>
          </cell>
          <cell r="K276">
            <v>599876</v>
          </cell>
          <cell r="L276">
            <v>625953</v>
          </cell>
          <cell r="M276">
            <v>573496</v>
          </cell>
          <cell r="O276" t="str">
            <v xml:space="preserve">Occasional smoker (all) </v>
          </cell>
          <cell r="P276">
            <v>3</v>
          </cell>
          <cell r="Q276">
            <v>3.3</v>
          </cell>
          <cell r="R276">
            <v>3.2</v>
          </cell>
          <cell r="S276">
            <v>3.4</v>
          </cell>
          <cell r="T276">
            <v>3.7</v>
          </cell>
          <cell r="U276">
            <v>4</v>
          </cell>
          <cell r="V276">
            <v>4</v>
          </cell>
          <cell r="X276" t="str">
            <v xml:space="preserve">Occasional smoker (all) </v>
          </cell>
          <cell r="Y276">
            <v>34173.42</v>
          </cell>
          <cell r="Z276">
            <v>41344.644</v>
          </cell>
          <cell r="AA276">
            <v>42752.256000000008</v>
          </cell>
          <cell r="AB276">
            <v>38689.96</v>
          </cell>
          <cell r="AC276">
            <v>88781.648000000001</v>
          </cell>
          <cell r="AD276">
            <v>50076.24</v>
          </cell>
          <cell r="AE276">
            <v>45879.68</v>
          </cell>
          <cell r="AG276" t="str">
            <v xml:space="preserve">Occasional smoker (all) </v>
          </cell>
          <cell r="AH276">
            <v>4.3587921009907972E-2</v>
          </cell>
          <cell r="AI276">
            <v>4.6767219690379586E-2</v>
          </cell>
          <cell r="AJ276">
            <v>4.8831997515723556E-2</v>
          </cell>
          <cell r="AK276">
            <v>4.0229670500919038E-2</v>
          </cell>
          <cell r="AL276">
            <v>4.1408154467776244E-2</v>
          </cell>
          <cell r="AM276">
            <v>4.2402218628977792E-2</v>
          </cell>
          <cell r="AN276">
            <v>3.8013757695768244E-2</v>
          </cell>
          <cell r="AP276" t="str">
            <v xml:space="preserve">Occasional smoker (all) </v>
          </cell>
          <cell r="AQ276">
            <v>2.6152752605944785E-3</v>
          </cell>
          <cell r="AR276">
            <v>3.0866364995650523E-3</v>
          </cell>
          <cell r="AS276">
            <v>3.1252478410063078E-3</v>
          </cell>
          <cell r="AT276">
            <v>2.7356175940624946E-3</v>
          </cell>
          <cell r="AU276">
            <v>3.0642034306154419E-3</v>
          </cell>
          <cell r="AV276">
            <v>3.3921774903182232E-3</v>
          </cell>
          <cell r="AW276">
            <v>3.0411006156614595E-3</v>
          </cell>
        </row>
        <row r="277">
          <cell r="G277">
            <v>248188</v>
          </cell>
          <cell r="H277">
            <v>221756</v>
          </cell>
          <cell r="I277">
            <v>282955</v>
          </cell>
          <cell r="J277">
            <v>236450</v>
          </cell>
          <cell r="K277">
            <v>220802</v>
          </cell>
          <cell r="L277">
            <v>235864</v>
          </cell>
          <cell r="M277">
            <v>224799</v>
          </cell>
          <cell r="O277" t="str">
            <v xml:space="preserve">Occasional smoker (always) </v>
          </cell>
          <cell r="P277">
            <v>4.8</v>
          </cell>
          <cell r="Q277">
            <v>5.2</v>
          </cell>
          <cell r="R277">
            <v>4.5</v>
          </cell>
          <cell r="S277">
            <v>5.4</v>
          </cell>
          <cell r="T277">
            <v>5.9</v>
          </cell>
          <cell r="U277">
            <v>6.4</v>
          </cell>
          <cell r="V277">
            <v>6.4</v>
          </cell>
          <cell r="X277" t="str">
            <v xml:space="preserve">Occasional smoker (always) </v>
          </cell>
          <cell r="Y277">
            <v>23826.047999999999</v>
          </cell>
          <cell r="Z277">
            <v>23062.624</v>
          </cell>
          <cell r="AA277">
            <v>25465.95</v>
          </cell>
          <cell r="AB277">
            <v>25536.6</v>
          </cell>
          <cell r="AC277">
            <v>26054.636000000002</v>
          </cell>
          <cell r="AD277">
            <v>30190.592000000001</v>
          </cell>
          <cell r="AE277">
            <v>28774.272000000001</v>
          </cell>
          <cell r="AG277" t="str">
            <v xml:space="preserve">Occasional smoker (always) </v>
          </cell>
          <cell r="AH277">
            <v>1.8993707284094549E-2</v>
          </cell>
          <cell r="AI277">
            <v>1.6555473632752716E-2</v>
          </cell>
          <cell r="AJ277">
            <v>2.0684393891446096E-2</v>
          </cell>
          <cell r="AK277">
            <v>1.6718465982287829E-2</v>
          </cell>
          <cell r="AL277">
            <v>1.5241488779004211E-2</v>
          </cell>
          <cell r="AM277">
            <v>1.5977488556976671E-2</v>
          </cell>
          <cell r="AN277">
            <v>1.4900635255086355E-2</v>
          </cell>
          <cell r="AP277" t="str">
            <v xml:space="preserve">Occasional smoker (always) </v>
          </cell>
          <cell r="AQ277">
            <v>1.8233958992730768E-3</v>
          </cell>
          <cell r="AR277">
            <v>1.7217692578062826E-3</v>
          </cell>
          <cell r="AS277">
            <v>1.8615954502301487E-3</v>
          </cell>
          <cell r="AT277">
            <v>1.8055943260870857E-3</v>
          </cell>
          <cell r="AU277">
            <v>1.798495675922497E-3</v>
          </cell>
          <cell r="AV277">
            <v>2.0451185352930142E-3</v>
          </cell>
          <cell r="AW277">
            <v>1.9072813126510535E-3</v>
          </cell>
        </row>
        <row r="278">
          <cell r="G278">
            <v>321369</v>
          </cell>
          <cell r="H278">
            <v>404678</v>
          </cell>
          <cell r="I278">
            <v>385049</v>
          </cell>
          <cell r="J278">
            <v>332520</v>
          </cell>
          <cell r="K278">
            <v>379074</v>
          </cell>
          <cell r="L278">
            <v>390089</v>
          </cell>
          <cell r="M278">
            <v>348697</v>
          </cell>
          <cell r="O278" t="str">
            <v>Occasional smoker (former daily)</v>
          </cell>
          <cell r="P278">
            <v>3.9</v>
          </cell>
          <cell r="Q278">
            <v>3.7</v>
          </cell>
          <cell r="R278">
            <v>3.8</v>
          </cell>
          <cell r="S278">
            <v>4.4000000000000004</v>
          </cell>
          <cell r="T278">
            <v>4.4000000000000004</v>
          </cell>
          <cell r="U278">
            <v>4.8</v>
          </cell>
          <cell r="V278">
            <v>5.2</v>
          </cell>
          <cell r="X278" t="str">
            <v>Occasional smoker (former daily)</v>
          </cell>
          <cell r="Y278">
            <v>25066.781999999996</v>
          </cell>
          <cell r="Z278">
            <v>29946.172000000002</v>
          </cell>
          <cell r="AA278">
            <v>29263.723999999998</v>
          </cell>
          <cell r="AB278">
            <v>29261.760000000006</v>
          </cell>
          <cell r="AC278">
            <v>33358.512000000002</v>
          </cell>
          <cell r="AD278">
            <v>37448.544000000002</v>
          </cell>
          <cell r="AE278">
            <v>36264.488000000005</v>
          </cell>
          <cell r="AG278" t="str">
            <v>Occasional smoker (former daily)</v>
          </cell>
          <cell r="AH278">
            <v>2.459421372581342E-2</v>
          </cell>
          <cell r="AI278">
            <v>3.021174605762687E-2</v>
          </cell>
          <cell r="AJ278">
            <v>2.8147603624277456E-2</v>
          </cell>
          <cell r="AK278">
            <v>2.3511204518631208E-2</v>
          </cell>
          <cell r="AL278">
            <v>2.6166665688772031E-2</v>
          </cell>
          <cell r="AM278">
            <v>2.6424730072001121E-2</v>
          </cell>
          <cell r="AN278">
            <v>2.3113122440681883E-2</v>
          </cell>
          <cell r="AP278" t="str">
            <v>Occasional smoker (former daily)</v>
          </cell>
          <cell r="AQ278">
            <v>1.9183486706134468E-3</v>
          </cell>
          <cell r="AR278">
            <v>2.2356692082643884E-3</v>
          </cell>
          <cell r="AS278">
            <v>2.1392178754450868E-3</v>
          </cell>
          <cell r="AT278">
            <v>2.0689859976395462E-3</v>
          </cell>
          <cell r="AU278">
            <v>2.3026665806119388E-3</v>
          </cell>
          <cell r="AV278">
            <v>2.5367740869121076E-3</v>
          </cell>
          <cell r="AW278">
            <v>2.4037647338309158E-3</v>
          </cell>
        </row>
        <row r="279">
          <cell r="G279">
            <v>4433637</v>
          </cell>
          <cell r="H279">
            <v>4870253</v>
          </cell>
          <cell r="I279">
            <v>4857780</v>
          </cell>
          <cell r="J279">
            <v>4798473</v>
          </cell>
          <cell r="K279">
            <v>4960993</v>
          </cell>
          <cell r="L279">
            <v>5017611</v>
          </cell>
          <cell r="M279">
            <v>5168719</v>
          </cell>
          <cell r="O279" t="str">
            <v>Former Smoker (daily or occasional)</v>
          </cell>
          <cell r="P279">
            <v>1</v>
          </cell>
          <cell r="Q279">
            <v>1</v>
          </cell>
          <cell r="R279">
            <v>1</v>
          </cell>
          <cell r="S279">
            <v>1.1000000000000001</v>
          </cell>
          <cell r="T279">
            <v>1.2</v>
          </cell>
          <cell r="U279">
            <v>1.2</v>
          </cell>
          <cell r="V279">
            <v>1.2</v>
          </cell>
          <cell r="X279" t="str">
            <v>Former Smoker (daily or occasional)</v>
          </cell>
          <cell r="Y279">
            <v>88672.74</v>
          </cell>
          <cell r="Z279">
            <v>97405.06</v>
          </cell>
          <cell r="AA279">
            <v>97155.6</v>
          </cell>
          <cell r="AB279">
            <v>105566.40600000002</v>
          </cell>
          <cell r="AC279">
            <v>119063.83199999999</v>
          </cell>
          <cell r="AD279">
            <v>120422.664</v>
          </cell>
          <cell r="AE279">
            <v>124049.25599999999</v>
          </cell>
          <cell r="AG279" t="str">
            <v>Former Smoker (daily or occasional)</v>
          </cell>
          <cell r="AH279">
            <v>0.33930401303940488</v>
          </cell>
          <cell r="AI279">
            <v>0.36359487511650107</v>
          </cell>
          <cell r="AJ279">
            <v>0.35511030007594502</v>
          </cell>
          <cell r="AK279">
            <v>0.33928148706883754</v>
          </cell>
          <cell r="AL279">
            <v>0.34244671308329833</v>
          </cell>
          <cell r="AM279">
            <v>0.33989427100303682</v>
          </cell>
          <cell r="AN279">
            <v>0.34260471156470756</v>
          </cell>
          <cell r="AP279" t="str">
            <v>Former Smoker (daily or occasional)</v>
          </cell>
          <cell r="AQ279">
            <v>6.1074722347092877E-3</v>
          </cell>
          <cell r="AR279">
            <v>6.5447077520970195E-3</v>
          </cell>
          <cell r="AS279">
            <v>6.391985401367011E-3</v>
          </cell>
          <cell r="AT279">
            <v>6.7856297413767504E-3</v>
          </cell>
          <cell r="AU279">
            <v>6.8489342616659668E-3</v>
          </cell>
          <cell r="AV279">
            <v>6.7978854200607362E-3</v>
          </cell>
          <cell r="AW279">
            <v>8.2225130775529804E-3</v>
          </cell>
        </row>
        <row r="280">
          <cell r="G280">
            <v>2533168</v>
          </cell>
          <cell r="H280">
            <v>2805653</v>
          </cell>
          <cell r="I280">
            <v>2818368</v>
          </cell>
          <cell r="J280">
            <v>2875864</v>
          </cell>
          <cell r="K280">
            <v>2916004</v>
          </cell>
          <cell r="L280">
            <v>2982157</v>
          </cell>
          <cell r="M280">
            <v>2998854</v>
          </cell>
          <cell r="O280" t="str">
            <v>Former smoker (daily)</v>
          </cell>
          <cell r="P280">
            <v>1.4</v>
          </cell>
          <cell r="Q280">
            <v>1.6</v>
          </cell>
          <cell r="R280">
            <v>1.5</v>
          </cell>
          <cell r="S280">
            <v>1.6</v>
          </cell>
          <cell r="T280">
            <v>1.8</v>
          </cell>
          <cell r="U280">
            <v>1.9</v>
          </cell>
          <cell r="V280">
            <v>2</v>
          </cell>
          <cell r="X280" t="str">
            <v>Former smoker (daily)</v>
          </cell>
          <cell r="Y280">
            <v>70928.703999999998</v>
          </cell>
          <cell r="Z280">
            <v>89780.895999999993</v>
          </cell>
          <cell r="AA280">
            <v>84551.039999999994</v>
          </cell>
          <cell r="AB280">
            <v>92027.648000000001</v>
          </cell>
          <cell r="AC280">
            <v>104976.144</v>
          </cell>
          <cell r="AD280">
            <v>113321.966</v>
          </cell>
          <cell r="AE280">
            <v>119954.16</v>
          </cell>
          <cell r="AG280" t="str">
            <v>Former smoker (daily)</v>
          </cell>
          <cell r="AH280">
            <v>0.19386211860942199</v>
          </cell>
          <cell r="AI280">
            <v>0.20945956034629754</v>
          </cell>
          <cell r="AJ280">
            <v>0.20602651956334805</v>
          </cell>
          <cell r="AK280">
            <v>0.20334123262290635</v>
          </cell>
          <cell r="AL280">
            <v>0.20128550577228194</v>
          </cell>
          <cell r="AM280">
            <v>0.202012088926703</v>
          </cell>
          <cell r="AN280">
            <v>0.1987768167885833</v>
          </cell>
          <cell r="AP280" t="str">
            <v>Former smoker (daily)</v>
          </cell>
          <cell r="AQ280">
            <v>5.4281393210638155E-3</v>
          </cell>
          <cell r="AR280">
            <v>6.2837868103889256E-3</v>
          </cell>
          <cell r="AS280">
            <v>5.7687425477737451E-3</v>
          </cell>
          <cell r="AT280">
            <v>6.506919443933004E-3</v>
          </cell>
          <cell r="AU280">
            <v>7.2462782078021506E-3</v>
          </cell>
          <cell r="AV280">
            <v>7.2724352013613077E-3</v>
          </cell>
          <cell r="AW280">
            <v>7.9510726715433314E-3</v>
          </cell>
        </row>
        <row r="281">
          <cell r="G281">
            <v>1846288</v>
          </cell>
          <cell r="H281">
            <v>2064600</v>
          </cell>
          <cell r="I281">
            <v>2039412</v>
          </cell>
          <cell r="J281">
            <v>1922609</v>
          </cell>
          <cell r="K281">
            <v>2044989</v>
          </cell>
          <cell r="L281">
            <v>2035454</v>
          </cell>
          <cell r="M281">
            <v>2169865</v>
          </cell>
          <cell r="O281" t="str">
            <v>Former smoker (occasional)</v>
          </cell>
          <cell r="P281">
            <v>1.7</v>
          </cell>
          <cell r="Q281">
            <v>1.6</v>
          </cell>
          <cell r="R281">
            <v>1.5</v>
          </cell>
          <cell r="S281">
            <v>1.9</v>
          </cell>
          <cell r="T281">
            <v>1.8</v>
          </cell>
          <cell r="U281">
            <v>1.9</v>
          </cell>
          <cell r="V281">
            <v>2</v>
          </cell>
          <cell r="X281" t="str">
            <v>Former smoker (occasional)</v>
          </cell>
          <cell r="Y281">
            <v>62773.792000000001</v>
          </cell>
          <cell r="Z281">
            <v>66067.199999999997</v>
          </cell>
          <cell r="AA281">
            <v>61182.36</v>
          </cell>
          <cell r="AB281">
            <v>73059.141999999993</v>
          </cell>
          <cell r="AC281">
            <v>73619.604000000007</v>
          </cell>
          <cell r="AD281">
            <v>77347.251999999993</v>
          </cell>
          <cell r="AE281">
            <v>86794.6</v>
          </cell>
          <cell r="AG281" t="str">
            <v>Former smoker (occasional)</v>
          </cell>
          <cell r="AH281">
            <v>0.14544189442998293</v>
          </cell>
          <cell r="AI281">
            <v>0.15413531477020356</v>
          </cell>
          <cell r="AJ281">
            <v>0.14908378051259694</v>
          </cell>
          <cell r="AK281">
            <v>0.13594025444593116</v>
          </cell>
          <cell r="AL281">
            <v>0.14116120731101639</v>
          </cell>
          <cell r="AM281">
            <v>0.13788218207633379</v>
          </cell>
          <cell r="AN281">
            <v>0.14382789477612426</v>
          </cell>
          <cell r="AP281" t="str">
            <v>Former smoker (occasional)</v>
          </cell>
          <cell r="AQ281">
            <v>5.8176757771993166E-3</v>
          </cell>
          <cell r="AR281">
            <v>4.6240594431061063E-3</v>
          </cell>
          <cell r="AS281">
            <v>4.4725134153779074E-3</v>
          </cell>
          <cell r="AT281">
            <v>5.1657296689453834E-3</v>
          </cell>
          <cell r="AU281">
            <v>5.0818034631965906E-3</v>
          </cell>
          <cell r="AV281">
            <v>5.2395229189006846E-3</v>
          </cell>
          <cell r="AW281">
            <v>5.7531157910449705E-3</v>
          </cell>
        </row>
        <row r="282">
          <cell r="G282">
            <v>5520352</v>
          </cell>
          <cell r="H282">
            <v>5710893</v>
          </cell>
          <cell r="I282">
            <v>6104051</v>
          </cell>
          <cell r="J282">
            <v>6659860</v>
          </cell>
          <cell r="K282">
            <v>6981875</v>
          </cell>
          <cell r="L282">
            <v>7159243</v>
          </cell>
          <cell r="M282">
            <v>7553366</v>
          </cell>
          <cell r="O282" t="str">
            <v>Never Smoker</v>
          </cell>
          <cell r="P282">
            <v>0.9</v>
          </cell>
          <cell r="Q282">
            <v>0.9</v>
          </cell>
          <cell r="R282">
            <v>0.8</v>
          </cell>
          <cell r="S282">
            <v>0.9</v>
          </cell>
          <cell r="T282">
            <v>0.9</v>
          </cell>
          <cell r="U282">
            <v>0.9</v>
          </cell>
          <cell r="V282">
            <v>1</v>
          </cell>
          <cell r="X282" t="str">
            <v>Never Smoker</v>
          </cell>
          <cell r="Y282">
            <v>99366.335999999996</v>
          </cell>
          <cell r="Z282">
            <v>102796.07400000001</v>
          </cell>
          <cell r="AA282">
            <v>97664.815999999992</v>
          </cell>
          <cell r="AB282">
            <v>119877.48</v>
          </cell>
          <cell r="AC282">
            <v>125673.75</v>
          </cell>
          <cell r="AD282">
            <v>128866.37400000001</v>
          </cell>
          <cell r="AE282">
            <v>151067.32</v>
          </cell>
          <cell r="AG282" t="str">
            <v>Never Smoker</v>
          </cell>
          <cell r="AH282">
            <v>0.42246986152902605</v>
          </cell>
          <cell r="AI282">
            <v>0.42635391367526498</v>
          </cell>
          <cell r="AJ282">
            <v>0.44621439881774638</v>
          </cell>
          <cell r="AK282">
            <v>0.47089297042418876</v>
          </cell>
          <cell r="AL282">
            <v>0.48194386585678584</v>
          </cell>
          <cell r="AM282">
            <v>0.48496897834818087</v>
          </cell>
          <cell r="AN282">
            <v>0.50066927216833979</v>
          </cell>
          <cell r="AP282" t="str">
            <v>Never Smoker</v>
          </cell>
          <cell r="AQ282">
            <v>5.9145780614063646E-3</v>
          </cell>
          <cell r="AR282">
            <v>6.8216626188042405E-3</v>
          </cell>
          <cell r="AS282">
            <v>6.2470015834484496E-3</v>
          </cell>
          <cell r="AT282">
            <v>7.53428752678702E-3</v>
          </cell>
          <cell r="AU282">
            <v>7.711101853708574E-3</v>
          </cell>
          <cell r="AV282">
            <v>7.7595036535708936E-3</v>
          </cell>
          <cell r="AW282">
            <v>1.0013385443366796E-2</v>
          </cell>
        </row>
      </sheetData>
      <sheetData sheetId="2">
        <row r="8">
          <cell r="B8">
            <v>3</v>
          </cell>
        </row>
        <row r="18">
          <cell r="B18">
            <v>6</v>
          </cell>
        </row>
        <row r="28">
          <cell r="B28">
            <v>20</v>
          </cell>
        </row>
        <row r="30">
          <cell r="B30">
            <v>151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-Waterfall-Prev"/>
      <sheetName val="Table2-Waterfall-Nbrofpeople"/>
      <sheetName val="Reworked"/>
      <sheetName val="Rawdata"/>
    </sheetNames>
    <sheetDataSet>
      <sheetData sheetId="0"/>
      <sheetData sheetId="1">
        <row r="24">
          <cell r="B24">
            <v>1</v>
          </cell>
        </row>
        <row r="25">
          <cell r="B25">
            <v>7</v>
          </cell>
        </row>
        <row r="166">
          <cell r="G166">
            <v>3560160</v>
          </cell>
          <cell r="H166">
            <v>2985712</v>
          </cell>
          <cell r="I166">
            <v>5026523</v>
          </cell>
          <cell r="J166">
            <v>3180235</v>
          </cell>
          <cell r="K166">
            <v>1846288</v>
          </cell>
          <cell r="L166">
            <v>4062657</v>
          </cell>
          <cell r="M166">
            <v>248896</v>
          </cell>
          <cell r="N166">
            <v>325552</v>
          </cell>
          <cell r="O166">
            <v>12649340</v>
          </cell>
        </row>
        <row r="167">
          <cell r="G167">
            <v>3263459</v>
          </cell>
          <cell r="H167">
            <v>2535421</v>
          </cell>
          <cell r="I167">
            <v>5543272</v>
          </cell>
          <cell r="J167">
            <v>3501323</v>
          </cell>
          <cell r="K167">
            <v>2041949</v>
          </cell>
          <cell r="L167">
            <v>4195446</v>
          </cell>
          <cell r="M167">
            <v>307076</v>
          </cell>
          <cell r="N167">
            <v>420962</v>
          </cell>
          <cell r="O167">
            <v>13002177</v>
          </cell>
        </row>
        <row r="168">
          <cell r="G168">
            <v>3155178</v>
          </cell>
          <cell r="H168">
            <v>2428773</v>
          </cell>
          <cell r="I168">
            <v>5564294</v>
          </cell>
          <cell r="J168">
            <v>3497385</v>
          </cell>
          <cell r="K168">
            <v>2066909</v>
          </cell>
          <cell r="L168">
            <v>4577205</v>
          </cell>
          <cell r="M168">
            <v>299575</v>
          </cell>
          <cell r="N168">
            <v>426830</v>
          </cell>
          <cell r="O168">
            <v>13296677</v>
          </cell>
        </row>
        <row r="169">
          <cell r="G169">
            <v>3370719</v>
          </cell>
          <cell r="H169">
            <v>2650369</v>
          </cell>
          <cell r="I169">
            <v>5553066</v>
          </cell>
          <cell r="J169">
            <v>3534732</v>
          </cell>
          <cell r="K169">
            <v>2018334</v>
          </cell>
          <cell r="L169">
            <v>4822914</v>
          </cell>
          <cell r="M169">
            <v>318113</v>
          </cell>
          <cell r="N169">
            <v>402237</v>
          </cell>
          <cell r="O169">
            <v>13746699</v>
          </cell>
        </row>
        <row r="170">
          <cell r="G170">
            <v>3299797</v>
          </cell>
          <cell r="H170">
            <v>2512715</v>
          </cell>
          <cell r="I170">
            <v>5599509</v>
          </cell>
          <cell r="J170">
            <v>3465110</v>
          </cell>
          <cell r="K170">
            <v>2134399</v>
          </cell>
          <cell r="L170">
            <v>5199603</v>
          </cell>
          <cell r="M170">
            <v>337359</v>
          </cell>
          <cell r="N170">
            <v>449723</v>
          </cell>
          <cell r="O170">
            <v>14098909</v>
          </cell>
        </row>
        <row r="171">
          <cell r="G171">
            <v>3258813</v>
          </cell>
          <cell r="H171">
            <v>2491826</v>
          </cell>
          <cell r="I171">
            <v>5825023</v>
          </cell>
          <cell r="J171">
            <v>3583523</v>
          </cell>
          <cell r="K171">
            <v>2241500</v>
          </cell>
          <cell r="L171">
            <v>5289790</v>
          </cell>
          <cell r="M171">
            <v>332920</v>
          </cell>
          <cell r="N171">
            <v>434067</v>
          </cell>
          <cell r="O171">
            <v>14373626</v>
          </cell>
        </row>
        <row r="172">
          <cell r="G172">
            <v>3198944</v>
          </cell>
          <cell r="H172">
            <v>2356726</v>
          </cell>
          <cell r="I172">
            <v>5969777</v>
          </cell>
          <cell r="J172">
            <v>3627890</v>
          </cell>
          <cell r="K172">
            <v>2341887</v>
          </cell>
          <cell r="L172">
            <v>5545736</v>
          </cell>
          <cell r="M172">
            <v>377207</v>
          </cell>
          <cell r="N172">
            <v>465011</v>
          </cell>
          <cell r="O172">
            <v>14714457</v>
          </cell>
        </row>
        <row r="176">
          <cell r="G176">
            <v>3112866</v>
          </cell>
          <cell r="H176">
            <v>2543309</v>
          </cell>
          <cell r="I176">
            <v>4433637</v>
          </cell>
          <cell r="J176">
            <v>2533168</v>
          </cell>
          <cell r="K176">
            <v>1900468</v>
          </cell>
          <cell r="L176">
            <v>5520352</v>
          </cell>
          <cell r="M176">
            <v>248188</v>
          </cell>
          <cell r="N176">
            <v>321369</v>
          </cell>
          <cell r="O176">
            <v>13066855</v>
          </cell>
        </row>
        <row r="177">
          <cell r="G177">
            <v>2813578</v>
          </cell>
          <cell r="H177">
            <v>2187144</v>
          </cell>
          <cell r="I177">
            <v>4870253</v>
          </cell>
          <cell r="J177">
            <v>2805653</v>
          </cell>
          <cell r="K177">
            <v>2064600</v>
          </cell>
          <cell r="L177">
            <v>5710893</v>
          </cell>
          <cell r="M177">
            <v>221756</v>
          </cell>
          <cell r="N177">
            <v>404678</v>
          </cell>
          <cell r="O177">
            <v>13394724</v>
          </cell>
        </row>
        <row r="178">
          <cell r="G178">
            <v>2717806</v>
          </cell>
          <cell r="H178">
            <v>2049802</v>
          </cell>
          <cell r="I178">
            <v>4857780</v>
          </cell>
          <cell r="J178">
            <v>2818368</v>
          </cell>
          <cell r="K178">
            <v>2039412</v>
          </cell>
          <cell r="L178">
            <v>6104051</v>
          </cell>
          <cell r="M178">
            <v>282955</v>
          </cell>
          <cell r="N178">
            <v>385049</v>
          </cell>
          <cell r="O178">
            <v>13679637</v>
          </cell>
        </row>
        <row r="179">
          <cell r="G179">
            <v>2684711</v>
          </cell>
          <cell r="H179">
            <v>2115741</v>
          </cell>
          <cell r="I179">
            <v>4798473</v>
          </cell>
          <cell r="J179">
            <v>2875864</v>
          </cell>
          <cell r="K179">
            <v>1922609</v>
          </cell>
          <cell r="L179">
            <v>6659860</v>
          </cell>
          <cell r="M179">
            <v>236450</v>
          </cell>
          <cell r="N179">
            <v>332520</v>
          </cell>
          <cell r="O179">
            <v>14143044</v>
          </cell>
        </row>
        <row r="180">
          <cell r="G180">
            <v>2544037</v>
          </cell>
          <cell r="H180">
            <v>1944161</v>
          </cell>
          <cell r="I180">
            <v>4960993</v>
          </cell>
          <cell r="J180">
            <v>2916004</v>
          </cell>
          <cell r="K180">
            <v>2044989</v>
          </cell>
          <cell r="L180">
            <v>6981875</v>
          </cell>
          <cell r="M180">
            <v>220802</v>
          </cell>
          <cell r="N180">
            <v>379074</v>
          </cell>
          <cell r="O180">
            <v>14486905</v>
          </cell>
        </row>
        <row r="181">
          <cell r="G181">
            <v>2585416</v>
          </cell>
          <cell r="H181">
            <v>1959463</v>
          </cell>
          <cell r="I181">
            <v>5017611</v>
          </cell>
          <cell r="J181">
            <v>2982157</v>
          </cell>
          <cell r="K181">
            <v>2035454</v>
          </cell>
          <cell r="L181">
            <v>7159243</v>
          </cell>
          <cell r="M181">
            <v>235864</v>
          </cell>
          <cell r="N181">
            <v>390089</v>
          </cell>
          <cell r="O181">
            <v>14762270</v>
          </cell>
        </row>
        <row r="182">
          <cell r="G182">
            <v>2364453</v>
          </cell>
          <cell r="H182">
            <v>1790957</v>
          </cell>
          <cell r="I182">
            <v>5168719</v>
          </cell>
          <cell r="J182">
            <v>2998854</v>
          </cell>
          <cell r="K182">
            <v>2169865</v>
          </cell>
          <cell r="L182">
            <v>7553366</v>
          </cell>
          <cell r="M182">
            <v>224799</v>
          </cell>
          <cell r="N182">
            <v>348697</v>
          </cell>
          <cell r="O182">
            <v>15086538</v>
          </cell>
        </row>
        <row r="285">
          <cell r="G285">
            <v>1870627</v>
          </cell>
          <cell r="H285">
            <v>1646892</v>
          </cell>
          <cell r="I285">
            <v>3334278</v>
          </cell>
          <cell r="J285">
            <v>2316006</v>
          </cell>
          <cell r="K285">
            <v>1018272</v>
          </cell>
          <cell r="L285">
            <v>2063407</v>
          </cell>
          <cell r="M285">
            <v>73487</v>
          </cell>
          <cell r="N285">
            <v>150248</v>
          </cell>
          <cell r="O285">
            <v>7268312</v>
          </cell>
        </row>
        <row r="286">
          <cell r="G286">
            <v>1801651</v>
          </cell>
          <cell r="H286">
            <v>1535181</v>
          </cell>
          <cell r="I286">
            <v>3854333</v>
          </cell>
          <cell r="J286">
            <v>2676029</v>
          </cell>
          <cell r="K286">
            <v>1178304</v>
          </cell>
          <cell r="L286">
            <v>2153322</v>
          </cell>
          <cell r="M286">
            <v>70441</v>
          </cell>
          <cell r="N286">
            <v>196029</v>
          </cell>
          <cell r="O286">
            <v>7809306</v>
          </cell>
        </row>
        <row r="287">
          <cell r="G287">
            <v>1857953</v>
          </cell>
          <cell r="H287">
            <v>1556791</v>
          </cell>
          <cell r="I287">
            <v>4070788</v>
          </cell>
          <cell r="J287">
            <v>2831933</v>
          </cell>
          <cell r="K287">
            <v>1238855</v>
          </cell>
          <cell r="L287">
            <v>2367526</v>
          </cell>
          <cell r="M287">
            <v>90566</v>
          </cell>
          <cell r="N287">
            <v>210596</v>
          </cell>
          <cell r="O287">
            <v>8296267</v>
          </cell>
        </row>
        <row r="288">
          <cell r="G288">
            <v>2061114</v>
          </cell>
          <cell r="H288">
            <v>1768645</v>
          </cell>
          <cell r="I288">
            <v>4092929</v>
          </cell>
          <cell r="J288">
            <v>2835045</v>
          </cell>
          <cell r="K288">
            <v>1257884</v>
          </cell>
          <cell r="L288">
            <v>2757772</v>
          </cell>
          <cell r="M288">
            <v>98899</v>
          </cell>
          <cell r="N288">
            <v>193570</v>
          </cell>
          <cell r="O288">
            <v>8911815</v>
          </cell>
        </row>
        <row r="289">
          <cell r="G289">
            <v>2134218</v>
          </cell>
          <cell r="H289">
            <v>1797666</v>
          </cell>
          <cell r="I289">
            <v>4340189</v>
          </cell>
          <cell r="J289">
            <v>2910413</v>
          </cell>
          <cell r="K289">
            <v>1429776</v>
          </cell>
          <cell r="L289">
            <v>2890398</v>
          </cell>
          <cell r="M289">
            <v>81401</v>
          </cell>
          <cell r="N289">
            <v>255151</v>
          </cell>
          <cell r="O289">
            <v>9364805</v>
          </cell>
        </row>
        <row r="290">
          <cell r="G290">
            <v>2144372</v>
          </cell>
          <cell r="H290">
            <v>1806746</v>
          </cell>
          <cell r="I290">
            <v>4384759</v>
          </cell>
          <cell r="J290">
            <v>2915764</v>
          </cell>
          <cell r="K290">
            <v>1468995</v>
          </cell>
          <cell r="L290">
            <v>3083615</v>
          </cell>
          <cell r="M290">
            <v>95542</v>
          </cell>
          <cell r="N290">
            <v>242084</v>
          </cell>
          <cell r="O290">
            <v>9612746</v>
          </cell>
        </row>
        <row r="291">
          <cell r="G291">
            <v>2032570</v>
          </cell>
          <cell r="H291">
            <v>1688855</v>
          </cell>
          <cell r="I291">
            <v>4406258</v>
          </cell>
          <cell r="J291">
            <v>2853228</v>
          </cell>
          <cell r="K291">
            <v>1553030</v>
          </cell>
          <cell r="L291">
            <v>3298651</v>
          </cell>
          <cell r="M291">
            <v>115268</v>
          </cell>
          <cell r="N291">
            <v>228447</v>
          </cell>
          <cell r="O291">
            <v>9737479</v>
          </cell>
        </row>
        <row r="327">
          <cell r="G327">
            <v>209873</v>
          </cell>
          <cell r="H327">
            <v>185523</v>
          </cell>
          <cell r="I327">
            <v>1079516</v>
          </cell>
          <cell r="J327">
            <v>876676</v>
          </cell>
          <cell r="K327">
            <v>277324</v>
          </cell>
          <cell r="L327">
            <v>298411</v>
          </cell>
          <cell r="M327">
            <v>7551</v>
          </cell>
          <cell r="N327">
            <v>16799</v>
          </cell>
          <cell r="O327">
            <v>1587800</v>
          </cell>
        </row>
        <row r="328">
          <cell r="G328">
            <v>189100</v>
          </cell>
          <cell r="H328">
            <v>163024</v>
          </cell>
          <cell r="I328">
            <v>1144105</v>
          </cell>
          <cell r="J328">
            <v>926028</v>
          </cell>
          <cell r="K328">
            <v>218077</v>
          </cell>
          <cell r="L328">
            <v>309350</v>
          </cell>
          <cell r="M328">
            <v>7749</v>
          </cell>
          <cell r="N328">
            <v>18327</v>
          </cell>
          <cell r="O328">
            <v>1642555</v>
          </cell>
        </row>
        <row r="329">
          <cell r="G329">
            <v>193885</v>
          </cell>
          <cell r="H329">
            <v>169421</v>
          </cell>
          <cell r="I329">
            <v>1199675</v>
          </cell>
          <cell r="J329">
            <v>966871</v>
          </cell>
          <cell r="K329">
            <v>232804</v>
          </cell>
          <cell r="L329">
            <v>340007</v>
          </cell>
          <cell r="M329">
            <v>5777</v>
          </cell>
          <cell r="N329">
            <v>18687</v>
          </cell>
          <cell r="O329">
            <v>1733567</v>
          </cell>
        </row>
        <row r="330">
          <cell r="G330">
            <v>220947</v>
          </cell>
          <cell r="H330">
            <v>189195</v>
          </cell>
          <cell r="I330">
            <v>1268693</v>
          </cell>
          <cell r="J330">
            <v>1017038</v>
          </cell>
          <cell r="K330">
            <v>251655</v>
          </cell>
          <cell r="L330">
            <v>372558</v>
          </cell>
          <cell r="M330">
            <v>8786</v>
          </cell>
          <cell r="N330">
            <v>22966</v>
          </cell>
          <cell r="O330">
            <v>1862198</v>
          </cell>
        </row>
        <row r="331">
          <cell r="G331">
            <v>227082</v>
          </cell>
          <cell r="H331">
            <v>187978</v>
          </cell>
          <cell r="I331">
            <v>1333692</v>
          </cell>
          <cell r="J331">
            <v>1056353</v>
          </cell>
          <cell r="K331">
            <v>277339</v>
          </cell>
          <cell r="L331">
            <v>434120</v>
          </cell>
          <cell r="M331">
            <v>5833</v>
          </cell>
          <cell r="N331">
            <v>33271</v>
          </cell>
          <cell r="O331">
            <v>1994894</v>
          </cell>
        </row>
        <row r="332">
          <cell r="G332">
            <v>217018</v>
          </cell>
          <cell r="H332">
            <v>189763</v>
          </cell>
          <cell r="I332">
            <v>1451954</v>
          </cell>
          <cell r="J332">
            <v>1145762</v>
          </cell>
          <cell r="K332">
            <v>306192</v>
          </cell>
          <cell r="L332">
            <v>480694</v>
          </cell>
          <cell r="M332">
            <v>5283</v>
          </cell>
          <cell r="N332">
            <v>21972</v>
          </cell>
          <cell r="O332">
            <v>2149666</v>
          </cell>
        </row>
        <row r="333">
          <cell r="G333">
            <v>253093</v>
          </cell>
          <cell r="H333">
            <v>217383</v>
          </cell>
          <cell r="I333">
            <v>1565832</v>
          </cell>
          <cell r="J333">
            <v>1194740</v>
          </cell>
          <cell r="K333">
            <v>371092</v>
          </cell>
          <cell r="L333">
            <v>534417</v>
          </cell>
          <cell r="M333">
            <v>8843</v>
          </cell>
          <cell r="N333">
            <v>26867</v>
          </cell>
          <cell r="O333">
            <v>2353342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sqref="A1:XFD1048576"/>
    </sheetView>
  </sheetViews>
  <sheetFormatPr defaultRowHeight="15" x14ac:dyDescent="0.25"/>
  <sheetData>
    <row r="2" spans="2:7" x14ac:dyDescent="0.25">
      <c r="B2" s="143" t="s">
        <v>116</v>
      </c>
      <c r="C2" s="143"/>
      <c r="D2" s="143"/>
      <c r="E2" s="143"/>
      <c r="F2" s="143"/>
      <c r="G2" s="143"/>
    </row>
    <row r="5" spans="2:7" ht="28.5" x14ac:dyDescent="0.45">
      <c r="B5" s="144" t="s">
        <v>117</v>
      </c>
    </row>
    <row r="6" spans="2:7" ht="21" x14ac:dyDescent="0.35">
      <c r="B6" s="145" t="s">
        <v>118</v>
      </c>
    </row>
    <row r="9" spans="2:7" x14ac:dyDescent="0.25">
      <c r="B9" t="s">
        <v>119</v>
      </c>
    </row>
    <row r="10" spans="2:7" x14ac:dyDescent="0.25">
      <c r="B10" s="146">
        <v>42541</v>
      </c>
    </row>
    <row r="13" spans="2:7" x14ac:dyDescent="0.25">
      <c r="B13" t="s">
        <v>120</v>
      </c>
    </row>
    <row r="14" spans="2:7" x14ac:dyDescent="0.25">
      <c r="B14" t="s">
        <v>121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BZ125"/>
  <sheetViews>
    <sheetView showZeros="0" zoomScale="70" zoomScaleNormal="70" workbookViewId="0">
      <selection activeCell="E2" sqref="E2"/>
    </sheetView>
  </sheetViews>
  <sheetFormatPr defaultRowHeight="15" x14ac:dyDescent="0.25"/>
  <cols>
    <col min="2" max="2" width="19.42578125" hidden="1" customWidth="1"/>
    <col min="3" max="3" width="0" hidden="1" customWidth="1"/>
  </cols>
  <sheetData>
    <row r="3" spans="2:25" s="8" customFormat="1" ht="15.75" thickBot="1" x14ac:dyDescent="0.3">
      <c r="B3"/>
      <c r="C3" s="6"/>
      <c r="D3" s="7"/>
      <c r="F3" s="6"/>
    </row>
    <row r="4" spans="2:25" s="8" customFormat="1" ht="15.75" thickBot="1" x14ac:dyDescent="0.3">
      <c r="B4" s="30"/>
      <c r="C4" s="6"/>
      <c r="D4" s="7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</row>
    <row r="5" spans="2:25" s="8" customFormat="1" x14ac:dyDescent="0.25">
      <c r="B5" s="94" t="s">
        <v>1</v>
      </c>
      <c r="C5" s="6"/>
      <c r="D5" s="7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6"/>
    </row>
    <row r="6" spans="2:25" s="8" customFormat="1" ht="28.5" x14ac:dyDescent="0.25">
      <c r="B6" s="95" t="s">
        <v>5</v>
      </c>
      <c r="C6" s="6"/>
      <c r="D6" s="7"/>
      <c r="E6" s="34"/>
      <c r="F6" s="35"/>
      <c r="G6" s="35"/>
      <c r="H6" s="35"/>
      <c r="I6" s="35"/>
      <c r="J6" s="35"/>
      <c r="K6" s="35"/>
      <c r="L6" s="37" t="s">
        <v>89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6"/>
    </row>
    <row r="7" spans="2:25" s="8" customFormat="1" x14ac:dyDescent="0.25">
      <c r="B7" s="95" t="s">
        <v>13</v>
      </c>
      <c r="C7" s="6"/>
      <c r="D7" s="7"/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6"/>
    </row>
    <row r="8" spans="2:25" s="8" customFormat="1" ht="15.75" thickBot="1" x14ac:dyDescent="0.3">
      <c r="B8" s="93">
        <v>1</v>
      </c>
      <c r="C8" s="6"/>
      <c r="D8" s="7"/>
      <c r="E8" s="34"/>
      <c r="F8" s="35"/>
      <c r="G8" s="35"/>
      <c r="H8" s="35"/>
      <c r="I8" s="35"/>
      <c r="J8" s="35"/>
      <c r="K8" s="35"/>
      <c r="L8" s="35" t="s">
        <v>101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6"/>
    </row>
    <row r="9" spans="2:25" s="8" customFormat="1" x14ac:dyDescent="0.25">
      <c r="B9" s="30"/>
      <c r="C9" s="6"/>
      <c r="D9" s="7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6"/>
    </row>
    <row r="10" spans="2:25" s="8" customFormat="1" x14ac:dyDescent="0.25">
      <c r="B10" s="30"/>
      <c r="C10" s="6"/>
      <c r="D10" s="7"/>
      <c r="E10" s="34"/>
      <c r="F10" s="35"/>
      <c r="G10" s="35"/>
      <c r="H10" s="35"/>
      <c r="I10" s="35"/>
      <c r="J10" s="35"/>
      <c r="K10" s="35"/>
      <c r="L10" s="35" t="s">
        <v>90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/>
    </row>
    <row r="11" spans="2:25" s="8" customFormat="1" x14ac:dyDescent="0.25">
      <c r="B11" s="30"/>
      <c r="C11" s="6"/>
      <c r="D11" s="7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6"/>
    </row>
    <row r="12" spans="2:25" s="8" customFormat="1" x14ac:dyDescent="0.25">
      <c r="B12" s="30"/>
      <c r="C12" s="6"/>
      <c r="D12" s="7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</row>
    <row r="13" spans="2:25" s="8" customFormat="1" x14ac:dyDescent="0.25">
      <c r="B13" s="30"/>
      <c r="C13" s="6"/>
      <c r="D13" s="7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</row>
    <row r="14" spans="2:25" s="8" customFormat="1" x14ac:dyDescent="0.25">
      <c r="B14" s="30"/>
      <c r="C14" s="6"/>
      <c r="D14" s="7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6"/>
    </row>
    <row r="15" spans="2:25" s="8" customFormat="1" x14ac:dyDescent="0.25">
      <c r="B15" s="30"/>
      <c r="C15" s="6"/>
      <c r="D15" s="7"/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/>
    </row>
    <row r="16" spans="2:25" s="8" customFormat="1" ht="15.75" thickBot="1" x14ac:dyDescent="0.3">
      <c r="B16" s="30"/>
      <c r="C16" s="6"/>
      <c r="D16" s="7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</row>
    <row r="17" spans="2:25" s="8" customFormat="1" x14ac:dyDescent="0.25">
      <c r="B17" s="90" t="s">
        <v>2</v>
      </c>
      <c r="C17" s="6"/>
      <c r="D17" s="7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6"/>
    </row>
    <row r="18" spans="2:25" s="8" customFormat="1" x14ac:dyDescent="0.25">
      <c r="B18" s="91" t="s">
        <v>0</v>
      </c>
      <c r="C18" s="6"/>
      <c r="D18" s="7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2:25" s="8" customFormat="1" x14ac:dyDescent="0.25">
      <c r="B19" s="91" t="s">
        <v>3</v>
      </c>
      <c r="C19" s="6"/>
      <c r="D19" s="7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/>
    </row>
    <row r="20" spans="2:25" s="8" customFormat="1" x14ac:dyDescent="0.25">
      <c r="B20" s="91" t="s">
        <v>102</v>
      </c>
      <c r="C20" s="6"/>
      <c r="D20" s="7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</row>
    <row r="21" spans="2:25" s="8" customFormat="1" x14ac:dyDescent="0.25">
      <c r="B21" s="92"/>
      <c r="C21" s="6"/>
      <c r="D21" s="7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</row>
    <row r="22" spans="2:25" s="8" customFormat="1" ht="15.75" thickBot="1" x14ac:dyDescent="0.3">
      <c r="B22" s="93">
        <v>1</v>
      </c>
      <c r="C22" s="6"/>
      <c r="D22" s="7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/>
    </row>
    <row r="23" spans="2:25" s="8" customFormat="1" x14ac:dyDescent="0.2">
      <c r="B23" s="39" t="s">
        <v>14</v>
      </c>
      <c r="C23" s="6"/>
      <c r="D23" s="7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/>
    </row>
    <row r="24" spans="2:25" s="8" customFormat="1" x14ac:dyDescent="0.2">
      <c r="B24" s="40">
        <f>IF(B8=1,0,(IF(B8=2,4,8)))</f>
        <v>0</v>
      </c>
      <c r="C24" s="6"/>
      <c r="D24" s="7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6"/>
    </row>
    <row r="25" spans="2:25" s="8" customFormat="1" x14ac:dyDescent="0.25">
      <c r="C25" s="6"/>
      <c r="D25" s="7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6"/>
    </row>
    <row r="26" spans="2:25" s="8" customFormat="1" x14ac:dyDescent="0.2">
      <c r="B26" s="39" t="s">
        <v>81</v>
      </c>
      <c r="C26" s="6"/>
      <c r="D26" s="7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6"/>
    </row>
    <row r="27" spans="2:25" s="8" customFormat="1" x14ac:dyDescent="0.2">
      <c r="B27" s="40">
        <f>IF(B22=1,1,(IF(B22=2,2,(IF(B22=3,3,4)))))</f>
        <v>1</v>
      </c>
      <c r="C27" s="6"/>
      <c r="D27" s="7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6"/>
    </row>
    <row r="28" spans="2:25" s="8" customFormat="1" x14ac:dyDescent="0.25">
      <c r="C28" s="6"/>
      <c r="D28" s="7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</row>
    <row r="29" spans="2:25" s="8" customFormat="1" x14ac:dyDescent="0.25">
      <c r="B29" s="30"/>
      <c r="C29" s="6"/>
      <c r="D29" s="7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/>
    </row>
    <row r="30" spans="2:25" s="8" customFormat="1" x14ac:dyDescent="0.25">
      <c r="B30" s="30"/>
      <c r="C30" s="6"/>
      <c r="D30" s="7"/>
      <c r="E30" s="34"/>
      <c r="F30" s="41"/>
      <c r="G30" s="42" t="s">
        <v>15</v>
      </c>
      <c r="H30" s="43" t="s">
        <v>65</v>
      </c>
      <c r="I30" s="43" t="s">
        <v>31</v>
      </c>
      <c r="J30" s="43" t="s">
        <v>66</v>
      </c>
      <c r="K30" s="43" t="s">
        <v>67</v>
      </c>
      <c r="L30" s="43" t="s">
        <v>103</v>
      </c>
      <c r="M30" s="43" t="s">
        <v>104</v>
      </c>
      <c r="N30" s="43" t="s">
        <v>70</v>
      </c>
      <c r="O30" s="43" t="s">
        <v>71</v>
      </c>
      <c r="P30" s="43" t="s">
        <v>105</v>
      </c>
      <c r="Q30" s="43" t="s">
        <v>73</v>
      </c>
      <c r="R30" s="43" t="s">
        <v>74</v>
      </c>
      <c r="S30" s="43" t="s">
        <v>51</v>
      </c>
      <c r="T30" s="35"/>
      <c r="U30" s="35"/>
      <c r="V30" s="35"/>
      <c r="W30" s="35"/>
      <c r="X30" s="35"/>
      <c r="Y30" s="36"/>
    </row>
    <row r="31" spans="2:25" s="8" customFormat="1" x14ac:dyDescent="0.25">
      <c r="B31" s="30"/>
      <c r="C31" s="6"/>
      <c r="D31" s="7"/>
      <c r="E31" s="34"/>
      <c r="G31" s="2" t="s">
        <v>38</v>
      </c>
      <c r="H31" s="44">
        <f>G58</f>
        <v>391728</v>
      </c>
      <c r="I31" s="44">
        <f t="shared" ref="I31:S31" si="0">H58</f>
        <v>116950</v>
      </c>
      <c r="J31" s="44">
        <f t="shared" si="0"/>
        <v>707431</v>
      </c>
      <c r="K31" s="44">
        <f t="shared" si="0"/>
        <v>591588</v>
      </c>
      <c r="L31" s="44">
        <f t="shared" si="0"/>
        <v>5649976</v>
      </c>
      <c r="M31" s="44">
        <f t="shared" si="0"/>
        <v>7999190</v>
      </c>
      <c r="N31" s="44">
        <f t="shared" si="0"/>
        <v>757321</v>
      </c>
      <c r="O31" s="44">
        <f t="shared" si="0"/>
        <v>705102</v>
      </c>
      <c r="P31" s="44">
        <f t="shared" si="0"/>
        <v>2495040</v>
      </c>
      <c r="Q31" s="44">
        <f t="shared" si="0"/>
        <v>2553518</v>
      </c>
      <c r="R31" s="44">
        <f t="shared" si="0"/>
        <v>37246</v>
      </c>
      <c r="S31" s="44">
        <f t="shared" si="0"/>
        <v>22005090</v>
      </c>
      <c r="T31" s="35"/>
      <c r="U31" s="35"/>
      <c r="V31" s="35"/>
      <c r="W31" s="35"/>
      <c r="X31" s="35"/>
      <c r="Y31" s="36"/>
    </row>
    <row r="32" spans="2:25" s="8" customFormat="1" x14ac:dyDescent="0.25">
      <c r="B32" s="30"/>
      <c r="C32" s="6"/>
      <c r="D32" s="7"/>
      <c r="E32" s="34"/>
      <c r="G32" s="2" t="s">
        <v>37</v>
      </c>
      <c r="H32" s="44">
        <f t="shared" ref="H32:S32" si="1">G59</f>
        <v>50264</v>
      </c>
      <c r="I32" s="44">
        <f t="shared" si="1"/>
        <v>6445</v>
      </c>
      <c r="J32" s="44">
        <f t="shared" si="1"/>
        <v>81397</v>
      </c>
      <c r="K32" s="44">
        <f t="shared" si="1"/>
        <v>33616</v>
      </c>
      <c r="L32" s="44">
        <f t="shared" si="1"/>
        <v>894207</v>
      </c>
      <c r="M32" s="44">
        <f t="shared" si="1"/>
        <v>3275967</v>
      </c>
      <c r="N32" s="44">
        <f t="shared" si="1"/>
        <v>244179</v>
      </c>
      <c r="O32" s="44">
        <f t="shared" si="1"/>
        <v>157449</v>
      </c>
      <c r="P32" s="44">
        <f t="shared" si="1"/>
        <v>815817</v>
      </c>
      <c r="Q32" s="44">
        <f t="shared" si="1"/>
        <v>1313592</v>
      </c>
      <c r="R32" s="44">
        <f t="shared" si="1"/>
        <v>54075</v>
      </c>
      <c r="S32" s="44">
        <f t="shared" si="1"/>
        <v>6927008</v>
      </c>
      <c r="T32" s="35"/>
      <c r="U32" s="35"/>
      <c r="V32" s="35"/>
      <c r="W32" s="35"/>
      <c r="X32" s="35"/>
      <c r="Y32" s="36"/>
    </row>
    <row r="33" spans="2:25" s="8" customFormat="1" x14ac:dyDescent="0.25">
      <c r="B33" s="30"/>
      <c r="C33" s="6"/>
      <c r="D33" s="7"/>
      <c r="E33" s="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</row>
    <row r="34" spans="2:25" s="8" customFormat="1" x14ac:dyDescent="0.25">
      <c r="B34" s="30"/>
      <c r="C34" s="6"/>
      <c r="D34" s="7"/>
      <c r="E34" s="34"/>
      <c r="F34" s="41"/>
      <c r="G34" s="42" t="s">
        <v>95</v>
      </c>
      <c r="H34" s="43" t="s">
        <v>65</v>
      </c>
      <c r="I34" s="43" t="s">
        <v>31</v>
      </c>
      <c r="J34" s="43" t="s">
        <v>66</v>
      </c>
      <c r="K34" s="43" t="s">
        <v>67</v>
      </c>
      <c r="L34" s="43" t="s">
        <v>103</v>
      </c>
      <c r="M34" s="43" t="s">
        <v>104</v>
      </c>
      <c r="N34" s="43" t="s">
        <v>70</v>
      </c>
      <c r="O34" s="43" t="s">
        <v>71</v>
      </c>
      <c r="P34" s="43" t="s">
        <v>105</v>
      </c>
      <c r="Q34" s="43" t="s">
        <v>73</v>
      </c>
      <c r="R34" s="43" t="s">
        <v>74</v>
      </c>
      <c r="S34" s="43" t="s">
        <v>51</v>
      </c>
      <c r="T34" s="35"/>
      <c r="U34" s="35"/>
      <c r="V34" s="35"/>
      <c r="W34" s="35"/>
      <c r="X34" s="35"/>
      <c r="Y34" s="36"/>
    </row>
    <row r="35" spans="2:25" s="8" customFormat="1" x14ac:dyDescent="0.25">
      <c r="B35" s="30"/>
      <c r="C35" s="6"/>
      <c r="D35" s="7"/>
      <c r="E35" s="34"/>
      <c r="G35" s="2" t="s">
        <v>38</v>
      </c>
      <c r="H35" s="44">
        <f>G62</f>
        <v>10968.383999999998</v>
      </c>
      <c r="I35" s="44">
        <f t="shared" ref="I35:R36" si="2">H62</f>
        <v>4210.2</v>
      </c>
      <c r="J35" s="44">
        <f t="shared" si="2"/>
        <v>25467.516</v>
      </c>
      <c r="K35" s="44">
        <f t="shared" si="2"/>
        <v>15381.288</v>
      </c>
      <c r="L35" s="44">
        <f t="shared" si="2"/>
        <v>112999.52</v>
      </c>
      <c r="M35" s="44">
        <f t="shared" si="2"/>
        <v>95990.28</v>
      </c>
      <c r="N35" s="44">
        <f t="shared" si="2"/>
        <v>19690.346000000001</v>
      </c>
      <c r="O35" s="44">
        <f t="shared" si="2"/>
        <v>25383.672000000002</v>
      </c>
      <c r="P35" s="44">
        <f t="shared" si="2"/>
        <v>74851.199999999997</v>
      </c>
      <c r="Q35" s="44">
        <f t="shared" si="2"/>
        <v>71498.504000000001</v>
      </c>
      <c r="R35" s="44">
        <f t="shared" si="2"/>
        <v>2309.252</v>
      </c>
      <c r="S35" s="44">
        <f>R62</f>
        <v>0</v>
      </c>
      <c r="T35" s="35"/>
      <c r="U35" s="35"/>
      <c r="V35" s="35"/>
      <c r="W35" s="35"/>
      <c r="X35" s="35"/>
      <c r="Y35" s="36"/>
    </row>
    <row r="36" spans="2:25" s="8" customFormat="1" x14ac:dyDescent="0.25">
      <c r="B36" s="30"/>
      <c r="C36" s="6"/>
      <c r="D36" s="7"/>
      <c r="E36" s="34"/>
      <c r="G36" s="2" t="s">
        <v>37</v>
      </c>
      <c r="H36" s="44">
        <f>G63</f>
        <v>6534.32</v>
      </c>
      <c r="I36" s="44">
        <f t="shared" si="2"/>
        <v>1753.04</v>
      </c>
      <c r="J36" s="44">
        <f t="shared" si="2"/>
        <v>10093.228000000001</v>
      </c>
      <c r="K36" s="44">
        <f t="shared" si="2"/>
        <v>6185.3439999999991</v>
      </c>
      <c r="L36" s="44">
        <f t="shared" si="2"/>
        <v>57229.248000000007</v>
      </c>
      <c r="M36" s="44">
        <f t="shared" si="2"/>
        <v>104830.944</v>
      </c>
      <c r="N36" s="44">
        <f t="shared" si="2"/>
        <v>20999.394</v>
      </c>
      <c r="O36" s="44">
        <f t="shared" si="2"/>
        <v>13225.716</v>
      </c>
      <c r="P36" s="44">
        <f t="shared" si="2"/>
        <v>50580.654000000002</v>
      </c>
      <c r="Q36" s="44">
        <f t="shared" si="2"/>
        <v>65679.600000000006</v>
      </c>
      <c r="R36" s="44">
        <f t="shared" si="2"/>
        <v>2379.3000000000002</v>
      </c>
      <c r="T36" s="35"/>
      <c r="U36" s="35"/>
      <c r="V36" s="35"/>
      <c r="W36" s="35"/>
      <c r="X36" s="35"/>
      <c r="Y36" s="36"/>
    </row>
    <row r="37" spans="2:25" s="8" customFormat="1" x14ac:dyDescent="0.25">
      <c r="B37" s="30"/>
      <c r="C37" s="6"/>
      <c r="D37" s="7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6"/>
    </row>
    <row r="38" spans="2:25" s="8" customFormat="1" x14ac:dyDescent="0.25">
      <c r="B38" s="30"/>
      <c r="C38" s="6"/>
      <c r="D38" s="7"/>
      <c r="E38" s="34"/>
      <c r="F38" s="41"/>
      <c r="G38" s="42" t="s">
        <v>82</v>
      </c>
      <c r="H38" s="43" t="s">
        <v>65</v>
      </c>
      <c r="I38" s="43" t="s">
        <v>31</v>
      </c>
      <c r="J38" s="43" t="s">
        <v>66</v>
      </c>
      <c r="K38" s="43" t="s">
        <v>67</v>
      </c>
      <c r="L38" s="43" t="s">
        <v>103</v>
      </c>
      <c r="M38" s="43" t="s">
        <v>104</v>
      </c>
      <c r="N38" s="43" t="s">
        <v>70</v>
      </c>
      <c r="O38" s="43" t="s">
        <v>71</v>
      </c>
      <c r="P38" s="43" t="s">
        <v>105</v>
      </c>
      <c r="Q38" s="43" t="s">
        <v>73</v>
      </c>
      <c r="R38" s="43" t="s">
        <v>74</v>
      </c>
      <c r="S38" s="43" t="s">
        <v>51</v>
      </c>
      <c r="T38" s="35"/>
      <c r="U38" s="35"/>
      <c r="V38" s="35"/>
      <c r="W38" s="35"/>
      <c r="X38" s="35"/>
      <c r="Y38" s="36"/>
    </row>
    <row r="39" spans="2:25" s="8" customFormat="1" x14ac:dyDescent="0.25">
      <c r="B39" s="30"/>
      <c r="C39" s="6"/>
      <c r="D39" s="7"/>
      <c r="E39" s="34"/>
      <c r="G39" s="2" t="s">
        <v>38</v>
      </c>
      <c r="H39" s="63">
        <f t="shared" ref="H39:S39" si="3">G67</f>
        <v>1</v>
      </c>
      <c r="I39" s="63">
        <f t="shared" si="3"/>
        <v>1</v>
      </c>
      <c r="J39" s="63">
        <f t="shared" si="3"/>
        <v>1</v>
      </c>
      <c r="K39" s="63">
        <f t="shared" si="3"/>
        <v>1</v>
      </c>
      <c r="L39" s="63">
        <f t="shared" si="3"/>
        <v>1</v>
      </c>
      <c r="M39" s="63">
        <f t="shared" si="3"/>
        <v>1</v>
      </c>
      <c r="N39" s="63">
        <f t="shared" si="3"/>
        <v>1</v>
      </c>
      <c r="O39" s="63">
        <f t="shared" si="3"/>
        <v>1</v>
      </c>
      <c r="P39" s="63">
        <f t="shared" si="3"/>
        <v>1</v>
      </c>
      <c r="Q39" s="63">
        <f t="shared" si="3"/>
        <v>1</v>
      </c>
      <c r="R39" s="63">
        <f t="shared" si="3"/>
        <v>1</v>
      </c>
      <c r="S39" s="63">
        <f t="shared" si="3"/>
        <v>0</v>
      </c>
      <c r="T39" s="35"/>
      <c r="U39" s="35"/>
      <c r="V39" s="35"/>
      <c r="W39" s="35"/>
      <c r="X39" s="35"/>
      <c r="Y39" s="36"/>
    </row>
    <row r="40" spans="2:25" s="8" customFormat="1" x14ac:dyDescent="0.25">
      <c r="B40" s="30"/>
      <c r="C40" s="6"/>
      <c r="D40" s="7"/>
      <c r="E40" s="34"/>
      <c r="G40" s="2" t="s">
        <v>37</v>
      </c>
      <c r="H40" s="63">
        <f t="shared" ref="H40:S40" si="4">G68</f>
        <v>1</v>
      </c>
      <c r="I40" s="63">
        <f t="shared" si="4"/>
        <v>1</v>
      </c>
      <c r="J40" s="63">
        <f t="shared" si="4"/>
        <v>1</v>
      </c>
      <c r="K40" s="63">
        <f t="shared" si="4"/>
        <v>1</v>
      </c>
      <c r="L40" s="63">
        <f t="shared" si="4"/>
        <v>1</v>
      </c>
      <c r="M40" s="63">
        <f t="shared" si="4"/>
        <v>1</v>
      </c>
      <c r="N40" s="63">
        <f t="shared" si="4"/>
        <v>1</v>
      </c>
      <c r="O40" s="63">
        <f t="shared" si="4"/>
        <v>1</v>
      </c>
      <c r="P40" s="63">
        <f t="shared" si="4"/>
        <v>1</v>
      </c>
      <c r="Q40" s="63">
        <f t="shared" si="4"/>
        <v>1</v>
      </c>
      <c r="R40" s="63">
        <f t="shared" si="4"/>
        <v>1</v>
      </c>
      <c r="S40" s="63">
        <f t="shared" si="4"/>
        <v>0</v>
      </c>
      <c r="T40" s="35"/>
      <c r="U40" s="35"/>
      <c r="V40" s="35"/>
      <c r="W40" s="35"/>
      <c r="X40" s="35"/>
      <c r="Y40" s="36"/>
    </row>
    <row r="41" spans="2:25" s="8" customFormat="1" x14ac:dyDescent="0.25">
      <c r="B41" s="30"/>
      <c r="C41" s="6"/>
      <c r="D41" s="7"/>
      <c r="E41" s="34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6"/>
    </row>
    <row r="42" spans="2:25" s="8" customFormat="1" x14ac:dyDescent="0.25">
      <c r="B42" s="30"/>
      <c r="C42" s="6"/>
      <c r="D42" s="7"/>
      <c r="E42" s="34"/>
      <c r="F42" s="41"/>
      <c r="G42" s="42" t="s">
        <v>96</v>
      </c>
      <c r="H42" s="43" t="s">
        <v>65</v>
      </c>
      <c r="I42" s="43" t="s">
        <v>31</v>
      </c>
      <c r="J42" s="43" t="s">
        <v>66</v>
      </c>
      <c r="K42" s="43" t="s">
        <v>67</v>
      </c>
      <c r="L42" s="43" t="s">
        <v>103</v>
      </c>
      <c r="M42" s="43" t="s">
        <v>104</v>
      </c>
      <c r="N42" s="43" t="s">
        <v>70</v>
      </c>
      <c r="O42" s="43" t="s">
        <v>71</v>
      </c>
      <c r="P42" s="43" t="s">
        <v>105</v>
      </c>
      <c r="Q42" s="43" t="s">
        <v>73</v>
      </c>
      <c r="R42" s="43" t="s">
        <v>74</v>
      </c>
      <c r="S42" s="43" t="s">
        <v>51</v>
      </c>
      <c r="T42" s="35"/>
      <c r="U42" s="35"/>
      <c r="V42" s="35"/>
      <c r="W42" s="35"/>
      <c r="X42" s="35"/>
      <c r="Y42" s="36"/>
    </row>
    <row r="43" spans="2:25" s="8" customFormat="1" x14ac:dyDescent="0.25">
      <c r="B43" s="30"/>
      <c r="C43" s="6"/>
      <c r="D43" s="7"/>
      <c r="E43" s="34"/>
      <c r="G43" s="2" t="s">
        <v>38</v>
      </c>
      <c r="H43" s="63">
        <f>G71</f>
        <v>2.7999999999999997E-2</v>
      </c>
      <c r="I43" s="63">
        <f t="shared" ref="I43:S43" si="5">H71</f>
        <v>0.20400000000000001</v>
      </c>
      <c r="J43" s="63">
        <f t="shared" si="5"/>
        <v>3.6000000000000004E-2</v>
      </c>
      <c r="K43" s="63">
        <f t="shared" si="5"/>
        <v>3.6000000000000004E-2</v>
      </c>
      <c r="L43" s="63">
        <f t="shared" si="5"/>
        <v>2.6000000000000002E-2</v>
      </c>
      <c r="M43" s="63">
        <f t="shared" si="5"/>
        <v>0.02</v>
      </c>
      <c r="N43" s="63">
        <f t="shared" si="5"/>
        <v>1.2E-2</v>
      </c>
      <c r="O43" s="63">
        <f t="shared" si="5"/>
        <v>2.6000000000000002E-2</v>
      </c>
      <c r="P43" s="63">
        <f t="shared" si="5"/>
        <v>3.6000000000000004E-2</v>
      </c>
      <c r="Q43" s="63">
        <f t="shared" si="5"/>
        <v>0.03</v>
      </c>
      <c r="R43" s="63">
        <f t="shared" si="5"/>
        <v>2.7999999999999997E-2</v>
      </c>
      <c r="S43" s="63">
        <f t="shared" si="5"/>
        <v>0</v>
      </c>
      <c r="T43" s="35"/>
      <c r="U43" s="35"/>
      <c r="V43" s="35"/>
      <c r="W43" s="35"/>
      <c r="X43" s="35"/>
      <c r="Y43" s="36"/>
    </row>
    <row r="44" spans="2:25" s="8" customFormat="1" x14ac:dyDescent="0.25">
      <c r="B44" s="30"/>
      <c r="C44" s="6"/>
      <c r="D44" s="7"/>
      <c r="E44" s="34"/>
      <c r="G44" s="2" t="s">
        <v>37</v>
      </c>
      <c r="H44" s="63">
        <f>G72</f>
        <v>0.13</v>
      </c>
      <c r="I44" s="63">
        <f t="shared" ref="I44:S44" si="6">H72</f>
        <v>0.27200000000000002</v>
      </c>
      <c r="J44" s="63">
        <f t="shared" si="6"/>
        <v>0.124</v>
      </c>
      <c r="K44" s="63">
        <f t="shared" si="6"/>
        <v>0.184</v>
      </c>
      <c r="L44" s="63">
        <f t="shared" si="6"/>
        <v>6.4000000000000001E-2</v>
      </c>
      <c r="M44" s="63">
        <f t="shared" si="6"/>
        <v>3.2000000000000001E-2</v>
      </c>
      <c r="N44" s="63">
        <f t="shared" si="6"/>
        <v>8.5999999999999993E-2</v>
      </c>
      <c r="O44" s="63">
        <f t="shared" si="6"/>
        <v>8.4000000000000005E-2</v>
      </c>
      <c r="P44" s="63">
        <f t="shared" si="6"/>
        <v>6.2E-2</v>
      </c>
      <c r="Q44" s="63">
        <f t="shared" si="6"/>
        <v>0.05</v>
      </c>
      <c r="R44" s="63">
        <f t="shared" si="6"/>
        <v>4.4000000000000004E-2</v>
      </c>
      <c r="S44" s="63">
        <f t="shared" si="6"/>
        <v>0</v>
      </c>
      <c r="T44" s="35"/>
      <c r="U44" s="35"/>
      <c r="V44" s="35"/>
      <c r="W44" s="35"/>
      <c r="X44" s="35"/>
      <c r="Y44" s="36"/>
    </row>
    <row r="45" spans="2:25" s="8" customFormat="1" x14ac:dyDescent="0.25">
      <c r="B45" s="30"/>
      <c r="C45" s="6"/>
      <c r="D45" s="7"/>
      <c r="E45" s="3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6"/>
    </row>
    <row r="46" spans="2:25" s="8" customFormat="1" ht="15.75" thickBot="1" x14ac:dyDescent="0.3">
      <c r="B46" s="30"/>
      <c r="C46" s="6"/>
      <c r="D46" s="7"/>
      <c r="E46" s="34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6"/>
    </row>
    <row r="47" spans="2:25" s="8" customFormat="1" x14ac:dyDescent="0.25">
      <c r="B47" s="30"/>
      <c r="C47" s="6"/>
      <c r="D47" s="7"/>
      <c r="E47" s="34"/>
      <c r="F47" s="98" t="s">
        <v>17</v>
      </c>
      <c r="G47" s="99"/>
      <c r="H47" s="100"/>
      <c r="I47" s="100"/>
      <c r="J47" s="100"/>
      <c r="K47" s="100"/>
      <c r="L47" s="100"/>
      <c r="M47" s="100"/>
      <c r="N47" s="32"/>
      <c r="O47" s="32"/>
      <c r="P47" s="32"/>
      <c r="Q47" s="32"/>
      <c r="R47" s="32"/>
      <c r="S47" s="33"/>
      <c r="T47" s="35"/>
      <c r="U47" s="35"/>
      <c r="V47" s="35"/>
      <c r="W47" s="35"/>
      <c r="X47" s="35"/>
      <c r="Y47" s="36"/>
    </row>
    <row r="48" spans="2:25" s="8" customFormat="1" x14ac:dyDescent="0.25">
      <c r="B48" s="30"/>
      <c r="C48" s="6"/>
      <c r="D48" s="7"/>
      <c r="E48" s="34"/>
      <c r="F48" s="101"/>
      <c r="G48" s="67" t="s">
        <v>38</v>
      </c>
      <c r="H48" s="68">
        <f>IF(G75&lt;16.6,0,IF(G75&lt;33.4,"E", "F"))</f>
        <v>0</v>
      </c>
      <c r="I48" s="68">
        <f t="shared" ref="I48:S48" si="7">IF(H75&lt;16.6,0,IF(H75&lt;33.4,"E", "F"))</f>
        <v>0</v>
      </c>
      <c r="J48" s="68">
        <f t="shared" si="7"/>
        <v>0</v>
      </c>
      <c r="K48" s="68">
        <f t="shared" si="7"/>
        <v>0</v>
      </c>
      <c r="L48" s="68">
        <f t="shared" si="7"/>
        <v>0</v>
      </c>
      <c r="M48" s="68">
        <f t="shared" si="7"/>
        <v>0</v>
      </c>
      <c r="N48" s="68">
        <f t="shared" si="7"/>
        <v>0</v>
      </c>
      <c r="O48" s="68">
        <f t="shared" si="7"/>
        <v>0</v>
      </c>
      <c r="P48" s="68">
        <f t="shared" si="7"/>
        <v>0</v>
      </c>
      <c r="Q48" s="68">
        <f t="shared" si="7"/>
        <v>0</v>
      </c>
      <c r="R48" s="68">
        <f t="shared" si="7"/>
        <v>0</v>
      </c>
      <c r="S48" s="102">
        <f t="shared" si="7"/>
        <v>0</v>
      </c>
      <c r="T48" s="35"/>
      <c r="U48" s="35"/>
      <c r="V48" s="35"/>
      <c r="W48" s="35"/>
      <c r="X48" s="35"/>
      <c r="Y48" s="36"/>
    </row>
    <row r="49" spans="2:46" s="8" customFormat="1" ht="15.75" thickBot="1" x14ac:dyDescent="0.3">
      <c r="B49" s="30"/>
      <c r="C49" s="6"/>
      <c r="D49" s="7"/>
      <c r="E49" s="34"/>
      <c r="F49" s="103"/>
      <c r="G49" s="104" t="s">
        <v>37</v>
      </c>
      <c r="H49" s="105">
        <f t="shared" ref="H49:S49" si="8">IF(G76&lt;16.6,0,IF(G76&lt;33.4,"E", "F"))</f>
        <v>0</v>
      </c>
      <c r="I49" s="105">
        <f t="shared" si="8"/>
        <v>0</v>
      </c>
      <c r="J49" s="105">
        <f t="shared" si="8"/>
        <v>0</v>
      </c>
      <c r="K49" s="105">
        <f t="shared" si="8"/>
        <v>0</v>
      </c>
      <c r="L49" s="105">
        <f t="shared" si="8"/>
        <v>0</v>
      </c>
      <c r="M49" s="105">
        <f t="shared" si="8"/>
        <v>0</v>
      </c>
      <c r="N49" s="105">
        <f t="shared" si="8"/>
        <v>0</v>
      </c>
      <c r="O49" s="105">
        <f t="shared" si="8"/>
        <v>0</v>
      </c>
      <c r="P49" s="105">
        <f t="shared" si="8"/>
        <v>0</v>
      </c>
      <c r="Q49" s="105">
        <f t="shared" si="8"/>
        <v>0</v>
      </c>
      <c r="R49" s="105">
        <f t="shared" si="8"/>
        <v>0</v>
      </c>
      <c r="S49" s="106">
        <f t="shared" si="8"/>
        <v>0</v>
      </c>
      <c r="T49" s="35"/>
      <c r="U49" s="35"/>
      <c r="V49" s="35"/>
      <c r="W49" s="35"/>
      <c r="X49" s="35"/>
      <c r="Y49" s="36"/>
    </row>
    <row r="50" spans="2:46" s="8" customFormat="1" x14ac:dyDescent="0.25">
      <c r="B50" s="30"/>
      <c r="C50" s="6"/>
      <c r="D50" s="7"/>
      <c r="E50" s="3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6"/>
    </row>
    <row r="51" spans="2:46" s="8" customFormat="1" ht="15.75" thickBot="1" x14ac:dyDescent="0.3">
      <c r="B51" s="30"/>
      <c r="C51" s="6"/>
      <c r="D51" s="7"/>
      <c r="E51" s="45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7"/>
    </row>
    <row r="52" spans="2:46" s="6" customFormat="1" ht="11.25" x14ac:dyDescent="0.25">
      <c r="B52" s="48"/>
    </row>
    <row r="53" spans="2:46" s="6" customFormat="1" ht="11.25" x14ac:dyDescent="0.25">
      <c r="B53" s="48"/>
    </row>
    <row r="54" spans="2:46" s="22" customFormat="1" ht="26.25" x14ac:dyDescent="0.25">
      <c r="B54" s="49"/>
      <c r="C54" s="24"/>
      <c r="D54" s="25" t="s">
        <v>12</v>
      </c>
      <c r="F54" s="26"/>
    </row>
    <row r="55" spans="2:46" s="6" customFormat="1" ht="11.25" x14ac:dyDescent="0.25">
      <c r="B55" s="48"/>
    </row>
    <row r="56" spans="2:46" s="6" customFormat="1" ht="12.75" x14ac:dyDescent="0.25">
      <c r="B56" s="48"/>
      <c r="F56" s="2"/>
      <c r="S56" s="52"/>
      <c r="U56" s="6" t="s">
        <v>113</v>
      </c>
      <c r="V56" s="141" t="str">
        <f>CONCATENATE(V59,X60,V60,X60,V61)</f>
        <v>Number of People , All people , Both men and women</v>
      </c>
      <c r="W56" s="141"/>
      <c r="X56" s="142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</row>
    <row r="57" spans="2:46" s="6" customFormat="1" x14ac:dyDescent="0.2">
      <c r="B57" s="48"/>
      <c r="D57" s="53"/>
      <c r="E57" s="53"/>
      <c r="F57" s="54" t="s">
        <v>15</v>
      </c>
      <c r="G57" s="20" t="s">
        <v>65</v>
      </c>
      <c r="H57" s="20" t="s">
        <v>31</v>
      </c>
      <c r="I57" s="20" t="s">
        <v>66</v>
      </c>
      <c r="J57" s="20" t="s">
        <v>67</v>
      </c>
      <c r="K57" s="20" t="s">
        <v>68</v>
      </c>
      <c r="L57" s="20" t="s">
        <v>69</v>
      </c>
      <c r="M57" s="20" t="s">
        <v>70</v>
      </c>
      <c r="N57" s="20" t="s">
        <v>71</v>
      </c>
      <c r="O57" s="20" t="s">
        <v>72</v>
      </c>
      <c r="P57" s="20" t="s">
        <v>73</v>
      </c>
      <c r="Q57" s="20" t="s">
        <v>74</v>
      </c>
      <c r="R57" s="20" t="s">
        <v>22</v>
      </c>
      <c r="S57" s="55"/>
      <c r="U57" s="51"/>
      <c r="V57" s="141" t="str">
        <f>CONCATENATE(V58,X60,V60,X60,V61)</f>
        <v>Prevalence , All people , Both men and women</v>
      </c>
      <c r="W57" s="142"/>
      <c r="X57" s="142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</row>
    <row r="58" spans="2:46" s="55" customFormat="1" x14ac:dyDescent="0.25">
      <c r="B58" s="56"/>
      <c r="E58" s="57"/>
      <c r="F58" s="5" t="s">
        <v>38</v>
      </c>
      <c r="G58" s="14">
        <f t="shared" ref="G58:Q58" si="9">INDEX(range2a,sexvalue3+behaviourvalue3,G$91)</f>
        <v>391728</v>
      </c>
      <c r="H58" s="14">
        <f t="shared" si="9"/>
        <v>116950</v>
      </c>
      <c r="I58" s="14">
        <f t="shared" si="9"/>
        <v>707431</v>
      </c>
      <c r="J58" s="14">
        <f t="shared" si="9"/>
        <v>591588</v>
      </c>
      <c r="K58" s="14">
        <f t="shared" si="9"/>
        <v>5649976</v>
      </c>
      <c r="L58" s="14">
        <f t="shared" si="9"/>
        <v>7999190</v>
      </c>
      <c r="M58" s="14">
        <f t="shared" si="9"/>
        <v>757321</v>
      </c>
      <c r="N58" s="14">
        <f t="shared" si="9"/>
        <v>705102</v>
      </c>
      <c r="O58" s="14">
        <f t="shared" si="9"/>
        <v>2495040</v>
      </c>
      <c r="P58" s="14">
        <f t="shared" si="9"/>
        <v>2553518</v>
      </c>
      <c r="Q58" s="14">
        <f t="shared" si="9"/>
        <v>37246</v>
      </c>
      <c r="R58" s="14">
        <f>SUM(G58:Q58)</f>
        <v>22005090</v>
      </c>
      <c r="T58" s="6"/>
      <c r="U58" s="6"/>
      <c r="V58" s="141" t="s">
        <v>99</v>
      </c>
      <c r="W58" s="142"/>
      <c r="X58" s="142"/>
      <c r="Y58" s="6"/>
      <c r="Z58" s="6"/>
      <c r="AA58" s="6"/>
      <c r="AB58" s="6"/>
      <c r="AC58" s="6"/>
    </row>
    <row r="59" spans="2:46" s="55" customFormat="1" x14ac:dyDescent="0.25">
      <c r="B59" s="56"/>
      <c r="E59" s="57"/>
      <c r="F59" s="5" t="s">
        <v>37</v>
      </c>
      <c r="G59" s="14">
        <f t="shared" ref="G59:Q59" si="10">INDEX(range1A,sexvalue3+behaviourvalue3,G$91)</f>
        <v>50264</v>
      </c>
      <c r="H59" s="14">
        <f t="shared" si="10"/>
        <v>6445</v>
      </c>
      <c r="I59" s="14">
        <f t="shared" si="10"/>
        <v>81397</v>
      </c>
      <c r="J59" s="14">
        <f t="shared" si="10"/>
        <v>33616</v>
      </c>
      <c r="K59" s="14">
        <f t="shared" si="10"/>
        <v>894207</v>
      </c>
      <c r="L59" s="14">
        <f t="shared" si="10"/>
        <v>3275967</v>
      </c>
      <c r="M59" s="14">
        <f t="shared" si="10"/>
        <v>244179</v>
      </c>
      <c r="N59" s="14">
        <f t="shared" si="10"/>
        <v>157449</v>
      </c>
      <c r="O59" s="14">
        <f t="shared" si="10"/>
        <v>815817</v>
      </c>
      <c r="P59" s="14">
        <f t="shared" si="10"/>
        <v>1313592</v>
      </c>
      <c r="Q59" s="14">
        <f t="shared" si="10"/>
        <v>54075</v>
      </c>
      <c r="R59" s="14">
        <f>SUM(G59:Q59)</f>
        <v>6927008</v>
      </c>
      <c r="T59" s="6"/>
      <c r="U59" s="6"/>
      <c r="V59" s="141" t="s">
        <v>98</v>
      </c>
      <c r="W59" s="142"/>
      <c r="X59" s="142"/>
      <c r="Y59" s="6"/>
      <c r="Z59" s="6"/>
      <c r="AA59" s="6"/>
      <c r="AB59" s="6"/>
      <c r="AC59" s="6"/>
    </row>
    <row r="60" spans="2:46" s="55" customFormat="1" x14ac:dyDescent="0.25">
      <c r="B60" s="56"/>
      <c r="E60" s="57"/>
      <c r="T60" s="6"/>
      <c r="U60" s="142" t="s">
        <v>97</v>
      </c>
      <c r="V60" s="141" t="str">
        <f>INDEX(B17:B20,B22)</f>
        <v>All people</v>
      </c>
      <c r="W60" s="142"/>
      <c r="X60" s="142" t="s">
        <v>100</v>
      </c>
      <c r="Y60" s="6"/>
      <c r="Z60" s="6"/>
      <c r="AA60" s="6"/>
      <c r="AB60" s="6"/>
      <c r="AC60" s="6"/>
    </row>
    <row r="61" spans="2:46" s="55" customFormat="1" x14ac:dyDescent="0.2">
      <c r="B61" s="56"/>
      <c r="D61" s="53"/>
      <c r="E61" s="53"/>
      <c r="F61" s="54" t="s">
        <v>92</v>
      </c>
      <c r="G61" s="20" t="s">
        <v>65</v>
      </c>
      <c r="H61" s="20" t="s">
        <v>31</v>
      </c>
      <c r="I61" s="20" t="s">
        <v>66</v>
      </c>
      <c r="J61" s="20" t="s">
        <v>67</v>
      </c>
      <c r="K61" s="20" t="s">
        <v>68</v>
      </c>
      <c r="L61" s="20" t="s">
        <v>69</v>
      </c>
      <c r="M61" s="20" t="s">
        <v>70</v>
      </c>
      <c r="N61" s="20" t="s">
        <v>71</v>
      </c>
      <c r="O61" s="20" t="s">
        <v>72</v>
      </c>
      <c r="P61" s="20" t="s">
        <v>73</v>
      </c>
      <c r="Q61" s="20" t="s">
        <v>74</v>
      </c>
      <c r="R61" s="20" t="s">
        <v>22</v>
      </c>
      <c r="T61" s="6"/>
      <c r="U61" s="142" t="s">
        <v>14</v>
      </c>
      <c r="V61" s="141" t="str">
        <f>INDEX(B5:B7,sexvalue1a)</f>
        <v>Both men and women</v>
      </c>
      <c r="W61" s="142"/>
      <c r="X61" s="142"/>
      <c r="Y61" s="6"/>
      <c r="Z61" s="6"/>
      <c r="AA61" s="6"/>
      <c r="AB61" s="6"/>
      <c r="AC61" s="6"/>
    </row>
    <row r="62" spans="2:46" s="55" customFormat="1" ht="11.25" x14ac:dyDescent="0.25">
      <c r="B62" s="56"/>
      <c r="F62" s="5" t="s">
        <v>38</v>
      </c>
      <c r="G62" s="14">
        <f t="shared" ref="G62:Q62" si="11">INDEX(range2a,sexvalue3+behaviourvalue3,AK$91)</f>
        <v>10968.383999999998</v>
      </c>
      <c r="H62" s="14">
        <f t="shared" si="11"/>
        <v>4210.2</v>
      </c>
      <c r="I62" s="14">
        <f t="shared" si="11"/>
        <v>25467.516</v>
      </c>
      <c r="J62" s="14">
        <f t="shared" si="11"/>
        <v>15381.288</v>
      </c>
      <c r="K62" s="14">
        <f t="shared" si="11"/>
        <v>112999.52</v>
      </c>
      <c r="L62" s="14">
        <f t="shared" si="11"/>
        <v>95990.28</v>
      </c>
      <c r="M62" s="14">
        <f t="shared" si="11"/>
        <v>19690.346000000001</v>
      </c>
      <c r="N62" s="14">
        <f t="shared" si="11"/>
        <v>25383.672000000002</v>
      </c>
      <c r="O62" s="14">
        <f t="shared" si="11"/>
        <v>74851.199999999997</v>
      </c>
      <c r="P62" s="14">
        <f t="shared" si="11"/>
        <v>71498.504000000001</v>
      </c>
      <c r="Q62" s="14">
        <f t="shared" si="11"/>
        <v>2309.252</v>
      </c>
      <c r="R62" s="9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2:46" s="55" customFormat="1" ht="11.25" x14ac:dyDescent="0.25">
      <c r="B63" s="56"/>
      <c r="F63" s="5" t="s">
        <v>37</v>
      </c>
      <c r="G63" s="14">
        <f t="shared" ref="G63:Q63" si="12">INDEX(range1A,sexvalue3+behaviourvalue3,AK$91)</f>
        <v>6534.32</v>
      </c>
      <c r="H63" s="14">
        <f>INDEX(range1A,sexvalue3+behaviourvalue3,AL$91)</f>
        <v>1753.04</v>
      </c>
      <c r="I63" s="14">
        <f t="shared" si="12"/>
        <v>10093.228000000001</v>
      </c>
      <c r="J63" s="14">
        <f t="shared" si="12"/>
        <v>6185.3439999999991</v>
      </c>
      <c r="K63" s="14">
        <f t="shared" si="12"/>
        <v>57229.248000000007</v>
      </c>
      <c r="L63" s="14">
        <f t="shared" si="12"/>
        <v>104830.944</v>
      </c>
      <c r="M63" s="14">
        <f t="shared" si="12"/>
        <v>20999.394</v>
      </c>
      <c r="N63" s="14">
        <f t="shared" si="12"/>
        <v>13225.716</v>
      </c>
      <c r="O63" s="14">
        <f t="shared" si="12"/>
        <v>50580.654000000002</v>
      </c>
      <c r="P63" s="14">
        <f t="shared" si="12"/>
        <v>65679.600000000006</v>
      </c>
      <c r="Q63" s="14">
        <f t="shared" si="12"/>
        <v>2379.3000000000002</v>
      </c>
      <c r="R63" s="9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2:46" s="55" customFormat="1" ht="15.75" x14ac:dyDescent="0.25">
      <c r="B64" s="56"/>
      <c r="S64" s="62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2:29" s="55" customFormat="1" ht="11.25" x14ac:dyDescent="0.25">
      <c r="B65" s="5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2:29" s="55" customFormat="1" x14ac:dyDescent="0.2">
      <c r="B66" s="56"/>
      <c r="D66" s="53"/>
      <c r="E66" s="53"/>
      <c r="F66" s="54" t="s">
        <v>94</v>
      </c>
      <c r="G66" s="20" t="s">
        <v>65</v>
      </c>
      <c r="H66" s="20" t="s">
        <v>31</v>
      </c>
      <c r="I66" s="20" t="s">
        <v>66</v>
      </c>
      <c r="J66" s="20" t="s">
        <v>67</v>
      </c>
      <c r="K66" s="20" t="s">
        <v>68</v>
      </c>
      <c r="L66" s="20" t="s">
        <v>69</v>
      </c>
      <c r="M66" s="20" t="s">
        <v>70</v>
      </c>
      <c r="N66" s="20" t="s">
        <v>71</v>
      </c>
      <c r="O66" s="20" t="s">
        <v>72</v>
      </c>
      <c r="P66" s="20" t="s">
        <v>73</v>
      </c>
      <c r="Q66" s="20" t="s">
        <v>74</v>
      </c>
      <c r="R66" s="20" t="s">
        <v>22</v>
      </c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2:29" s="55" customFormat="1" x14ac:dyDescent="0.25">
      <c r="B67" s="56"/>
      <c r="E67" s="57"/>
      <c r="F67" s="5" t="s">
        <v>38</v>
      </c>
      <c r="G67" s="19">
        <f t="shared" ref="G67:Q67" si="13">INDEX(range2a,sexvalue3+behaviourvalue3,AZ$91)</f>
        <v>1</v>
      </c>
      <c r="H67" s="19">
        <f t="shared" si="13"/>
        <v>1</v>
      </c>
      <c r="I67" s="19">
        <f t="shared" si="13"/>
        <v>1</v>
      </c>
      <c r="J67" s="19">
        <f t="shared" si="13"/>
        <v>1</v>
      </c>
      <c r="K67" s="19">
        <f t="shared" si="13"/>
        <v>1</v>
      </c>
      <c r="L67" s="19">
        <f t="shared" si="13"/>
        <v>1</v>
      </c>
      <c r="M67" s="19">
        <f t="shared" si="13"/>
        <v>1</v>
      </c>
      <c r="N67" s="19">
        <f t="shared" si="13"/>
        <v>1</v>
      </c>
      <c r="O67" s="19">
        <f t="shared" si="13"/>
        <v>1</v>
      </c>
      <c r="P67" s="19">
        <f t="shared" si="13"/>
        <v>1</v>
      </c>
      <c r="Q67" s="19">
        <f t="shared" si="13"/>
        <v>1</v>
      </c>
      <c r="R67" s="9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2:29" s="55" customFormat="1" x14ac:dyDescent="0.25">
      <c r="B68" s="56"/>
      <c r="D68" s="69"/>
      <c r="E68" s="57"/>
      <c r="F68" s="5" t="s">
        <v>37</v>
      </c>
      <c r="G68" s="19">
        <f t="shared" ref="G68:Q68" si="14">INDEX(range1A,sexvalue3+behaviourvalue3,AZ$91)</f>
        <v>1</v>
      </c>
      <c r="H68" s="19">
        <f t="shared" si="14"/>
        <v>1</v>
      </c>
      <c r="I68" s="19">
        <f t="shared" si="14"/>
        <v>1</v>
      </c>
      <c r="J68" s="19">
        <f t="shared" si="14"/>
        <v>1</v>
      </c>
      <c r="K68" s="19">
        <f t="shared" si="14"/>
        <v>1</v>
      </c>
      <c r="L68" s="19">
        <f t="shared" si="14"/>
        <v>1</v>
      </c>
      <c r="M68" s="19">
        <f t="shared" si="14"/>
        <v>1</v>
      </c>
      <c r="N68" s="19">
        <f t="shared" si="14"/>
        <v>1</v>
      </c>
      <c r="O68" s="19">
        <f t="shared" si="14"/>
        <v>1</v>
      </c>
      <c r="P68" s="19">
        <f t="shared" si="14"/>
        <v>1</v>
      </c>
      <c r="Q68" s="19">
        <f t="shared" si="14"/>
        <v>1</v>
      </c>
      <c r="R68" s="9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2:29" s="55" customFormat="1" x14ac:dyDescent="0.25">
      <c r="B69" s="56"/>
      <c r="D69" s="69"/>
      <c r="E69" s="57"/>
      <c r="F69" s="9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9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2:29" s="55" customFormat="1" x14ac:dyDescent="0.2">
      <c r="B70" s="56"/>
      <c r="D70" s="53"/>
      <c r="E70" s="53"/>
      <c r="F70" s="54" t="s">
        <v>93</v>
      </c>
      <c r="G70" s="20" t="s">
        <v>65</v>
      </c>
      <c r="H70" s="20" t="s">
        <v>31</v>
      </c>
      <c r="I70" s="20" t="s">
        <v>66</v>
      </c>
      <c r="J70" s="20" t="s">
        <v>67</v>
      </c>
      <c r="K70" s="20" t="s">
        <v>68</v>
      </c>
      <c r="L70" s="20" t="s">
        <v>69</v>
      </c>
      <c r="M70" s="20" t="s">
        <v>70</v>
      </c>
      <c r="N70" s="20" t="s">
        <v>71</v>
      </c>
      <c r="O70" s="20" t="s">
        <v>72</v>
      </c>
      <c r="P70" s="20" t="s">
        <v>73</v>
      </c>
      <c r="Q70" s="20" t="s">
        <v>74</v>
      </c>
      <c r="R70" s="20" t="s">
        <v>22</v>
      </c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2:29" s="55" customFormat="1" x14ac:dyDescent="0.25">
      <c r="B71" s="56"/>
      <c r="D71" s="69"/>
      <c r="E71" s="57">
        <f>INDEX(C21:C24,behaviourvalue1)</f>
        <v>0</v>
      </c>
      <c r="F71" s="5" t="s">
        <v>38</v>
      </c>
      <c r="G71" s="19">
        <f t="shared" ref="G71:R71" si="15">INDEX(range2a,sexvalue3+behaviourvalue3,BO$91)</f>
        <v>2.7999999999999997E-2</v>
      </c>
      <c r="H71" s="19">
        <f t="shared" si="15"/>
        <v>0.20400000000000001</v>
      </c>
      <c r="I71" s="19">
        <f t="shared" si="15"/>
        <v>3.6000000000000004E-2</v>
      </c>
      <c r="J71" s="19">
        <f t="shared" si="15"/>
        <v>3.6000000000000004E-2</v>
      </c>
      <c r="K71" s="19">
        <f t="shared" si="15"/>
        <v>2.6000000000000002E-2</v>
      </c>
      <c r="L71" s="19">
        <f t="shared" si="15"/>
        <v>0.02</v>
      </c>
      <c r="M71" s="19">
        <f t="shared" si="15"/>
        <v>1.2E-2</v>
      </c>
      <c r="N71" s="19">
        <f t="shared" si="15"/>
        <v>2.6000000000000002E-2</v>
      </c>
      <c r="O71" s="19">
        <f t="shared" si="15"/>
        <v>3.6000000000000004E-2</v>
      </c>
      <c r="P71" s="19">
        <f t="shared" si="15"/>
        <v>0.03</v>
      </c>
      <c r="Q71" s="19">
        <f t="shared" si="15"/>
        <v>2.7999999999999997E-2</v>
      </c>
      <c r="R71" s="19">
        <f t="shared" si="15"/>
        <v>0</v>
      </c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2:29" s="55" customFormat="1" x14ac:dyDescent="0.25">
      <c r="B72" s="56"/>
      <c r="C72" s="6"/>
      <c r="E72" s="57"/>
      <c r="F72" s="5" t="s">
        <v>37</v>
      </c>
      <c r="G72" s="19">
        <f t="shared" ref="G72:R72" si="16">INDEX(range1A,sexvalue3+behaviourvalue3,BO$91)</f>
        <v>0.13</v>
      </c>
      <c r="H72" s="19">
        <f t="shared" si="16"/>
        <v>0.27200000000000002</v>
      </c>
      <c r="I72" s="19">
        <f t="shared" si="16"/>
        <v>0.124</v>
      </c>
      <c r="J72" s="19">
        <f t="shared" si="16"/>
        <v>0.184</v>
      </c>
      <c r="K72" s="19">
        <f t="shared" si="16"/>
        <v>6.4000000000000001E-2</v>
      </c>
      <c r="L72" s="19">
        <f t="shared" si="16"/>
        <v>3.2000000000000001E-2</v>
      </c>
      <c r="M72" s="19">
        <f t="shared" si="16"/>
        <v>8.5999999999999993E-2</v>
      </c>
      <c r="N72" s="19">
        <f t="shared" si="16"/>
        <v>8.4000000000000005E-2</v>
      </c>
      <c r="O72" s="19">
        <f t="shared" si="16"/>
        <v>6.2E-2</v>
      </c>
      <c r="P72" s="19">
        <f t="shared" si="16"/>
        <v>0.05</v>
      </c>
      <c r="Q72" s="19">
        <f t="shared" si="16"/>
        <v>4.4000000000000004E-2</v>
      </c>
      <c r="R72" s="19">
        <f t="shared" si="16"/>
        <v>0</v>
      </c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2:29" s="55" customFormat="1" ht="11.25" x14ac:dyDescent="0.25">
      <c r="B73" s="56"/>
      <c r="C73" s="6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9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2:29" s="55" customFormat="1" x14ac:dyDescent="0.2">
      <c r="B74" s="56"/>
      <c r="D74" s="53"/>
      <c r="E74" s="53"/>
      <c r="F74" s="54" t="s">
        <v>85</v>
      </c>
      <c r="G74" s="20" t="s">
        <v>65</v>
      </c>
      <c r="H74" s="20" t="s">
        <v>31</v>
      </c>
      <c r="I74" s="20" t="s">
        <v>66</v>
      </c>
      <c r="J74" s="20" t="s">
        <v>67</v>
      </c>
      <c r="K74" s="20" t="s">
        <v>68</v>
      </c>
      <c r="L74" s="20" t="s">
        <v>69</v>
      </c>
      <c r="M74" s="20" t="s">
        <v>70</v>
      </c>
      <c r="N74" s="20" t="s">
        <v>71</v>
      </c>
      <c r="O74" s="20" t="s">
        <v>72</v>
      </c>
      <c r="P74" s="20" t="s">
        <v>73</v>
      </c>
      <c r="Q74" s="20" t="s">
        <v>74</v>
      </c>
      <c r="R74" s="20" t="s">
        <v>22</v>
      </c>
      <c r="S74" s="60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2:29" s="55" customFormat="1" x14ac:dyDescent="0.25">
      <c r="B75" s="56"/>
      <c r="E75" s="57"/>
      <c r="F75" s="5" t="s">
        <v>38</v>
      </c>
      <c r="G75" s="122">
        <f t="shared" ref="G75:Q75" si="17">INDEX(range2a,sexvalue3+behaviourvalue3,V$91)</f>
        <v>1.4</v>
      </c>
      <c r="H75" s="122">
        <f t="shared" si="17"/>
        <v>1.8</v>
      </c>
      <c r="I75" s="122">
        <f t="shared" si="17"/>
        <v>1.8</v>
      </c>
      <c r="J75" s="122">
        <f t="shared" si="17"/>
        <v>1.3</v>
      </c>
      <c r="K75" s="122">
        <f t="shared" si="17"/>
        <v>1</v>
      </c>
      <c r="L75" s="122">
        <f t="shared" si="17"/>
        <v>0.6</v>
      </c>
      <c r="M75" s="122">
        <f t="shared" si="17"/>
        <v>1.3</v>
      </c>
      <c r="N75" s="122">
        <f t="shared" si="17"/>
        <v>1.8</v>
      </c>
      <c r="O75" s="122">
        <f t="shared" si="17"/>
        <v>1.5</v>
      </c>
      <c r="P75" s="122">
        <f t="shared" si="17"/>
        <v>1.4</v>
      </c>
      <c r="Q75" s="122">
        <f t="shared" si="17"/>
        <v>3.1</v>
      </c>
      <c r="R75" s="9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2:29" s="55" customFormat="1" x14ac:dyDescent="0.2">
      <c r="B76" s="56"/>
      <c r="E76" s="57"/>
      <c r="F76" s="5" t="s">
        <v>37</v>
      </c>
      <c r="G76" s="122">
        <f t="shared" ref="G76:Q76" si="18">INDEX(range1A,sexvalue3+behaviourvalue3,V$91)</f>
        <v>6.5</v>
      </c>
      <c r="H76" s="122">
        <f t="shared" si="18"/>
        <v>13.6</v>
      </c>
      <c r="I76" s="122">
        <f t="shared" si="18"/>
        <v>6.2</v>
      </c>
      <c r="J76" s="122">
        <f t="shared" si="18"/>
        <v>9.1999999999999993</v>
      </c>
      <c r="K76" s="122">
        <f t="shared" si="18"/>
        <v>3.2</v>
      </c>
      <c r="L76" s="122">
        <f t="shared" si="18"/>
        <v>1.6</v>
      </c>
      <c r="M76" s="122">
        <f t="shared" si="18"/>
        <v>4.3</v>
      </c>
      <c r="N76" s="122">
        <f t="shared" si="18"/>
        <v>4.2</v>
      </c>
      <c r="O76" s="122">
        <f t="shared" si="18"/>
        <v>3.1</v>
      </c>
      <c r="P76" s="122">
        <f t="shared" si="18"/>
        <v>2.5</v>
      </c>
      <c r="Q76" s="122">
        <f t="shared" si="18"/>
        <v>2.2000000000000002</v>
      </c>
      <c r="R76" s="96"/>
      <c r="S76" s="61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2:29" s="55" customFormat="1" ht="11.25" x14ac:dyDescent="0.25">
      <c r="B77" s="56"/>
      <c r="U77" s="6"/>
      <c r="V77" s="6"/>
      <c r="W77" s="6"/>
      <c r="X77" s="6"/>
      <c r="Y77" s="6"/>
      <c r="Z77" s="6"/>
      <c r="AA77" s="6"/>
      <c r="AB77" s="6"/>
      <c r="AC77" s="6"/>
    </row>
    <row r="78" spans="2:29" s="55" customFormat="1" ht="11.25" x14ac:dyDescent="0.25">
      <c r="B78" s="56"/>
      <c r="U78" s="6"/>
      <c r="V78" s="6"/>
      <c r="W78" s="6"/>
      <c r="X78" s="6"/>
      <c r="Y78" s="6"/>
      <c r="Z78" s="6"/>
      <c r="AA78" s="6"/>
      <c r="AB78" s="6"/>
      <c r="AC78" s="6"/>
    </row>
    <row r="79" spans="2:29" s="55" customFormat="1" ht="12" thickBot="1" x14ac:dyDescent="0.3">
      <c r="B79" s="56"/>
      <c r="U79" s="6"/>
      <c r="V79" s="6"/>
      <c r="W79" s="6"/>
      <c r="X79" s="6"/>
      <c r="Y79" s="6"/>
      <c r="Z79" s="6"/>
      <c r="AA79" s="6"/>
      <c r="AB79" s="6"/>
      <c r="AC79" s="6"/>
    </row>
    <row r="80" spans="2:29" s="55" customFormat="1" ht="11.25" x14ac:dyDescent="0.25">
      <c r="B80" s="56"/>
      <c r="M80" s="129" t="s">
        <v>112</v>
      </c>
      <c r="N80" s="130"/>
      <c r="O80" s="130"/>
      <c r="P80" s="130"/>
      <c r="Q80" s="130"/>
      <c r="R80" s="131"/>
      <c r="U80" s="6"/>
      <c r="V80" s="6"/>
      <c r="W80" s="6"/>
      <c r="X80" s="6"/>
      <c r="Y80" s="6"/>
      <c r="Z80" s="6"/>
      <c r="AA80" s="6"/>
      <c r="AB80" s="6"/>
      <c r="AC80" s="6"/>
    </row>
    <row r="81" spans="2:78" s="6" customFormat="1" ht="11.25" x14ac:dyDescent="0.25">
      <c r="B81" s="48"/>
      <c r="C81" s="55"/>
      <c r="D81" s="55"/>
      <c r="H81" s="55"/>
      <c r="I81" s="55"/>
      <c r="J81" s="55"/>
      <c r="K81" s="55"/>
      <c r="L81" s="55"/>
      <c r="M81" s="132"/>
      <c r="N81" s="133"/>
      <c r="O81" s="140" t="s">
        <v>107</v>
      </c>
      <c r="P81" s="140" t="s">
        <v>106</v>
      </c>
      <c r="Q81" s="133"/>
      <c r="R81" s="134"/>
      <c r="S81" s="55"/>
      <c r="T81" s="55"/>
      <c r="AD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</row>
    <row r="82" spans="2:78" s="6" customFormat="1" ht="11.25" x14ac:dyDescent="0.25">
      <c r="B82" s="48"/>
      <c r="C82" s="55"/>
      <c r="D82" s="55"/>
      <c r="H82" s="55"/>
      <c r="I82" s="55"/>
      <c r="J82" s="55"/>
      <c r="K82" s="55"/>
      <c r="L82" s="55"/>
      <c r="M82" s="132"/>
      <c r="N82" s="133"/>
      <c r="O82" s="133" t="s">
        <v>108</v>
      </c>
      <c r="P82" s="135">
        <v>1007033</v>
      </c>
      <c r="Q82" s="133"/>
      <c r="R82" s="134"/>
      <c r="S82" s="55"/>
      <c r="T82" s="55"/>
      <c r="AD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</row>
    <row r="83" spans="2:78" s="6" customFormat="1" ht="11.25" x14ac:dyDescent="0.25">
      <c r="B83" s="4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132"/>
      <c r="N83" s="133"/>
      <c r="O83" s="133" t="s">
        <v>109</v>
      </c>
      <c r="P83" s="136">
        <v>201822</v>
      </c>
      <c r="Q83" s="133"/>
      <c r="R83" s="134"/>
      <c r="S83" s="55"/>
      <c r="T83" s="55"/>
      <c r="AD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</row>
    <row r="84" spans="2:78" s="6" customFormat="1" ht="11.25" x14ac:dyDescent="0.25">
      <c r="B84" s="4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132"/>
      <c r="N84" s="133"/>
      <c r="O84" s="133"/>
      <c r="P84" s="133"/>
      <c r="Q84" s="133"/>
      <c r="R84" s="134"/>
      <c r="S84" s="55"/>
      <c r="T84" s="55"/>
      <c r="AD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</row>
    <row r="85" spans="2:78" s="6" customFormat="1" ht="12" thickBot="1" x14ac:dyDescent="0.3">
      <c r="B85" s="4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137"/>
      <c r="N85" s="138"/>
      <c r="O85" s="138"/>
      <c r="P85" s="138"/>
      <c r="Q85" s="138"/>
      <c r="R85" s="139"/>
      <c r="S85" s="55"/>
      <c r="T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</row>
    <row r="86" spans="2:78" s="6" customFormat="1" ht="11.25" x14ac:dyDescent="0.25">
      <c r="B86" s="4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</row>
    <row r="87" spans="2:78" s="6" customFormat="1" ht="11.25" x14ac:dyDescent="0.25">
      <c r="B87" s="4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</row>
    <row r="88" spans="2:78" s="6" customFormat="1" ht="11.25" x14ac:dyDescent="0.25">
      <c r="B88" s="4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</row>
    <row r="89" spans="2:78" s="121" customFormat="1" x14ac:dyDescent="0.25">
      <c r="C89" s="48"/>
      <c r="D89" s="7"/>
      <c r="F89" s="38"/>
      <c r="G89" s="121">
        <v>1</v>
      </c>
      <c r="H89" s="121">
        <v>2</v>
      </c>
      <c r="I89" s="121">
        <v>3</v>
      </c>
      <c r="J89" s="121">
        <v>4</v>
      </c>
      <c r="K89" s="121">
        <v>5</v>
      </c>
      <c r="L89" s="121">
        <v>6</v>
      </c>
      <c r="M89" s="121">
        <v>7</v>
      </c>
      <c r="N89" s="121">
        <v>8</v>
      </c>
      <c r="O89" s="121">
        <v>9</v>
      </c>
      <c r="P89" s="121">
        <v>10</v>
      </c>
      <c r="Q89" s="121">
        <v>11</v>
      </c>
      <c r="R89" s="121">
        <v>12</v>
      </c>
      <c r="S89" s="121">
        <v>13</v>
      </c>
      <c r="T89" s="121">
        <v>14</v>
      </c>
      <c r="U89" s="121">
        <v>15</v>
      </c>
      <c r="V89" s="121">
        <v>16</v>
      </c>
      <c r="W89" s="121">
        <v>17</v>
      </c>
      <c r="X89" s="121">
        <v>18</v>
      </c>
      <c r="Y89" s="121">
        <v>19</v>
      </c>
      <c r="Z89" s="121">
        <v>20</v>
      </c>
      <c r="AA89" s="121">
        <v>21</v>
      </c>
      <c r="AB89" s="121">
        <v>22</v>
      </c>
      <c r="AC89" s="121">
        <v>23</v>
      </c>
      <c r="AD89" s="121">
        <v>24</v>
      </c>
      <c r="AE89" s="121">
        <v>25</v>
      </c>
      <c r="AF89" s="121">
        <v>26</v>
      </c>
      <c r="AG89" s="121">
        <v>27</v>
      </c>
      <c r="AH89" s="121">
        <v>28</v>
      </c>
      <c r="AI89" s="121">
        <v>29</v>
      </c>
      <c r="AJ89" s="121">
        <v>30</v>
      </c>
      <c r="AK89" s="121">
        <v>31</v>
      </c>
      <c r="AL89" s="121">
        <v>32</v>
      </c>
      <c r="AM89" s="121">
        <v>33</v>
      </c>
      <c r="AN89" s="121">
        <v>34</v>
      </c>
      <c r="AO89" s="121">
        <v>35</v>
      </c>
      <c r="AP89" s="121">
        <v>36</v>
      </c>
      <c r="AQ89" s="121">
        <v>37</v>
      </c>
      <c r="AR89" s="121">
        <v>38</v>
      </c>
      <c r="AS89" s="121">
        <v>39</v>
      </c>
      <c r="AT89" s="121">
        <v>40</v>
      </c>
      <c r="AU89" s="121">
        <v>41</v>
      </c>
      <c r="AV89" s="121">
        <v>42</v>
      </c>
      <c r="AW89" s="121">
        <v>43</v>
      </c>
      <c r="AX89" s="121">
        <v>44</v>
      </c>
      <c r="AY89" s="121">
        <v>45</v>
      </c>
      <c r="AZ89" s="121">
        <v>46</v>
      </c>
    </row>
    <row r="90" spans="2:78" s="22" customFormat="1" ht="26.25" x14ac:dyDescent="0.25">
      <c r="B90" s="23"/>
      <c r="C90" s="24"/>
      <c r="D90" s="25" t="s">
        <v>11</v>
      </c>
      <c r="F90" s="26"/>
    </row>
    <row r="91" spans="2:78" s="121" customFormat="1" x14ac:dyDescent="0.25">
      <c r="C91" s="48"/>
      <c r="D91" s="7"/>
      <c r="F91" s="38"/>
      <c r="G91" s="121">
        <v>1</v>
      </c>
      <c r="H91" s="121">
        <v>2</v>
      </c>
      <c r="I91" s="121">
        <v>3</v>
      </c>
      <c r="J91" s="121">
        <v>4</v>
      </c>
      <c r="K91" s="121">
        <v>5</v>
      </c>
      <c r="L91" s="121">
        <v>6</v>
      </c>
      <c r="M91" s="121">
        <v>7</v>
      </c>
      <c r="N91" s="121">
        <v>8</v>
      </c>
      <c r="O91" s="121">
        <v>9</v>
      </c>
      <c r="P91" s="121">
        <v>10</v>
      </c>
      <c r="Q91" s="121">
        <v>11</v>
      </c>
      <c r="R91" s="121">
        <v>12</v>
      </c>
      <c r="S91" s="121">
        <v>13</v>
      </c>
      <c r="T91" s="121">
        <v>14</v>
      </c>
      <c r="U91" s="121">
        <v>15</v>
      </c>
      <c r="V91" s="121">
        <v>16</v>
      </c>
      <c r="W91" s="121">
        <v>17</v>
      </c>
      <c r="X91" s="121">
        <v>18</v>
      </c>
      <c r="Y91" s="121">
        <v>19</v>
      </c>
      <c r="Z91" s="121">
        <v>20</v>
      </c>
      <c r="AA91" s="121">
        <v>21</v>
      </c>
      <c r="AB91" s="121">
        <v>22</v>
      </c>
      <c r="AC91" s="121">
        <v>23</v>
      </c>
      <c r="AD91" s="121">
        <v>24</v>
      </c>
      <c r="AE91" s="121">
        <v>25</v>
      </c>
      <c r="AF91" s="121">
        <v>26</v>
      </c>
      <c r="AG91" s="121">
        <v>27</v>
      </c>
      <c r="AH91" s="121">
        <v>28</v>
      </c>
      <c r="AI91" s="121">
        <v>29</v>
      </c>
      <c r="AJ91" s="121">
        <v>30</v>
      </c>
      <c r="AK91" s="121">
        <v>31</v>
      </c>
      <c r="AL91" s="121">
        <v>32</v>
      </c>
      <c r="AM91" s="121">
        <v>33</v>
      </c>
      <c r="AN91" s="121">
        <v>34</v>
      </c>
      <c r="AO91" s="121">
        <v>35</v>
      </c>
      <c r="AP91" s="121">
        <v>36</v>
      </c>
      <c r="AQ91" s="121">
        <v>37</v>
      </c>
      <c r="AR91" s="121">
        <v>38</v>
      </c>
      <c r="AS91" s="121">
        <v>39</v>
      </c>
      <c r="AT91" s="121">
        <v>40</v>
      </c>
      <c r="AU91" s="121">
        <v>41</v>
      </c>
      <c r="AV91" s="121">
        <v>42</v>
      </c>
      <c r="AW91" s="121">
        <v>43</v>
      </c>
      <c r="AX91" s="121">
        <v>44</v>
      </c>
      <c r="AY91" s="121">
        <v>45</v>
      </c>
      <c r="AZ91" s="121">
        <v>46</v>
      </c>
      <c r="BA91" s="121">
        <v>47</v>
      </c>
      <c r="BB91" s="121">
        <v>48</v>
      </c>
      <c r="BC91" s="121">
        <v>49</v>
      </c>
      <c r="BD91" s="121">
        <v>50</v>
      </c>
      <c r="BE91" s="121">
        <v>51</v>
      </c>
      <c r="BF91" s="121">
        <v>52</v>
      </c>
      <c r="BG91" s="121">
        <v>53</v>
      </c>
      <c r="BH91" s="121">
        <v>54</v>
      </c>
      <c r="BI91" s="121">
        <v>55</v>
      </c>
      <c r="BJ91" s="121">
        <v>56</v>
      </c>
      <c r="BK91" s="121">
        <v>57</v>
      </c>
      <c r="BL91" s="121">
        <v>58</v>
      </c>
      <c r="BM91" s="121">
        <v>59</v>
      </c>
      <c r="BN91" s="121">
        <v>60</v>
      </c>
      <c r="BO91" s="121">
        <v>61</v>
      </c>
      <c r="BP91" s="121">
        <v>62</v>
      </c>
      <c r="BQ91" s="121">
        <v>63</v>
      </c>
      <c r="BR91" s="121">
        <v>64</v>
      </c>
      <c r="BS91" s="121">
        <v>65</v>
      </c>
      <c r="BT91" s="121">
        <v>66</v>
      </c>
      <c r="BU91" s="121">
        <v>67</v>
      </c>
      <c r="BV91" s="121">
        <v>68</v>
      </c>
      <c r="BW91" s="121">
        <v>69</v>
      </c>
      <c r="BX91" s="121">
        <v>70</v>
      </c>
      <c r="BY91" s="121">
        <v>71</v>
      </c>
      <c r="BZ91" s="121">
        <v>72</v>
      </c>
    </row>
    <row r="92" spans="2:78" ht="23.25" x14ac:dyDescent="0.25">
      <c r="G92" s="21" t="s">
        <v>75</v>
      </c>
    </row>
    <row r="94" spans="2:78" s="4" customFormat="1" x14ac:dyDescent="0.25">
      <c r="B94" s="1"/>
      <c r="C94" s="2"/>
      <c r="D94" s="3"/>
      <c r="G94" s="4" t="s">
        <v>10</v>
      </c>
      <c r="V94" s="4" t="s">
        <v>77</v>
      </c>
      <c r="AK94" s="4" t="s">
        <v>78</v>
      </c>
      <c r="AZ94" s="4" t="s">
        <v>79</v>
      </c>
      <c r="BO94" s="4" t="s">
        <v>80</v>
      </c>
    </row>
    <row r="95" spans="2:78" x14ac:dyDescent="0.25">
      <c r="F95" s="11" t="s">
        <v>9</v>
      </c>
      <c r="G95" s="20" t="s">
        <v>65</v>
      </c>
      <c r="H95" s="20" t="s">
        <v>31</v>
      </c>
      <c r="I95" s="20" t="s">
        <v>66</v>
      </c>
      <c r="J95" s="20" t="s">
        <v>67</v>
      </c>
      <c r="K95" s="20" t="s">
        <v>68</v>
      </c>
      <c r="L95" s="20" t="s">
        <v>69</v>
      </c>
      <c r="M95" s="20" t="s">
        <v>70</v>
      </c>
      <c r="N95" s="20" t="s">
        <v>71</v>
      </c>
      <c r="O95" s="20" t="s">
        <v>72</v>
      </c>
      <c r="P95" s="20" t="s">
        <v>73</v>
      </c>
      <c r="Q95" s="20" t="s">
        <v>74</v>
      </c>
      <c r="R95" s="20" t="s">
        <v>22</v>
      </c>
      <c r="S95" s="20"/>
      <c r="T95" s="20"/>
      <c r="U95" s="11" t="s">
        <v>9</v>
      </c>
      <c r="V95" s="20" t="s">
        <v>65</v>
      </c>
      <c r="W95" s="20" t="s">
        <v>31</v>
      </c>
      <c r="X95" s="20" t="s">
        <v>66</v>
      </c>
      <c r="Y95" s="20" t="s">
        <v>67</v>
      </c>
      <c r="Z95" s="20" t="s">
        <v>68</v>
      </c>
      <c r="AA95" s="20" t="s">
        <v>69</v>
      </c>
      <c r="AB95" s="20" t="s">
        <v>70</v>
      </c>
      <c r="AC95" s="20" t="s">
        <v>71</v>
      </c>
      <c r="AD95" s="20" t="s">
        <v>72</v>
      </c>
      <c r="AE95" s="20" t="s">
        <v>73</v>
      </c>
      <c r="AF95" s="20" t="s">
        <v>74</v>
      </c>
      <c r="AG95" s="20" t="s">
        <v>22</v>
      </c>
      <c r="AJ95" s="11" t="s">
        <v>9</v>
      </c>
      <c r="AK95" s="20" t="s">
        <v>65</v>
      </c>
      <c r="AL95" s="20" t="s">
        <v>31</v>
      </c>
      <c r="AM95" s="20" t="s">
        <v>66</v>
      </c>
      <c r="AN95" s="20" t="s">
        <v>67</v>
      </c>
      <c r="AO95" s="20" t="s">
        <v>68</v>
      </c>
      <c r="AP95" s="20" t="s">
        <v>69</v>
      </c>
      <c r="AQ95" s="20" t="s">
        <v>70</v>
      </c>
      <c r="AR95" s="20" t="s">
        <v>71</v>
      </c>
      <c r="AS95" s="20" t="s">
        <v>72</v>
      </c>
      <c r="AT95" s="20" t="s">
        <v>73</v>
      </c>
      <c r="AU95" s="20" t="s">
        <v>74</v>
      </c>
      <c r="AV95" s="20" t="s">
        <v>22</v>
      </c>
      <c r="AW95" s="20"/>
      <c r="AX95" s="20"/>
      <c r="AY95" s="11" t="s">
        <v>9</v>
      </c>
      <c r="AZ95" s="20" t="s">
        <v>65</v>
      </c>
      <c r="BA95" s="20" t="s">
        <v>31</v>
      </c>
      <c r="BB95" s="20" t="s">
        <v>66</v>
      </c>
      <c r="BC95" s="20" t="s">
        <v>67</v>
      </c>
      <c r="BD95" s="20" t="s">
        <v>68</v>
      </c>
      <c r="BE95" s="20" t="s">
        <v>69</v>
      </c>
      <c r="BF95" s="20" t="s">
        <v>70</v>
      </c>
      <c r="BG95" s="20" t="s">
        <v>71</v>
      </c>
      <c r="BH95" s="20" t="s">
        <v>72</v>
      </c>
      <c r="BI95" s="20" t="s">
        <v>73</v>
      </c>
      <c r="BJ95" s="20" t="s">
        <v>74</v>
      </c>
      <c r="BK95" s="20" t="s">
        <v>22</v>
      </c>
      <c r="BL95" s="4"/>
      <c r="BM95" s="4"/>
      <c r="BN95" s="11" t="s">
        <v>9</v>
      </c>
      <c r="BO95" s="20" t="s">
        <v>65</v>
      </c>
      <c r="BP95" s="20" t="s">
        <v>31</v>
      </c>
      <c r="BQ95" s="20" t="s">
        <v>66</v>
      </c>
      <c r="BR95" s="20" t="s">
        <v>67</v>
      </c>
      <c r="BS95" s="20" t="s">
        <v>68</v>
      </c>
      <c r="BT95" s="20" t="s">
        <v>69</v>
      </c>
      <c r="BU95" s="20" t="s">
        <v>70</v>
      </c>
      <c r="BV95" s="20" t="s">
        <v>71</v>
      </c>
      <c r="BW95" s="20" t="s">
        <v>72</v>
      </c>
      <c r="BX95" s="20" t="s">
        <v>73</v>
      </c>
      <c r="BY95" s="20" t="s">
        <v>74</v>
      </c>
      <c r="BZ95" s="20" t="s">
        <v>22</v>
      </c>
    </row>
    <row r="96" spans="2:78" x14ac:dyDescent="0.25">
      <c r="C96" s="2" t="s">
        <v>1</v>
      </c>
      <c r="D96" s="3"/>
      <c r="E96" s="4"/>
      <c r="F96" s="5" t="s">
        <v>2</v>
      </c>
      <c r="G96" s="13">
        <v>50264</v>
      </c>
      <c r="H96" s="13">
        <v>6445</v>
      </c>
      <c r="I96" s="13">
        <v>81397</v>
      </c>
      <c r="J96" s="13">
        <v>33616</v>
      </c>
      <c r="K96" s="13">
        <v>894207</v>
      </c>
      <c r="L96" s="13">
        <v>3275967</v>
      </c>
      <c r="M96" s="13">
        <v>244179</v>
      </c>
      <c r="N96" s="13">
        <v>157449</v>
      </c>
      <c r="O96" s="13">
        <v>815817</v>
      </c>
      <c r="P96" s="13">
        <v>1313592</v>
      </c>
      <c r="Q96" s="13">
        <v>54075</v>
      </c>
      <c r="R96" s="13"/>
      <c r="T96" s="15"/>
      <c r="U96" s="5" t="s">
        <v>2</v>
      </c>
      <c r="V96" s="12">
        <v>6.5</v>
      </c>
      <c r="W96" s="12">
        <v>13.6</v>
      </c>
      <c r="X96" s="12">
        <v>6.2</v>
      </c>
      <c r="Y96" s="12">
        <v>9.1999999999999993</v>
      </c>
      <c r="Z96" s="12">
        <v>3.2</v>
      </c>
      <c r="AA96" s="12">
        <v>1.6</v>
      </c>
      <c r="AB96" s="12">
        <v>4.3</v>
      </c>
      <c r="AC96" s="12">
        <v>4.2</v>
      </c>
      <c r="AD96" s="12">
        <v>3.1</v>
      </c>
      <c r="AE96" s="12">
        <v>2.5</v>
      </c>
      <c r="AF96" s="12">
        <v>2.2000000000000002</v>
      </c>
      <c r="AJ96" s="5" t="s">
        <v>2</v>
      </c>
      <c r="AK96" s="12">
        <v>6534.32</v>
      </c>
      <c r="AL96" s="12">
        <v>1753.04</v>
      </c>
      <c r="AM96" s="12">
        <v>10093.228000000001</v>
      </c>
      <c r="AN96" s="12">
        <v>6185.3439999999991</v>
      </c>
      <c r="AO96" s="12">
        <v>57229.248000000007</v>
      </c>
      <c r="AP96" s="12">
        <v>104830.944</v>
      </c>
      <c r="AQ96" s="12">
        <v>20999.394</v>
      </c>
      <c r="AR96" s="12">
        <v>13225.716</v>
      </c>
      <c r="AS96" s="12">
        <v>50580.654000000002</v>
      </c>
      <c r="AT96" s="12">
        <v>65679.600000000006</v>
      </c>
      <c r="AU96" s="12">
        <v>2379.3000000000002</v>
      </c>
      <c r="AW96" s="13"/>
      <c r="AY96" s="5" t="s">
        <v>2</v>
      </c>
      <c r="AZ96" s="17">
        <v>1</v>
      </c>
      <c r="BA96" s="17">
        <v>1</v>
      </c>
      <c r="BB96" s="17">
        <v>1</v>
      </c>
      <c r="BC96" s="17">
        <v>1</v>
      </c>
      <c r="BD96" s="17">
        <v>1</v>
      </c>
      <c r="BE96" s="17">
        <v>1</v>
      </c>
      <c r="BF96" s="17">
        <v>1</v>
      </c>
      <c r="BG96" s="17">
        <v>1</v>
      </c>
      <c r="BH96" s="17">
        <v>1</v>
      </c>
      <c r="BI96" s="17">
        <v>1</v>
      </c>
      <c r="BJ96" s="17">
        <v>1</v>
      </c>
      <c r="BL96" s="4"/>
      <c r="BM96" s="4"/>
      <c r="BN96" s="5" t="s">
        <v>2</v>
      </c>
      <c r="BO96" s="17">
        <v>0.13</v>
      </c>
      <c r="BP96" s="17">
        <v>0.27200000000000002</v>
      </c>
      <c r="BQ96" s="17">
        <v>0.124</v>
      </c>
      <c r="BR96" s="17">
        <v>0.184</v>
      </c>
      <c r="BS96" s="17">
        <v>6.4000000000000001E-2</v>
      </c>
      <c r="BT96" s="17">
        <v>3.2000000000000001E-2</v>
      </c>
      <c r="BU96" s="17">
        <v>8.5999999999999993E-2</v>
      </c>
      <c r="BV96" s="17">
        <v>8.4000000000000005E-2</v>
      </c>
      <c r="BW96" s="17">
        <v>6.2E-2</v>
      </c>
      <c r="BX96" s="17">
        <v>0.05</v>
      </c>
      <c r="BY96" s="17">
        <v>4.4000000000000004E-2</v>
      </c>
      <c r="BZ96" s="12"/>
    </row>
    <row r="97" spans="3:78" x14ac:dyDescent="0.25">
      <c r="C97" s="6" t="s">
        <v>1</v>
      </c>
      <c r="D97" s="7"/>
      <c r="E97" s="8"/>
      <c r="F97" s="9" t="s">
        <v>0</v>
      </c>
      <c r="G97" s="14">
        <v>13697</v>
      </c>
      <c r="H97" s="14">
        <v>0</v>
      </c>
      <c r="I97" s="14">
        <v>19163</v>
      </c>
      <c r="J97" s="14">
        <v>9234</v>
      </c>
      <c r="K97" s="14">
        <v>130601</v>
      </c>
      <c r="L97" s="14">
        <v>399477</v>
      </c>
      <c r="M97" s="14">
        <v>47985</v>
      </c>
      <c r="N97" s="14">
        <v>45000</v>
      </c>
      <c r="O97" s="14">
        <v>113992</v>
      </c>
      <c r="P97" s="14">
        <v>166524</v>
      </c>
      <c r="Q97" s="14">
        <v>27650</v>
      </c>
      <c r="R97" s="14"/>
      <c r="T97" s="16"/>
      <c r="U97" s="9" t="s">
        <v>0</v>
      </c>
      <c r="V97" s="12">
        <v>13.4</v>
      </c>
      <c r="W97" s="12"/>
      <c r="X97" s="12">
        <v>13</v>
      </c>
      <c r="Y97" s="12">
        <v>17</v>
      </c>
      <c r="Z97" s="12">
        <v>8.1999999999999993</v>
      </c>
      <c r="AA97" s="12">
        <v>5.2</v>
      </c>
      <c r="AB97" s="12">
        <v>9.8000000000000007</v>
      </c>
      <c r="AC97" s="12">
        <v>8.1999999999999993</v>
      </c>
      <c r="AD97" s="12">
        <v>9.5</v>
      </c>
      <c r="AE97" s="12">
        <v>7.2</v>
      </c>
      <c r="AF97" s="12">
        <v>3.9</v>
      </c>
      <c r="AJ97" s="9" t="s">
        <v>0</v>
      </c>
      <c r="AK97" s="12">
        <v>3670.7960000000003</v>
      </c>
      <c r="AL97" s="12" t="e">
        <v>#VALUE!</v>
      </c>
      <c r="AM97" s="12">
        <v>4982.38</v>
      </c>
      <c r="AN97" s="12">
        <v>3139.56</v>
      </c>
      <c r="AO97" s="12">
        <v>21418.563999999998</v>
      </c>
      <c r="AP97" s="12">
        <v>41545.608</v>
      </c>
      <c r="AQ97" s="12">
        <v>9405.0600000000013</v>
      </c>
      <c r="AR97" s="12">
        <v>7379.9999999999991</v>
      </c>
      <c r="AS97" s="12">
        <v>21658.48</v>
      </c>
      <c r="AT97" s="12">
        <v>23979.456000000002</v>
      </c>
      <c r="AU97" s="12">
        <v>2156.6999999999998</v>
      </c>
      <c r="AW97" s="14"/>
      <c r="AY97" s="9" t="s">
        <v>0</v>
      </c>
      <c r="AZ97" s="19">
        <v>0.27250119369727838</v>
      </c>
      <c r="BA97" s="19"/>
      <c r="BB97" s="19">
        <v>0.23542636706512526</v>
      </c>
      <c r="BC97" s="19">
        <v>0.27469062351261303</v>
      </c>
      <c r="BD97" s="19">
        <v>0.14605231227221438</v>
      </c>
      <c r="BE97" s="19">
        <v>0.12194170454097981</v>
      </c>
      <c r="BF97" s="19">
        <v>0.19651567088078828</v>
      </c>
      <c r="BG97" s="19">
        <v>0.28580683268868012</v>
      </c>
      <c r="BH97" s="19">
        <v>0.13972741435885744</v>
      </c>
      <c r="BI97" s="19">
        <v>0.12676995596806315</v>
      </c>
      <c r="BJ97" s="19">
        <v>0.51132686084142398</v>
      </c>
      <c r="BL97" s="4"/>
      <c r="BM97" s="4"/>
      <c r="BN97" s="9" t="s">
        <v>0</v>
      </c>
      <c r="BO97" s="19">
        <v>7.3030319910870597E-2</v>
      </c>
      <c r="BP97" s="19">
        <v>0</v>
      </c>
      <c r="BQ97" s="19">
        <v>6.1210855436932568E-2</v>
      </c>
      <c r="BR97" s="19">
        <v>9.3394811994288424E-2</v>
      </c>
      <c r="BS97" s="19">
        <v>2.3952579212643155E-2</v>
      </c>
      <c r="BT97" s="19">
        <v>1.2681937272261901E-2</v>
      </c>
      <c r="BU97" s="19">
        <v>3.851707149263451E-2</v>
      </c>
      <c r="BV97" s="19">
        <v>4.6872320560943537E-2</v>
      </c>
      <c r="BW97" s="19">
        <v>2.6548208728182913E-2</v>
      </c>
      <c r="BX97" s="19">
        <v>1.8254873659401094E-2</v>
      </c>
      <c r="BY97" s="19">
        <v>3.9883495145631075E-2</v>
      </c>
      <c r="BZ97" s="12"/>
    </row>
    <row r="98" spans="3:78" x14ac:dyDescent="0.25">
      <c r="C98" s="6" t="s">
        <v>1</v>
      </c>
      <c r="D98" s="7"/>
      <c r="E98" s="8"/>
      <c r="F98" s="9" t="s">
        <v>3</v>
      </c>
      <c r="G98" s="14">
        <v>20929</v>
      </c>
      <c r="H98" s="14">
        <v>0</v>
      </c>
      <c r="I98" s="14">
        <v>25876</v>
      </c>
      <c r="J98" s="14">
        <v>13375</v>
      </c>
      <c r="K98" s="14">
        <v>224711</v>
      </c>
      <c r="L98" s="14">
        <v>697372</v>
      </c>
      <c r="M98" s="14">
        <v>51859</v>
      </c>
      <c r="N98" s="14">
        <v>41732</v>
      </c>
      <c r="O98" s="14">
        <v>170302</v>
      </c>
      <c r="P98" s="14">
        <v>287276</v>
      </c>
      <c r="Q98" s="14">
        <v>13055</v>
      </c>
      <c r="R98" s="14"/>
      <c r="T98" s="16"/>
      <c r="U98" s="9" t="s">
        <v>3</v>
      </c>
      <c r="V98" s="12">
        <v>10.8</v>
      </c>
      <c r="W98" s="12"/>
      <c r="X98" s="12">
        <v>11.3</v>
      </c>
      <c r="Y98" s="12">
        <v>4.0999999999999996</v>
      </c>
      <c r="Z98" s="12">
        <v>6.5</v>
      </c>
      <c r="AA98" s="12">
        <v>4.3</v>
      </c>
      <c r="AB98" s="12">
        <v>9.3000000000000007</v>
      </c>
      <c r="AC98" s="12">
        <v>8.8000000000000007</v>
      </c>
      <c r="AD98" s="12">
        <v>7.8</v>
      </c>
      <c r="AE98" s="12">
        <v>5.5</v>
      </c>
      <c r="AF98" s="12">
        <v>5.9</v>
      </c>
      <c r="AJ98" s="9" t="s">
        <v>3</v>
      </c>
      <c r="AK98" s="12">
        <v>4520.6640000000007</v>
      </c>
      <c r="AL98" s="12" t="e">
        <v>#VALUE!</v>
      </c>
      <c r="AM98" s="12">
        <v>5847.9760000000006</v>
      </c>
      <c r="AN98" s="12">
        <v>1096.7499999999998</v>
      </c>
      <c r="AO98" s="12">
        <v>29212.43</v>
      </c>
      <c r="AP98" s="12">
        <v>59973.991999999998</v>
      </c>
      <c r="AQ98" s="12">
        <v>9645.7739999999994</v>
      </c>
      <c r="AR98" s="12">
        <v>7344.8320000000003</v>
      </c>
      <c r="AS98" s="12">
        <v>26567.111999999997</v>
      </c>
      <c r="AT98" s="12">
        <v>31600.36</v>
      </c>
      <c r="AU98" s="12">
        <v>1540.49</v>
      </c>
      <c r="AW98" s="14"/>
      <c r="AY98" s="9" t="s">
        <v>3</v>
      </c>
      <c r="AZ98" s="19">
        <v>0.41638150565016713</v>
      </c>
      <c r="BA98" s="19"/>
      <c r="BB98" s="19">
        <v>0.31789869405506344</v>
      </c>
      <c r="BC98" s="19">
        <v>0.39787601142313184</v>
      </c>
      <c r="BD98" s="19">
        <v>0.2512964000505476</v>
      </c>
      <c r="BE98" s="19">
        <v>0.21287516021986791</v>
      </c>
      <c r="BF98" s="19">
        <v>0.21238108109214962</v>
      </c>
      <c r="BG98" s="19">
        <v>0.26505090537253334</v>
      </c>
      <c r="BH98" s="19">
        <v>0.20875024668522474</v>
      </c>
      <c r="BI98" s="19">
        <v>0.21869499814249782</v>
      </c>
      <c r="BJ98" s="19">
        <v>0.24142394822006472</v>
      </c>
      <c r="BL98" s="4"/>
      <c r="BM98" s="4"/>
      <c r="BN98" s="9" t="s">
        <v>3</v>
      </c>
      <c r="BO98" s="19">
        <v>8.9938405220436113E-2</v>
      </c>
      <c r="BP98" s="19">
        <v>0</v>
      </c>
      <c r="BQ98" s="19">
        <v>7.1845104856444339E-2</v>
      </c>
      <c r="BR98" s="19">
        <v>3.2625832936696811E-2</v>
      </c>
      <c r="BS98" s="19">
        <v>3.2668532006571188E-2</v>
      </c>
      <c r="BT98" s="19">
        <v>1.830726377890864E-2</v>
      </c>
      <c r="BU98" s="19">
        <v>3.9502881083139832E-2</v>
      </c>
      <c r="BV98" s="19">
        <v>4.6648959345565871E-2</v>
      </c>
      <c r="BW98" s="19">
        <v>3.2565038482895055E-2</v>
      </c>
      <c r="BX98" s="19">
        <v>2.4056449795674763E-2</v>
      </c>
      <c r="BY98" s="19">
        <v>2.8488025889967638E-2</v>
      </c>
      <c r="BZ98" s="12"/>
    </row>
    <row r="99" spans="3:78" x14ac:dyDescent="0.25">
      <c r="C99" s="6" t="s">
        <v>1</v>
      </c>
      <c r="D99" s="7"/>
      <c r="E99" s="8"/>
      <c r="F99" s="9" t="s">
        <v>4</v>
      </c>
      <c r="G99" s="14">
        <v>15638</v>
      </c>
      <c r="H99" s="14">
        <v>0</v>
      </c>
      <c r="I99" s="14">
        <v>36358</v>
      </c>
      <c r="J99" s="14">
        <v>11007</v>
      </c>
      <c r="K99" s="14">
        <v>538895</v>
      </c>
      <c r="L99" s="14">
        <v>2179118</v>
      </c>
      <c r="M99" s="14">
        <v>144335</v>
      </c>
      <c r="N99" s="14">
        <v>70717</v>
      </c>
      <c r="O99" s="14">
        <v>531523</v>
      </c>
      <c r="P99" s="14">
        <v>859792</v>
      </c>
      <c r="Q99" s="14">
        <v>13370</v>
      </c>
      <c r="R99" s="14"/>
      <c r="T99" s="16"/>
      <c r="U99" s="9" t="s">
        <v>4</v>
      </c>
      <c r="V99" s="12">
        <v>12.4</v>
      </c>
      <c r="W99" s="12"/>
      <c r="X99" s="12">
        <v>9.6</v>
      </c>
      <c r="Y99" s="12">
        <v>15.4</v>
      </c>
      <c r="Z99" s="12">
        <v>4</v>
      </c>
      <c r="AA99" s="12">
        <v>2</v>
      </c>
      <c r="AB99" s="12">
        <v>5.6</v>
      </c>
      <c r="AC99" s="12">
        <v>6.5</v>
      </c>
      <c r="AD99" s="12">
        <v>4.0999999999999996</v>
      </c>
      <c r="AE99" s="12">
        <v>3</v>
      </c>
      <c r="AF99" s="12">
        <v>5.9</v>
      </c>
      <c r="AJ99" s="9" t="s">
        <v>4</v>
      </c>
      <c r="AK99" s="12">
        <v>3878.2240000000002</v>
      </c>
      <c r="AL99" s="12" t="e">
        <v>#VALUE!</v>
      </c>
      <c r="AM99" s="12">
        <v>6980.7359999999999</v>
      </c>
      <c r="AN99" s="12">
        <v>3390.1560000000004</v>
      </c>
      <c r="AO99" s="12">
        <v>43111.6</v>
      </c>
      <c r="AP99" s="12">
        <v>87164.72</v>
      </c>
      <c r="AQ99" s="12">
        <v>16165.52</v>
      </c>
      <c r="AR99" s="12">
        <v>9193.2099999999991</v>
      </c>
      <c r="AS99" s="12">
        <v>43584.885999999999</v>
      </c>
      <c r="AT99" s="12">
        <v>51587.519999999997</v>
      </c>
      <c r="AU99" s="12">
        <v>1577.66</v>
      </c>
      <c r="AW99" s="14"/>
      <c r="AY99" s="9" t="s">
        <v>4</v>
      </c>
      <c r="AZ99" s="19">
        <v>0.3111173006525545</v>
      </c>
      <c r="BA99" s="19"/>
      <c r="BB99" s="19">
        <v>0.4466749388798113</v>
      </c>
      <c r="BC99" s="19">
        <v>0.32743336506425513</v>
      </c>
      <c r="BD99" s="19">
        <v>0.60265128767723808</v>
      </c>
      <c r="BE99" s="19">
        <v>0.66518313523915229</v>
      </c>
      <c r="BF99" s="19">
        <v>0.59110324802706216</v>
      </c>
      <c r="BG99" s="19">
        <v>0.44914226193878654</v>
      </c>
      <c r="BH99" s="19">
        <v>0.65152233895591782</v>
      </c>
      <c r="BI99" s="19">
        <v>0.654535045889439</v>
      </c>
      <c r="BJ99" s="19">
        <v>0.24724919093851133</v>
      </c>
      <c r="BL99" s="4"/>
      <c r="BM99" s="4"/>
      <c r="BN99" s="9" t="s">
        <v>4</v>
      </c>
      <c r="BO99" s="19">
        <v>7.7157090561833522E-2</v>
      </c>
      <c r="BP99" s="19">
        <v>0</v>
      </c>
      <c r="BQ99" s="19">
        <v>8.5761588264923763E-2</v>
      </c>
      <c r="BR99" s="19">
        <v>0.10084947643979059</v>
      </c>
      <c r="BS99" s="19">
        <v>4.8212103014179046E-2</v>
      </c>
      <c r="BT99" s="19">
        <v>2.660732540956609E-2</v>
      </c>
      <c r="BU99" s="19">
        <v>6.6203563779030958E-2</v>
      </c>
      <c r="BV99" s="19">
        <v>5.8388494052042245E-2</v>
      </c>
      <c r="BW99" s="19">
        <v>5.3424831794385258E-2</v>
      </c>
      <c r="BX99" s="19">
        <v>3.9272102753366338E-2</v>
      </c>
      <c r="BY99" s="19">
        <v>2.9175404530744339E-2</v>
      </c>
      <c r="BZ99" s="12"/>
    </row>
    <row r="100" spans="3:78" x14ac:dyDescent="0.25">
      <c r="C100" s="2" t="s">
        <v>5</v>
      </c>
      <c r="D100" s="3"/>
      <c r="E100" s="8"/>
      <c r="F100" s="5" t="s">
        <v>2</v>
      </c>
      <c r="G100" s="13">
        <v>25246</v>
      </c>
      <c r="H100" s="13">
        <v>3438</v>
      </c>
      <c r="I100" s="13">
        <v>41478</v>
      </c>
      <c r="J100" s="13">
        <v>16820</v>
      </c>
      <c r="K100" s="13">
        <v>476797</v>
      </c>
      <c r="L100" s="13">
        <v>1602604</v>
      </c>
      <c r="M100" s="13">
        <v>123034</v>
      </c>
      <c r="N100" s="13">
        <v>82088</v>
      </c>
      <c r="O100" s="13">
        <v>376398</v>
      </c>
      <c r="P100" s="13">
        <v>611949</v>
      </c>
      <c r="Q100" s="13">
        <v>26595</v>
      </c>
      <c r="R100" s="13"/>
      <c r="T100" s="15"/>
      <c r="U100" s="5" t="s">
        <v>2</v>
      </c>
      <c r="V100" s="12">
        <v>9.5</v>
      </c>
      <c r="W100" s="12">
        <v>19.3</v>
      </c>
      <c r="X100" s="12">
        <v>8.9</v>
      </c>
      <c r="Y100" s="12">
        <v>12.7</v>
      </c>
      <c r="Z100" s="12">
        <v>4.3</v>
      </c>
      <c r="AA100" s="12">
        <v>2.4</v>
      </c>
      <c r="AB100" s="12">
        <v>6.4</v>
      </c>
      <c r="AC100" s="12">
        <v>6.1</v>
      </c>
      <c r="AD100" s="12">
        <v>4.9000000000000004</v>
      </c>
      <c r="AE100" s="12">
        <v>3.8</v>
      </c>
      <c r="AF100" s="12">
        <v>3.9</v>
      </c>
      <c r="AJ100" s="5" t="s">
        <v>2</v>
      </c>
      <c r="AK100" s="12">
        <v>4796.74</v>
      </c>
      <c r="AL100" s="12">
        <v>1327.0680000000002</v>
      </c>
      <c r="AM100" s="12">
        <v>7383.0839999999998</v>
      </c>
      <c r="AN100" s="12">
        <v>4272.28</v>
      </c>
      <c r="AO100" s="12">
        <v>41004.541999999994</v>
      </c>
      <c r="AP100" s="12">
        <v>76924.991999999998</v>
      </c>
      <c r="AQ100" s="12">
        <v>15748.352000000003</v>
      </c>
      <c r="AR100" s="12">
        <v>10014.735999999999</v>
      </c>
      <c r="AS100" s="12">
        <v>36887.004000000001</v>
      </c>
      <c r="AT100" s="12">
        <v>46508.123999999996</v>
      </c>
      <c r="AU100" s="12">
        <v>2074.41</v>
      </c>
      <c r="AW100" s="13"/>
      <c r="AY100" s="5" t="s">
        <v>2</v>
      </c>
      <c r="AZ100" s="17">
        <v>1</v>
      </c>
      <c r="BA100" s="17">
        <v>1</v>
      </c>
      <c r="BB100" s="17">
        <v>1</v>
      </c>
      <c r="BC100" s="17">
        <v>1</v>
      </c>
      <c r="BD100" s="17">
        <v>1</v>
      </c>
      <c r="BE100" s="17">
        <v>1</v>
      </c>
      <c r="BF100" s="17">
        <v>1</v>
      </c>
      <c r="BG100" s="17">
        <v>1</v>
      </c>
      <c r="BH100" s="17">
        <v>1</v>
      </c>
      <c r="BI100" s="17">
        <v>1</v>
      </c>
      <c r="BJ100" s="17">
        <v>1</v>
      </c>
      <c r="BL100" s="4"/>
      <c r="BM100" s="4"/>
      <c r="BN100" s="5" t="s">
        <v>2</v>
      </c>
      <c r="BO100" s="17">
        <v>0.19</v>
      </c>
      <c r="BP100" s="17">
        <v>0.38600000000000001</v>
      </c>
      <c r="BQ100" s="17">
        <v>0.17800000000000002</v>
      </c>
      <c r="BR100" s="17">
        <v>0.254</v>
      </c>
      <c r="BS100" s="17">
        <v>8.5999999999999993E-2</v>
      </c>
      <c r="BT100" s="17">
        <v>4.8000000000000001E-2</v>
      </c>
      <c r="BU100" s="17">
        <v>0.128</v>
      </c>
      <c r="BV100" s="17">
        <v>0.122</v>
      </c>
      <c r="BW100" s="17">
        <v>9.8000000000000004E-2</v>
      </c>
      <c r="BX100" s="17">
        <v>7.5999999999999998E-2</v>
      </c>
      <c r="BY100" s="17">
        <v>7.8E-2</v>
      </c>
      <c r="BZ100" s="12"/>
    </row>
    <row r="101" spans="3:78" x14ac:dyDescent="0.25">
      <c r="C101" s="6" t="s">
        <v>5</v>
      </c>
      <c r="D101" s="7"/>
      <c r="E101" s="4"/>
      <c r="F101" s="9" t="s">
        <v>0</v>
      </c>
      <c r="G101" s="14">
        <v>7339</v>
      </c>
      <c r="H101" s="14">
        <v>0</v>
      </c>
      <c r="I101" s="14">
        <v>10761</v>
      </c>
      <c r="J101" s="14">
        <v>0</v>
      </c>
      <c r="K101" s="14">
        <v>91998</v>
      </c>
      <c r="L101" s="14">
        <v>290768</v>
      </c>
      <c r="M101" s="14">
        <v>28672</v>
      </c>
      <c r="N101" s="14">
        <v>24739</v>
      </c>
      <c r="O101" s="14">
        <v>71036</v>
      </c>
      <c r="P101" s="14">
        <v>115821</v>
      </c>
      <c r="Q101" s="14">
        <v>13173</v>
      </c>
      <c r="R101" s="14"/>
      <c r="T101" s="16"/>
      <c r="U101" s="9" t="s">
        <v>0</v>
      </c>
      <c r="V101" s="12">
        <v>18.3</v>
      </c>
      <c r="W101" s="12"/>
      <c r="X101" s="12">
        <v>18</v>
      </c>
      <c r="Y101" s="12"/>
      <c r="Z101" s="12">
        <v>9.6999999999999993</v>
      </c>
      <c r="AA101" s="12">
        <v>6.1</v>
      </c>
      <c r="AB101" s="12">
        <v>13.1</v>
      </c>
      <c r="AC101" s="12">
        <v>11.3</v>
      </c>
      <c r="AD101" s="12">
        <v>11.4</v>
      </c>
      <c r="AE101" s="12">
        <v>8.9</v>
      </c>
      <c r="AF101" s="12">
        <v>5.9</v>
      </c>
      <c r="AJ101" s="9" t="s">
        <v>0</v>
      </c>
      <c r="AK101" s="12">
        <v>2686.0740000000001</v>
      </c>
      <c r="AL101" s="12" t="e">
        <v>#VALUE!</v>
      </c>
      <c r="AM101" s="12">
        <v>3873.96</v>
      </c>
      <c r="AN101" s="12" t="e">
        <v>#VALUE!</v>
      </c>
      <c r="AO101" s="12">
        <v>17847.612000000001</v>
      </c>
      <c r="AP101" s="12">
        <v>35473.695999999996</v>
      </c>
      <c r="AQ101" s="12">
        <v>7512.0640000000003</v>
      </c>
      <c r="AR101" s="12">
        <v>5591.0140000000001</v>
      </c>
      <c r="AS101" s="12">
        <v>16196.208000000001</v>
      </c>
      <c r="AT101" s="12">
        <v>20616.137999999999</v>
      </c>
      <c r="AU101" s="12">
        <v>1554.4140000000002</v>
      </c>
      <c r="AW101" s="14"/>
      <c r="AY101" s="9" t="s">
        <v>0</v>
      </c>
      <c r="AZ101" s="19">
        <v>0.29069951675512951</v>
      </c>
      <c r="BA101" s="19"/>
      <c r="BB101" s="19">
        <v>0.25943873860841893</v>
      </c>
      <c r="BC101" s="19">
        <v>0.32722948870392388</v>
      </c>
      <c r="BD101" s="19">
        <v>0.19295003953464474</v>
      </c>
      <c r="BE101" s="19">
        <v>0.18143471500133532</v>
      </c>
      <c r="BF101" s="19">
        <v>0.23304127314400896</v>
      </c>
      <c r="BG101" s="19">
        <v>0.30137169866484748</v>
      </c>
      <c r="BH101" s="19">
        <v>0.18872576368631078</v>
      </c>
      <c r="BI101" s="19">
        <v>0.18926577214767898</v>
      </c>
      <c r="BJ101" s="19">
        <v>0.49531866892272985</v>
      </c>
      <c r="BL101" s="4"/>
      <c r="BM101" s="4"/>
      <c r="BN101" s="9" t="s">
        <v>0</v>
      </c>
      <c r="BO101" s="19">
        <v>0.10639602313237739</v>
      </c>
      <c r="BP101" s="19">
        <v>0</v>
      </c>
      <c r="BQ101" s="19">
        <v>9.3397945899030818E-2</v>
      </c>
      <c r="BR101" s="19">
        <v>0</v>
      </c>
      <c r="BS101" s="19">
        <v>3.7432307669721075E-2</v>
      </c>
      <c r="BT101" s="19">
        <v>2.213503523016291E-2</v>
      </c>
      <c r="BU101" s="19">
        <v>6.1056813563730349E-2</v>
      </c>
      <c r="BV101" s="19">
        <v>6.8110003898255528E-2</v>
      </c>
      <c r="BW101" s="19">
        <v>4.3029474120478861E-2</v>
      </c>
      <c r="BX101" s="19">
        <v>3.3689307442286862E-2</v>
      </c>
      <c r="BY101" s="19">
        <v>5.844760293288212E-2</v>
      </c>
      <c r="BZ101" s="12"/>
    </row>
    <row r="102" spans="3:78" x14ac:dyDescent="0.25">
      <c r="C102" s="6" t="s">
        <v>5</v>
      </c>
      <c r="D102" s="7"/>
      <c r="E102" s="8"/>
      <c r="F102" s="9" t="s">
        <v>3</v>
      </c>
      <c r="G102" s="14">
        <v>11340</v>
      </c>
      <c r="H102" s="14">
        <v>0</v>
      </c>
      <c r="I102" s="14">
        <v>10672</v>
      </c>
      <c r="J102" s="14">
        <v>6808</v>
      </c>
      <c r="K102" s="14">
        <v>153613</v>
      </c>
      <c r="L102" s="14">
        <v>455852</v>
      </c>
      <c r="M102" s="14">
        <v>27156</v>
      </c>
      <c r="N102" s="14">
        <v>28873</v>
      </c>
      <c r="O102" s="14">
        <v>100488</v>
      </c>
      <c r="P102" s="14">
        <v>189043</v>
      </c>
      <c r="Q102" s="14">
        <v>6699</v>
      </c>
      <c r="R102" s="14"/>
      <c r="T102" s="16"/>
      <c r="U102" s="9" t="s">
        <v>3</v>
      </c>
      <c r="V102" s="12">
        <v>14.5</v>
      </c>
      <c r="W102" s="12"/>
      <c r="X102" s="12">
        <v>18</v>
      </c>
      <c r="Y102" s="12">
        <v>20.9</v>
      </c>
      <c r="Z102" s="12">
        <v>7.5</v>
      </c>
      <c r="AA102" s="12">
        <v>4.5999999999999996</v>
      </c>
      <c r="AB102" s="12">
        <v>13.1</v>
      </c>
      <c r="AC102" s="12">
        <v>11.1</v>
      </c>
      <c r="AD102" s="12">
        <v>9.5</v>
      </c>
      <c r="AE102" s="12">
        <v>7.2</v>
      </c>
      <c r="AF102" s="12">
        <v>8.9</v>
      </c>
      <c r="AJ102" s="9" t="s">
        <v>3</v>
      </c>
      <c r="AK102" s="12">
        <v>3288.6</v>
      </c>
      <c r="AL102" s="12" t="e">
        <v>#VALUE!</v>
      </c>
      <c r="AM102" s="12">
        <v>3841.92</v>
      </c>
      <c r="AN102" s="12">
        <v>2845.7439999999997</v>
      </c>
      <c r="AO102" s="12">
        <v>23041.95</v>
      </c>
      <c r="AP102" s="12">
        <v>41938.383999999998</v>
      </c>
      <c r="AQ102" s="12">
        <v>7114.8719999999994</v>
      </c>
      <c r="AR102" s="12">
        <v>6409.8059999999996</v>
      </c>
      <c r="AS102" s="12">
        <v>19092.72</v>
      </c>
      <c r="AT102" s="12">
        <v>27222.192000000003</v>
      </c>
      <c r="AU102" s="12">
        <v>1192.422</v>
      </c>
      <c r="AW102" s="14"/>
      <c r="AY102" s="9" t="s">
        <v>3</v>
      </c>
      <c r="AZ102" s="19">
        <v>0.4491800681296047</v>
      </c>
      <c r="BA102" s="19"/>
      <c r="BB102" s="19">
        <v>0.25729302280727134</v>
      </c>
      <c r="BC102" s="19">
        <v>0.40475624256837101</v>
      </c>
      <c r="BD102" s="19">
        <v>0.32217694322741125</v>
      </c>
      <c r="BE102" s="19">
        <v>0.2844445664680732</v>
      </c>
      <c r="BF102" s="19">
        <v>0.22071947591722613</v>
      </c>
      <c r="BG102" s="19">
        <v>0.35173228730143263</v>
      </c>
      <c r="BH102" s="19">
        <v>0.26697272567866992</v>
      </c>
      <c r="BI102" s="19">
        <v>0.30891953414418521</v>
      </c>
      <c r="BJ102" s="19">
        <v>0.25188945290468134</v>
      </c>
      <c r="BL102" s="4"/>
      <c r="BM102" s="4"/>
      <c r="BN102" s="9" t="s">
        <v>3</v>
      </c>
      <c r="BO102" s="19">
        <v>0.13026221975758537</v>
      </c>
      <c r="BP102" s="19">
        <v>0</v>
      </c>
      <c r="BQ102" s="19">
        <v>9.2625488210617682E-2</v>
      </c>
      <c r="BR102" s="19">
        <v>0.16918810939357909</v>
      </c>
      <c r="BS102" s="19">
        <v>4.8326541484111682E-2</v>
      </c>
      <c r="BT102" s="19">
        <v>2.6168900115062736E-2</v>
      </c>
      <c r="BU102" s="19">
        <v>5.7828502690313241E-2</v>
      </c>
      <c r="BV102" s="19">
        <v>7.8084567780918046E-2</v>
      </c>
      <c r="BW102" s="19">
        <v>5.0724817878947288E-2</v>
      </c>
      <c r="BX102" s="19">
        <v>4.4484412916762667E-2</v>
      </c>
      <c r="BY102" s="19">
        <v>4.4836322617033283E-2</v>
      </c>
      <c r="BZ102" s="12"/>
    </row>
    <row r="103" spans="3:78" x14ac:dyDescent="0.25">
      <c r="C103" s="6" t="s">
        <v>5</v>
      </c>
      <c r="D103" s="7"/>
      <c r="E103" s="8"/>
      <c r="F103" s="9" t="s">
        <v>4</v>
      </c>
      <c r="G103" s="14">
        <v>6567</v>
      </c>
      <c r="H103" s="14">
        <v>0</v>
      </c>
      <c r="I103" s="14">
        <v>20045</v>
      </c>
      <c r="J103" s="14">
        <v>0</v>
      </c>
      <c r="K103" s="14">
        <v>231186</v>
      </c>
      <c r="L103" s="14">
        <v>855984</v>
      </c>
      <c r="M103" s="14">
        <v>67206</v>
      </c>
      <c r="N103" s="14">
        <v>28476</v>
      </c>
      <c r="O103" s="14">
        <v>204874</v>
      </c>
      <c r="P103" s="14">
        <v>307085</v>
      </c>
      <c r="Q103" s="14">
        <v>6723</v>
      </c>
      <c r="R103" s="14"/>
      <c r="T103" s="16"/>
      <c r="U103" s="9" t="s">
        <v>4</v>
      </c>
      <c r="V103" s="12">
        <v>19.8</v>
      </c>
      <c r="W103" s="12"/>
      <c r="X103" s="12">
        <v>12.6</v>
      </c>
      <c r="Y103" s="12"/>
      <c r="Z103" s="12">
        <v>6.5</v>
      </c>
      <c r="AA103" s="12">
        <v>3.5</v>
      </c>
      <c r="AB103" s="12">
        <v>8</v>
      </c>
      <c r="AC103" s="12">
        <v>11.1</v>
      </c>
      <c r="AD103" s="12">
        <v>6.6</v>
      </c>
      <c r="AE103" s="12">
        <v>5</v>
      </c>
      <c r="AF103" s="12">
        <v>8.9</v>
      </c>
      <c r="AJ103" s="9" t="s">
        <v>4</v>
      </c>
      <c r="AK103" s="12">
        <v>2600.5320000000002</v>
      </c>
      <c r="AL103" s="12" t="e">
        <v>#VALUE!</v>
      </c>
      <c r="AM103" s="12">
        <v>5051.34</v>
      </c>
      <c r="AN103" s="12" t="e">
        <v>#VALUE!</v>
      </c>
      <c r="AO103" s="12">
        <v>30054.18</v>
      </c>
      <c r="AP103" s="12">
        <v>59918.879999999997</v>
      </c>
      <c r="AQ103" s="12">
        <v>10752.96</v>
      </c>
      <c r="AR103" s="12">
        <v>6321.6719999999996</v>
      </c>
      <c r="AS103" s="12">
        <v>27043.367999999999</v>
      </c>
      <c r="AT103" s="12">
        <v>30708.5</v>
      </c>
      <c r="AU103" s="12">
        <v>1196.6940000000002</v>
      </c>
      <c r="AW103" s="14"/>
      <c r="AY103" s="9" t="s">
        <v>4</v>
      </c>
      <c r="AZ103" s="19">
        <v>0.26012041511526579</v>
      </c>
      <c r="BA103" s="19"/>
      <c r="BB103" s="19">
        <v>0.48326823858430973</v>
      </c>
      <c r="BC103" s="19">
        <v>0.26801426872770512</v>
      </c>
      <c r="BD103" s="19">
        <v>0.48487301723794402</v>
      </c>
      <c r="BE103" s="19">
        <v>0.53412071853059151</v>
      </c>
      <c r="BF103" s="19">
        <v>0.54623925093876491</v>
      </c>
      <c r="BG103" s="19">
        <v>0.34689601403371989</v>
      </c>
      <c r="BH103" s="19">
        <v>0.5443015106350193</v>
      </c>
      <c r="BI103" s="19">
        <v>0.50181469370813581</v>
      </c>
      <c r="BJ103" s="19">
        <v>0.25279187817258886</v>
      </c>
      <c r="BL103" s="4"/>
      <c r="BM103" s="4"/>
      <c r="BN103" s="9" t="s">
        <v>4</v>
      </c>
      <c r="BO103" s="19">
        <v>0.10300768438564525</v>
      </c>
      <c r="BP103" s="19">
        <v>0</v>
      </c>
      <c r="BQ103" s="19">
        <v>0.12178359612324606</v>
      </c>
      <c r="BR103" s="19">
        <v>0</v>
      </c>
      <c r="BS103" s="19">
        <v>6.3033492240932715E-2</v>
      </c>
      <c r="BT103" s="19">
        <v>3.7388450297141405E-2</v>
      </c>
      <c r="BU103" s="19">
        <v>8.7398280150202387E-2</v>
      </c>
      <c r="BV103" s="19">
        <v>7.7010915115485815E-2</v>
      </c>
      <c r="BW103" s="19">
        <v>7.1847799403822549E-2</v>
      </c>
      <c r="BX103" s="19">
        <v>5.0181469370813581E-2</v>
      </c>
      <c r="BY103" s="19">
        <v>4.4996954314720818E-2</v>
      </c>
      <c r="BZ103" s="12"/>
    </row>
    <row r="104" spans="3:78" x14ac:dyDescent="0.25">
      <c r="C104" s="2" t="s">
        <v>6</v>
      </c>
      <c r="D104" s="3"/>
      <c r="E104" s="8"/>
      <c r="F104" s="5" t="s">
        <v>2</v>
      </c>
      <c r="G104" s="13">
        <v>25018</v>
      </c>
      <c r="H104" s="13">
        <v>3007</v>
      </c>
      <c r="I104" s="13">
        <v>39919</v>
      </c>
      <c r="J104" s="13">
        <v>16796</v>
      </c>
      <c r="K104" s="13">
        <v>417410</v>
      </c>
      <c r="L104" s="13">
        <v>1673363</v>
      </c>
      <c r="M104" s="13">
        <v>121145</v>
      </c>
      <c r="N104" s="13">
        <v>75361</v>
      </c>
      <c r="O104" s="13">
        <v>439419</v>
      </c>
      <c r="P104" s="13">
        <v>701643</v>
      </c>
      <c r="Q104" s="13">
        <v>27480</v>
      </c>
      <c r="R104" s="13"/>
      <c r="T104" s="15"/>
      <c r="U104" s="5" t="s">
        <v>2</v>
      </c>
      <c r="V104" s="12">
        <v>9.5</v>
      </c>
      <c r="W104" s="12">
        <v>19.3</v>
      </c>
      <c r="X104" s="12">
        <v>9.6</v>
      </c>
      <c r="Y104" s="12">
        <v>12.7</v>
      </c>
      <c r="Z104" s="12">
        <v>4.5</v>
      </c>
      <c r="AA104" s="12">
        <v>2.4</v>
      </c>
      <c r="AB104" s="12">
        <v>6.4</v>
      </c>
      <c r="AC104" s="12">
        <v>6.3</v>
      </c>
      <c r="AD104" s="12">
        <v>4.5999999999999996</v>
      </c>
      <c r="AE104" s="12">
        <v>3.8</v>
      </c>
      <c r="AF104" s="12">
        <v>3.9</v>
      </c>
      <c r="AJ104" s="5" t="s">
        <v>2</v>
      </c>
      <c r="AK104" s="12">
        <v>4753.42</v>
      </c>
      <c r="AL104" s="12">
        <v>1160.702</v>
      </c>
      <c r="AM104" s="12">
        <v>7664.4479999999994</v>
      </c>
      <c r="AN104" s="12">
        <v>4266.1839999999993</v>
      </c>
      <c r="AO104" s="12">
        <v>37566.9</v>
      </c>
      <c r="AP104" s="12">
        <v>80321.423999999999</v>
      </c>
      <c r="AQ104" s="12">
        <v>15506.56</v>
      </c>
      <c r="AR104" s="12">
        <v>9495.485999999999</v>
      </c>
      <c r="AS104" s="12">
        <v>40426.547999999995</v>
      </c>
      <c r="AT104" s="12">
        <v>53324.867999999995</v>
      </c>
      <c r="AU104" s="12">
        <v>2143.44</v>
      </c>
      <c r="AW104" s="13"/>
      <c r="AY104" s="5" t="s">
        <v>2</v>
      </c>
      <c r="AZ104" s="17">
        <v>1</v>
      </c>
      <c r="BA104" s="17">
        <v>1</v>
      </c>
      <c r="BB104" s="17">
        <v>1</v>
      </c>
      <c r="BC104" s="17">
        <v>1</v>
      </c>
      <c r="BD104" s="17">
        <v>1</v>
      </c>
      <c r="BE104" s="17">
        <v>1</v>
      </c>
      <c r="BF104" s="17">
        <v>1</v>
      </c>
      <c r="BG104" s="17">
        <v>1</v>
      </c>
      <c r="BH104" s="17">
        <v>1</v>
      </c>
      <c r="BI104" s="17">
        <v>1</v>
      </c>
      <c r="BJ104" s="17">
        <v>1</v>
      </c>
      <c r="BL104" s="4"/>
      <c r="BM104" s="4"/>
      <c r="BN104" s="5" t="s">
        <v>2</v>
      </c>
      <c r="BO104" s="17">
        <v>0.19</v>
      </c>
      <c r="BP104" s="17">
        <v>0.38600000000000001</v>
      </c>
      <c r="BQ104" s="17">
        <v>0.192</v>
      </c>
      <c r="BR104" s="17">
        <v>0.254</v>
      </c>
      <c r="BS104" s="17">
        <v>0.09</v>
      </c>
      <c r="BT104" s="17">
        <v>4.8000000000000001E-2</v>
      </c>
      <c r="BU104" s="17">
        <v>0.128</v>
      </c>
      <c r="BV104" s="17">
        <v>0.126</v>
      </c>
      <c r="BW104" s="17">
        <v>9.1999999999999998E-2</v>
      </c>
      <c r="BX104" s="17">
        <v>7.5999999999999998E-2</v>
      </c>
      <c r="BY104" s="17">
        <v>7.8E-2</v>
      </c>
      <c r="BZ104" s="12"/>
    </row>
    <row r="105" spans="3:78" x14ac:dyDescent="0.25">
      <c r="C105" s="6" t="s">
        <v>6</v>
      </c>
      <c r="D105" s="7"/>
      <c r="E105" s="8"/>
      <c r="F105" s="9" t="s">
        <v>0</v>
      </c>
      <c r="G105" s="14">
        <v>6358</v>
      </c>
      <c r="H105" s="14">
        <v>0</v>
      </c>
      <c r="I105" s="14">
        <v>8402</v>
      </c>
      <c r="J105" s="14">
        <v>0</v>
      </c>
      <c r="K105" s="14">
        <v>38603</v>
      </c>
      <c r="L105" s="14">
        <v>108709</v>
      </c>
      <c r="M105" s="14">
        <v>19313</v>
      </c>
      <c r="N105" s="14">
        <v>20261</v>
      </c>
      <c r="O105" s="14">
        <v>42956</v>
      </c>
      <c r="P105" s="14">
        <v>50703</v>
      </c>
      <c r="Q105" s="14">
        <v>14477</v>
      </c>
      <c r="R105" s="14"/>
      <c r="T105" s="16"/>
      <c r="U105" s="9" t="s">
        <v>0</v>
      </c>
      <c r="V105" s="12">
        <v>19.8</v>
      </c>
      <c r="W105" s="12"/>
      <c r="X105" s="12">
        <v>20.2</v>
      </c>
      <c r="Y105" s="12"/>
      <c r="Z105" s="12">
        <v>15.6</v>
      </c>
      <c r="AA105" s="12">
        <v>9.8000000000000007</v>
      </c>
      <c r="AB105" s="12">
        <v>15.1</v>
      </c>
      <c r="AC105" s="12">
        <v>12.4</v>
      </c>
      <c r="AD105" s="12">
        <v>15.1</v>
      </c>
      <c r="AE105" s="12">
        <v>12.6</v>
      </c>
      <c r="AF105" s="12">
        <v>5.5</v>
      </c>
      <c r="AJ105" s="9" t="s">
        <v>0</v>
      </c>
      <c r="AK105" s="12">
        <v>2517.768</v>
      </c>
      <c r="AL105" s="12" t="e">
        <v>#VALUE!</v>
      </c>
      <c r="AM105" s="12">
        <v>3394.4079999999999</v>
      </c>
      <c r="AN105" s="12" t="e">
        <v>#VALUE!</v>
      </c>
      <c r="AO105" s="12">
        <v>12044.135999999999</v>
      </c>
      <c r="AP105" s="12">
        <v>21306.964000000004</v>
      </c>
      <c r="AQ105" s="12">
        <v>5832.5259999999998</v>
      </c>
      <c r="AR105" s="12">
        <v>5024.7280000000001</v>
      </c>
      <c r="AS105" s="12">
        <v>12972.712</v>
      </c>
      <c r="AT105" s="12">
        <v>12777.155999999999</v>
      </c>
      <c r="AU105" s="12">
        <v>1592.47</v>
      </c>
      <c r="AW105" s="14"/>
      <c r="AY105" s="9" t="s">
        <v>0</v>
      </c>
      <c r="AZ105" s="19">
        <v>0.25413702134463184</v>
      </c>
      <c r="BA105" s="19"/>
      <c r="BB105" s="19">
        <v>0.21047621433402641</v>
      </c>
      <c r="BC105" s="19">
        <v>0.22207668492498214</v>
      </c>
      <c r="BD105" s="19">
        <v>9.2482211734266073E-2</v>
      </c>
      <c r="BE105" s="19">
        <v>6.4964386089569323E-2</v>
      </c>
      <c r="BF105" s="19">
        <v>0.15942052911799909</v>
      </c>
      <c r="BG105" s="19">
        <v>0.26885258953570151</v>
      </c>
      <c r="BH105" s="19">
        <v>9.7756355551307517E-2</v>
      </c>
      <c r="BI105" s="19">
        <v>7.2263244983560015E-2</v>
      </c>
      <c r="BJ105" s="19">
        <v>0.52681950509461428</v>
      </c>
      <c r="BL105" s="4"/>
      <c r="BM105" s="4"/>
      <c r="BN105" s="9" t="s">
        <v>0</v>
      </c>
      <c r="BO105" s="19">
        <v>0.1006382604524742</v>
      </c>
      <c r="BP105" s="19">
        <v>0</v>
      </c>
      <c r="BQ105" s="19">
        <v>8.503239059094668E-2</v>
      </c>
      <c r="BR105" s="19">
        <v>0</v>
      </c>
      <c r="BS105" s="19">
        <v>2.8854450061091014E-2</v>
      </c>
      <c r="BT105" s="19">
        <v>1.2733019673555588E-2</v>
      </c>
      <c r="BU105" s="19">
        <v>4.814499979363572E-2</v>
      </c>
      <c r="BV105" s="19">
        <v>6.6675442204853969E-2</v>
      </c>
      <c r="BW105" s="19">
        <v>2.9522419376494868E-2</v>
      </c>
      <c r="BX105" s="19">
        <v>1.8210337735857122E-2</v>
      </c>
      <c r="BY105" s="19">
        <v>5.7950145560407569E-2</v>
      </c>
      <c r="BZ105" s="12"/>
    </row>
    <row r="106" spans="3:78" x14ac:dyDescent="0.25">
      <c r="C106" s="6" t="s">
        <v>6</v>
      </c>
      <c r="D106" s="7"/>
      <c r="E106" s="4"/>
      <c r="F106" s="9" t="s">
        <v>3</v>
      </c>
      <c r="G106" s="14">
        <v>9589</v>
      </c>
      <c r="H106" s="14">
        <v>0</v>
      </c>
      <c r="I106" s="14">
        <v>15204</v>
      </c>
      <c r="J106" s="14">
        <v>6567</v>
      </c>
      <c r="K106" s="14">
        <v>71098</v>
      </c>
      <c r="L106" s="14">
        <v>241520</v>
      </c>
      <c r="M106" s="14">
        <v>24703</v>
      </c>
      <c r="N106" s="14">
        <v>12859</v>
      </c>
      <c r="O106" s="14">
        <v>69814</v>
      </c>
      <c r="P106" s="14">
        <v>98233</v>
      </c>
      <c r="Q106" s="14">
        <v>6356</v>
      </c>
      <c r="R106" s="14"/>
      <c r="T106" s="16"/>
      <c r="U106" s="9" t="s">
        <v>3</v>
      </c>
      <c r="V106" s="12">
        <v>16.100000000000001</v>
      </c>
      <c r="W106" s="12"/>
      <c r="X106" s="12">
        <v>14.7</v>
      </c>
      <c r="Y106" s="12">
        <v>20.9</v>
      </c>
      <c r="Z106" s="12">
        <v>11</v>
      </c>
      <c r="AA106" s="12">
        <v>6.9</v>
      </c>
      <c r="AB106" s="12">
        <v>13.4</v>
      </c>
      <c r="AC106" s="12">
        <v>16.100000000000001</v>
      </c>
      <c r="AD106" s="12">
        <v>11.8</v>
      </c>
      <c r="AE106" s="12">
        <v>9.1</v>
      </c>
      <c r="AF106" s="12">
        <v>8.9</v>
      </c>
      <c r="AJ106" s="9" t="s">
        <v>3</v>
      </c>
      <c r="AK106" s="12">
        <v>3087.6580000000004</v>
      </c>
      <c r="AL106" s="12" t="e">
        <v>#VALUE!</v>
      </c>
      <c r="AM106" s="12">
        <v>4469.9759999999997</v>
      </c>
      <c r="AN106" s="12">
        <v>2745.0059999999999</v>
      </c>
      <c r="AO106" s="12">
        <v>15641.56</v>
      </c>
      <c r="AP106" s="12">
        <v>33329.760000000002</v>
      </c>
      <c r="AQ106" s="12">
        <v>6620.4040000000005</v>
      </c>
      <c r="AR106" s="12">
        <v>4140.5980000000009</v>
      </c>
      <c r="AS106" s="12">
        <v>16476.104000000003</v>
      </c>
      <c r="AT106" s="12">
        <v>17878.405999999999</v>
      </c>
      <c r="AU106" s="12">
        <v>1131.3679999999999</v>
      </c>
      <c r="AW106" s="14"/>
      <c r="AY106" s="9" t="s">
        <v>3</v>
      </c>
      <c r="AZ106" s="19">
        <v>0.38328403549444401</v>
      </c>
      <c r="BA106" s="19"/>
      <c r="BB106" s="19">
        <v>0.38087126431022822</v>
      </c>
      <c r="BC106" s="19">
        <v>0.39098594903548461</v>
      </c>
      <c r="BD106" s="19">
        <v>0.17033132890922595</v>
      </c>
      <c r="BE106" s="19">
        <v>0.14433210247866124</v>
      </c>
      <c r="BF106" s="19">
        <v>0.20391266663915142</v>
      </c>
      <c r="BG106" s="19">
        <v>0.1706320245219676</v>
      </c>
      <c r="BH106" s="19">
        <v>0.15887797295974912</v>
      </c>
      <c r="BI106" s="19">
        <v>0.14000424717413271</v>
      </c>
      <c r="BJ106" s="19">
        <v>0.23129548762736535</v>
      </c>
      <c r="BL106" s="4"/>
      <c r="BM106" s="4"/>
      <c r="BN106" s="9" t="s">
        <v>3</v>
      </c>
      <c r="BO106" s="19">
        <v>0.12341745942921099</v>
      </c>
      <c r="BP106" s="19">
        <v>0</v>
      </c>
      <c r="BQ106" s="19">
        <v>0.11197615170720709</v>
      </c>
      <c r="BR106" s="19">
        <v>0.16343212669683255</v>
      </c>
      <c r="BS106" s="19">
        <v>3.7472892360029708E-2</v>
      </c>
      <c r="BT106" s="19">
        <v>1.9917830142055254E-2</v>
      </c>
      <c r="BU106" s="19">
        <v>5.4648594659292588E-2</v>
      </c>
      <c r="BV106" s="19">
        <v>5.4943511896073577E-2</v>
      </c>
      <c r="BW106" s="19">
        <v>3.7495201618500798E-2</v>
      </c>
      <c r="BX106" s="19">
        <v>2.5480772985692152E-2</v>
      </c>
      <c r="BY106" s="19">
        <v>4.117059679767103E-2</v>
      </c>
      <c r="BZ106" s="12"/>
    </row>
    <row r="107" spans="3:78" x14ac:dyDescent="0.25">
      <c r="C107" s="6" t="s">
        <v>6</v>
      </c>
      <c r="D107" s="7"/>
      <c r="E107" s="8"/>
      <c r="F107" s="9" t="s">
        <v>4</v>
      </c>
      <c r="G107" s="14">
        <v>9071</v>
      </c>
      <c r="H107" s="14">
        <v>0</v>
      </c>
      <c r="I107" s="14">
        <v>16313</v>
      </c>
      <c r="J107" s="14">
        <v>6499</v>
      </c>
      <c r="K107" s="14">
        <v>307709</v>
      </c>
      <c r="L107" s="14">
        <v>1323134</v>
      </c>
      <c r="M107" s="14">
        <v>77129</v>
      </c>
      <c r="N107" s="14">
        <v>42241</v>
      </c>
      <c r="O107" s="14">
        <v>326649</v>
      </c>
      <c r="P107" s="14">
        <v>552707</v>
      </c>
      <c r="Q107" s="14">
        <v>6647</v>
      </c>
      <c r="R107" s="14"/>
      <c r="T107" s="16"/>
      <c r="U107" s="9" t="s">
        <v>4</v>
      </c>
      <c r="V107" s="12">
        <v>16.100000000000001</v>
      </c>
      <c r="W107" s="12"/>
      <c r="X107" s="12">
        <v>14.2</v>
      </c>
      <c r="Y107" s="12">
        <v>20.9</v>
      </c>
      <c r="Z107" s="12">
        <v>5.3</v>
      </c>
      <c r="AA107" s="12">
        <v>3</v>
      </c>
      <c r="AB107" s="12">
        <v>7.4</v>
      </c>
      <c r="AC107" s="12">
        <v>8.8000000000000007</v>
      </c>
      <c r="AD107" s="12">
        <v>5.4</v>
      </c>
      <c r="AE107" s="12">
        <v>3.8</v>
      </c>
      <c r="AF107" s="12">
        <v>8.9</v>
      </c>
      <c r="AJ107" s="9" t="s">
        <v>4</v>
      </c>
      <c r="AK107" s="12">
        <v>2920.8620000000001</v>
      </c>
      <c r="AL107" s="12" t="e">
        <v>#VALUE!</v>
      </c>
      <c r="AM107" s="12">
        <v>4632.8919999999998</v>
      </c>
      <c r="AN107" s="12">
        <v>2716.5819999999994</v>
      </c>
      <c r="AO107" s="12">
        <v>32617.153999999999</v>
      </c>
      <c r="AP107" s="12">
        <v>79388.039999999994</v>
      </c>
      <c r="AQ107" s="12">
        <v>11415.091999999999</v>
      </c>
      <c r="AR107" s="12">
        <v>7434.4160000000011</v>
      </c>
      <c r="AS107" s="12">
        <v>35278.092000000004</v>
      </c>
      <c r="AT107" s="12">
        <v>42005.732000000004</v>
      </c>
      <c r="AU107" s="12">
        <v>1183.1660000000002</v>
      </c>
      <c r="AW107" s="14"/>
      <c r="AY107" s="9" t="s">
        <v>4</v>
      </c>
      <c r="AZ107" s="19">
        <v>0.36257894316092415</v>
      </c>
      <c r="BA107" s="19"/>
      <c r="BB107" s="19">
        <v>0.40865252135574537</v>
      </c>
      <c r="BC107" s="19">
        <v>0.38693736603953321</v>
      </c>
      <c r="BD107" s="19">
        <v>0.73718645935650795</v>
      </c>
      <c r="BE107" s="19">
        <v>0.79070351143176942</v>
      </c>
      <c r="BF107" s="19">
        <v>0.63666680424284949</v>
      </c>
      <c r="BG107" s="19">
        <v>0.56051538594233097</v>
      </c>
      <c r="BH107" s="19">
        <v>0.74336567148894339</v>
      </c>
      <c r="BI107" s="19">
        <v>0.78773250784230731</v>
      </c>
      <c r="BJ107" s="19">
        <v>0.24188500727802037</v>
      </c>
      <c r="BL107" s="4"/>
      <c r="BM107" s="4"/>
      <c r="BN107" s="9" t="s">
        <v>4</v>
      </c>
      <c r="BO107" s="19">
        <v>0.11675041969781759</v>
      </c>
      <c r="BP107" s="19">
        <v>0</v>
      </c>
      <c r="BQ107" s="19">
        <v>0.11605731606503168</v>
      </c>
      <c r="BR107" s="19">
        <v>0.16173981900452489</v>
      </c>
      <c r="BS107" s="19">
        <v>7.814176469178985E-2</v>
      </c>
      <c r="BT107" s="19">
        <v>4.7442210685906164E-2</v>
      </c>
      <c r="BU107" s="19">
        <v>9.4226687027941736E-2</v>
      </c>
      <c r="BV107" s="19">
        <v>9.8650707925850262E-2</v>
      </c>
      <c r="BW107" s="19">
        <v>8.0283492520805896E-2</v>
      </c>
      <c r="BX107" s="19">
        <v>5.986767059601536E-2</v>
      </c>
      <c r="BY107" s="19">
        <v>4.3055531295487628E-2</v>
      </c>
      <c r="BZ107" s="12"/>
    </row>
    <row r="108" spans="3:78" x14ac:dyDescent="0.25">
      <c r="C108" s="6"/>
      <c r="D108" s="7"/>
      <c r="E108" s="8"/>
      <c r="F108" s="9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6"/>
      <c r="U108" s="9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J108" s="9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4"/>
      <c r="AY108" s="9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4"/>
      <c r="BM108" s="4"/>
      <c r="BN108" s="9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</row>
    <row r="109" spans="3:78" x14ac:dyDescent="0.25">
      <c r="C109" s="6"/>
      <c r="D109" s="7"/>
      <c r="E109" s="8"/>
      <c r="F109" s="9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6"/>
      <c r="U109" s="9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J109" s="9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4"/>
      <c r="AY109" s="9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4"/>
      <c r="BM109" s="4"/>
      <c r="BN109" s="9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</row>
    <row r="110" spans="3:78" ht="23.25" x14ac:dyDescent="0.25">
      <c r="C110" s="6"/>
      <c r="D110" s="7"/>
      <c r="E110" s="8"/>
      <c r="F110" s="9"/>
      <c r="G110" s="21" t="s">
        <v>76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6"/>
      <c r="U110" s="9"/>
      <c r="V110" s="4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J110" s="9"/>
      <c r="AK110" s="4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4"/>
      <c r="AY110" s="9"/>
      <c r="AZ110" s="4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4"/>
      <c r="BM110" s="4"/>
      <c r="BN110" s="9"/>
      <c r="BO110" s="4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</row>
    <row r="111" spans="3:78" x14ac:dyDescent="0.25">
      <c r="C111" s="6"/>
      <c r="D111" s="7"/>
      <c r="E111" s="8"/>
      <c r="F111" s="9"/>
      <c r="G111" s="4" t="s">
        <v>10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6"/>
      <c r="U111" s="9"/>
      <c r="V111" s="4" t="s">
        <v>77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J111" s="9"/>
      <c r="AK111" s="4" t="s">
        <v>77</v>
      </c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4"/>
      <c r="AY111" s="9"/>
      <c r="AZ111" s="4" t="s">
        <v>79</v>
      </c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4"/>
      <c r="BM111" s="4"/>
      <c r="BN111" s="9"/>
      <c r="BO111" s="4" t="s">
        <v>80</v>
      </c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</row>
    <row r="112" spans="3:78" x14ac:dyDescent="0.25">
      <c r="F112" s="11" t="s">
        <v>9</v>
      </c>
      <c r="G112" s="20" t="s">
        <v>65</v>
      </c>
      <c r="H112" s="20" t="s">
        <v>31</v>
      </c>
      <c r="I112" s="20" t="s">
        <v>66</v>
      </c>
      <c r="J112" s="20" t="s">
        <v>67</v>
      </c>
      <c r="K112" s="20" t="s">
        <v>68</v>
      </c>
      <c r="L112" s="20" t="s">
        <v>69</v>
      </c>
      <c r="M112" s="20" t="s">
        <v>70</v>
      </c>
      <c r="N112" s="20" t="s">
        <v>71</v>
      </c>
      <c r="O112" s="20" t="s">
        <v>72</v>
      </c>
      <c r="P112" s="20" t="s">
        <v>73</v>
      </c>
      <c r="Q112" s="20" t="s">
        <v>74</v>
      </c>
      <c r="R112" s="20" t="s">
        <v>22</v>
      </c>
      <c r="S112" s="20"/>
      <c r="T112" s="20"/>
      <c r="U112" s="11" t="s">
        <v>9</v>
      </c>
      <c r="V112" s="20" t="s">
        <v>65</v>
      </c>
      <c r="W112" s="20" t="s">
        <v>31</v>
      </c>
      <c r="X112" s="20" t="s">
        <v>66</v>
      </c>
      <c r="Y112" s="20" t="s">
        <v>67</v>
      </c>
      <c r="Z112" s="20" t="s">
        <v>68</v>
      </c>
      <c r="AA112" s="20" t="s">
        <v>69</v>
      </c>
      <c r="AB112" s="20" t="s">
        <v>70</v>
      </c>
      <c r="AC112" s="20" t="s">
        <v>71</v>
      </c>
      <c r="AD112" s="20" t="s">
        <v>72</v>
      </c>
      <c r="AE112" s="20" t="s">
        <v>73</v>
      </c>
      <c r="AF112" s="20" t="s">
        <v>74</v>
      </c>
      <c r="AG112" s="20" t="s">
        <v>22</v>
      </c>
      <c r="AJ112" s="11" t="s">
        <v>9</v>
      </c>
      <c r="AK112" s="20" t="s">
        <v>65</v>
      </c>
      <c r="AL112" s="20" t="s">
        <v>31</v>
      </c>
      <c r="AM112" s="20" t="s">
        <v>66</v>
      </c>
      <c r="AN112" s="20" t="s">
        <v>67</v>
      </c>
      <c r="AO112" s="20" t="s">
        <v>68</v>
      </c>
      <c r="AP112" s="20" t="s">
        <v>69</v>
      </c>
      <c r="AQ112" s="20" t="s">
        <v>70</v>
      </c>
      <c r="AR112" s="20" t="s">
        <v>71</v>
      </c>
      <c r="AS112" s="20" t="s">
        <v>72</v>
      </c>
      <c r="AT112" s="20" t="s">
        <v>73</v>
      </c>
      <c r="AU112" s="20" t="s">
        <v>74</v>
      </c>
      <c r="AV112" s="20" t="s">
        <v>22</v>
      </c>
      <c r="AW112" s="20"/>
      <c r="AX112" s="20"/>
      <c r="AY112" s="11" t="s">
        <v>9</v>
      </c>
      <c r="AZ112" s="20" t="s">
        <v>65</v>
      </c>
      <c r="BA112" s="20" t="s">
        <v>31</v>
      </c>
      <c r="BB112" s="20" t="s">
        <v>66</v>
      </c>
      <c r="BC112" s="20" t="s">
        <v>67</v>
      </c>
      <c r="BD112" s="20" t="s">
        <v>68</v>
      </c>
      <c r="BE112" s="20" t="s">
        <v>69</v>
      </c>
      <c r="BF112" s="20" t="s">
        <v>70</v>
      </c>
      <c r="BG112" s="20" t="s">
        <v>71</v>
      </c>
      <c r="BH112" s="20" t="s">
        <v>72</v>
      </c>
      <c r="BI112" s="20" t="s">
        <v>73</v>
      </c>
      <c r="BJ112" s="20" t="s">
        <v>74</v>
      </c>
      <c r="BK112" s="20" t="s">
        <v>22</v>
      </c>
      <c r="BL112" s="4"/>
      <c r="BM112" s="4"/>
      <c r="BN112" s="11" t="s">
        <v>9</v>
      </c>
      <c r="BO112" s="20" t="s">
        <v>65</v>
      </c>
      <c r="BP112" s="20" t="s">
        <v>31</v>
      </c>
      <c r="BQ112" s="20" t="s">
        <v>66</v>
      </c>
      <c r="BR112" s="20" t="s">
        <v>67</v>
      </c>
      <c r="BS112" s="20" t="s">
        <v>68</v>
      </c>
      <c r="BT112" s="20" t="s">
        <v>69</v>
      </c>
      <c r="BU112" s="20" t="s">
        <v>70</v>
      </c>
      <c r="BV112" s="20" t="s">
        <v>71</v>
      </c>
      <c r="BW112" s="20" t="s">
        <v>72</v>
      </c>
      <c r="BX112" s="20" t="s">
        <v>73</v>
      </c>
      <c r="BY112" s="20" t="s">
        <v>74</v>
      </c>
      <c r="BZ112" s="20" t="s">
        <v>22</v>
      </c>
    </row>
    <row r="113" spans="3:78" x14ac:dyDescent="0.25">
      <c r="C113" s="2" t="s">
        <v>1</v>
      </c>
      <c r="D113" s="3"/>
      <c r="E113" s="4"/>
      <c r="F113" s="5" t="s">
        <v>2</v>
      </c>
      <c r="G113" s="13">
        <v>391728</v>
      </c>
      <c r="H113" s="13">
        <v>116950</v>
      </c>
      <c r="I113" s="13">
        <v>707431</v>
      </c>
      <c r="J113" s="13">
        <v>591588</v>
      </c>
      <c r="K113" s="13">
        <v>5649976</v>
      </c>
      <c r="L113" s="13">
        <v>7999190</v>
      </c>
      <c r="M113" s="13">
        <v>757321</v>
      </c>
      <c r="N113" s="13">
        <v>705102</v>
      </c>
      <c r="O113" s="13">
        <v>2495040</v>
      </c>
      <c r="P113" s="13">
        <v>2553518</v>
      </c>
      <c r="Q113" s="13">
        <v>37246</v>
      </c>
      <c r="R113" s="13"/>
      <c r="T113" s="15"/>
      <c r="U113" s="5" t="s">
        <v>2</v>
      </c>
      <c r="V113" s="12">
        <v>1.4</v>
      </c>
      <c r="W113" s="12">
        <v>1.8</v>
      </c>
      <c r="X113" s="12">
        <v>1.8</v>
      </c>
      <c r="Y113" s="12">
        <v>1.3</v>
      </c>
      <c r="Z113" s="12">
        <v>1</v>
      </c>
      <c r="AA113" s="12">
        <v>0.6</v>
      </c>
      <c r="AB113" s="12">
        <v>1.3</v>
      </c>
      <c r="AC113" s="12">
        <v>1.8</v>
      </c>
      <c r="AD113" s="12">
        <v>1.5</v>
      </c>
      <c r="AE113" s="12">
        <v>1.4</v>
      </c>
      <c r="AF113" s="12">
        <v>3.1</v>
      </c>
      <c r="AJ113" s="5" t="s">
        <v>2</v>
      </c>
      <c r="AK113" s="12">
        <v>10968.383999999998</v>
      </c>
      <c r="AL113" s="12">
        <v>4210.2</v>
      </c>
      <c r="AM113" s="12">
        <v>25467.516</v>
      </c>
      <c r="AN113" s="12">
        <v>15381.288</v>
      </c>
      <c r="AO113" s="12">
        <v>112999.52</v>
      </c>
      <c r="AP113" s="12">
        <v>95990.28</v>
      </c>
      <c r="AQ113" s="12">
        <v>19690.346000000001</v>
      </c>
      <c r="AR113" s="12">
        <v>25383.672000000002</v>
      </c>
      <c r="AS113" s="12">
        <v>74851.199999999997</v>
      </c>
      <c r="AT113" s="12">
        <v>71498.504000000001</v>
      </c>
      <c r="AU113" s="12">
        <v>2309.252</v>
      </c>
      <c r="AW113" s="13"/>
      <c r="AY113" s="5" t="s">
        <v>2</v>
      </c>
      <c r="AZ113" s="17">
        <v>1</v>
      </c>
      <c r="BA113" s="17">
        <v>1</v>
      </c>
      <c r="BB113" s="17">
        <v>1</v>
      </c>
      <c r="BC113" s="17">
        <v>1</v>
      </c>
      <c r="BD113" s="17">
        <v>1</v>
      </c>
      <c r="BE113" s="17">
        <v>1</v>
      </c>
      <c r="BF113" s="17">
        <v>1</v>
      </c>
      <c r="BG113" s="17">
        <v>1</v>
      </c>
      <c r="BH113" s="17">
        <v>1</v>
      </c>
      <c r="BI113" s="17">
        <v>1</v>
      </c>
      <c r="BJ113" s="17">
        <v>1</v>
      </c>
      <c r="BL113" s="4"/>
      <c r="BM113" s="4"/>
      <c r="BN113" s="5" t="s">
        <v>2</v>
      </c>
      <c r="BO113" s="17">
        <v>2.7999999999999997E-2</v>
      </c>
      <c r="BP113" s="17">
        <v>0.20400000000000001</v>
      </c>
      <c r="BQ113" s="17">
        <v>3.6000000000000004E-2</v>
      </c>
      <c r="BR113" s="17">
        <v>3.6000000000000004E-2</v>
      </c>
      <c r="BS113" s="17">
        <v>2.6000000000000002E-2</v>
      </c>
      <c r="BT113" s="17">
        <v>0.02</v>
      </c>
      <c r="BU113" s="17">
        <v>1.2E-2</v>
      </c>
      <c r="BV113" s="17">
        <v>2.6000000000000002E-2</v>
      </c>
      <c r="BW113" s="17">
        <v>3.6000000000000004E-2</v>
      </c>
      <c r="BX113" s="17">
        <v>0.03</v>
      </c>
      <c r="BY113" s="17">
        <v>2.7999999999999997E-2</v>
      </c>
      <c r="BZ113" s="12"/>
    </row>
    <row r="114" spans="3:78" x14ac:dyDescent="0.25">
      <c r="C114" s="6" t="s">
        <v>1</v>
      </c>
      <c r="D114" s="7"/>
      <c r="E114" s="8"/>
      <c r="F114" s="9" t="s">
        <v>0</v>
      </c>
      <c r="G114" s="14">
        <v>77615</v>
      </c>
      <c r="H114" s="14">
        <v>22123</v>
      </c>
      <c r="I114" s="14">
        <v>150281</v>
      </c>
      <c r="J114" s="14">
        <v>122741</v>
      </c>
      <c r="K114" s="14">
        <v>1202454</v>
      </c>
      <c r="L114" s="14">
        <v>1600707</v>
      </c>
      <c r="M114" s="14">
        <v>129372</v>
      </c>
      <c r="N114" s="14">
        <v>140988</v>
      </c>
      <c r="O114" s="14">
        <v>534591</v>
      </c>
      <c r="P114" s="14">
        <v>421624</v>
      </c>
      <c r="Q114" s="14">
        <v>7509</v>
      </c>
      <c r="R114" s="14"/>
      <c r="T114" s="16"/>
      <c r="U114" s="9" t="s">
        <v>0</v>
      </c>
      <c r="V114" s="12">
        <v>5.2</v>
      </c>
      <c r="W114" s="12">
        <v>6.6</v>
      </c>
      <c r="X114" s="12">
        <v>4.3</v>
      </c>
      <c r="Y114" s="12">
        <v>4.7</v>
      </c>
      <c r="Z114" s="12">
        <v>2.8</v>
      </c>
      <c r="AA114" s="12">
        <v>2.4</v>
      </c>
      <c r="AB114" s="12">
        <v>5.6</v>
      </c>
      <c r="AC114" s="12">
        <v>4.8</v>
      </c>
      <c r="AD114" s="12">
        <v>4.0999999999999996</v>
      </c>
      <c r="AE114" s="12">
        <v>4.2</v>
      </c>
      <c r="AF114" s="12">
        <v>8.3000000000000007</v>
      </c>
      <c r="AJ114" s="9" t="s">
        <v>0</v>
      </c>
      <c r="AK114" s="12">
        <v>8071.96</v>
      </c>
      <c r="AL114" s="12">
        <v>2920.2359999999999</v>
      </c>
      <c r="AM114" s="12">
        <v>12924.165999999999</v>
      </c>
      <c r="AN114" s="12">
        <v>11537.654000000002</v>
      </c>
      <c r="AO114" s="12">
        <v>67337.423999999999</v>
      </c>
      <c r="AP114" s="12">
        <v>76833.936000000002</v>
      </c>
      <c r="AQ114" s="12">
        <v>14489.663999999999</v>
      </c>
      <c r="AR114" s="12">
        <v>13534.848</v>
      </c>
      <c r="AS114" s="12">
        <v>43836.461999999992</v>
      </c>
      <c r="AT114" s="12">
        <v>35416.415999999997</v>
      </c>
      <c r="AU114" s="12">
        <v>1246.4940000000001</v>
      </c>
      <c r="AW114" s="14"/>
      <c r="AY114" s="9" t="s">
        <v>0</v>
      </c>
      <c r="AZ114" s="19">
        <v>0.19813493035984153</v>
      </c>
      <c r="BA114" s="19">
        <v>0.18916631038905515</v>
      </c>
      <c r="BB114" s="19">
        <v>0.21243202517277304</v>
      </c>
      <c r="BC114" s="19">
        <v>0.20747716316084844</v>
      </c>
      <c r="BD114" s="19">
        <v>0.21282462084794695</v>
      </c>
      <c r="BE114" s="19">
        <v>0.20010863599939493</v>
      </c>
      <c r="BF114" s="19">
        <v>0.17082848620334046</v>
      </c>
      <c r="BG114" s="19">
        <v>0.19995404920139215</v>
      </c>
      <c r="BH114" s="19">
        <v>0.21426149480569451</v>
      </c>
      <c r="BI114" s="19">
        <v>0.16511495121632194</v>
      </c>
      <c r="BJ114" s="19">
        <v>0.20160554153466145</v>
      </c>
      <c r="BL114" s="4"/>
      <c r="BM114" s="4"/>
      <c r="BN114" s="9" t="s">
        <v>0</v>
      </c>
      <c r="BO114" s="19">
        <v>2.060603275742352E-2</v>
      </c>
      <c r="BP114" s="19">
        <v>9.5392137841058849E-2</v>
      </c>
      <c r="BQ114" s="19">
        <v>2.4969952971355278E-2</v>
      </c>
      <c r="BR114" s="19">
        <v>1.826915416485848E-2</v>
      </c>
      <c r="BS114" s="19">
        <v>1.9502853337119753E-2</v>
      </c>
      <c r="BT114" s="19">
        <v>1.1918178767485028E-2</v>
      </c>
      <c r="BU114" s="19">
        <v>9.605214527970956E-3</v>
      </c>
      <c r="BV114" s="19">
        <v>1.9132790454774128E-2</v>
      </c>
      <c r="BW114" s="19">
        <v>1.9195588723333646E-2</v>
      </c>
      <c r="BX114" s="19">
        <v>1.7569442574066948E-2</v>
      </c>
      <c r="BY114" s="19">
        <v>1.3869655902171043E-2</v>
      </c>
      <c r="BZ114" s="12"/>
    </row>
    <row r="115" spans="3:78" x14ac:dyDescent="0.25">
      <c r="C115" s="6" t="s">
        <v>1</v>
      </c>
      <c r="D115" s="7"/>
      <c r="E115" s="8"/>
      <c r="F115" s="9" t="s">
        <v>3</v>
      </c>
      <c r="G115" s="14">
        <v>172430</v>
      </c>
      <c r="H115" s="14">
        <v>53615</v>
      </c>
      <c r="I115" s="14">
        <v>301990</v>
      </c>
      <c r="J115" s="14">
        <v>256009</v>
      </c>
      <c r="K115" s="14">
        <v>2465153</v>
      </c>
      <c r="L115" s="14">
        <v>3167183</v>
      </c>
      <c r="M115" s="14">
        <v>334985</v>
      </c>
      <c r="N115" s="14">
        <v>275558</v>
      </c>
      <c r="O115" s="14">
        <v>999090</v>
      </c>
      <c r="P115" s="14">
        <v>1217101</v>
      </c>
      <c r="Q115" s="14">
        <v>16940</v>
      </c>
      <c r="R115" s="14"/>
      <c r="T115" s="16"/>
      <c r="U115" s="9" t="s">
        <v>3</v>
      </c>
      <c r="V115" s="12">
        <v>3.3</v>
      </c>
      <c r="W115" s="12">
        <v>3.8</v>
      </c>
      <c r="X115" s="12">
        <v>2.7</v>
      </c>
      <c r="Y115" s="12">
        <v>2.6</v>
      </c>
      <c r="Z115" s="12">
        <v>1.8</v>
      </c>
      <c r="AA115" s="12">
        <v>1.6</v>
      </c>
      <c r="AB115" s="12">
        <v>3.3</v>
      </c>
      <c r="AC115" s="12">
        <v>3.1</v>
      </c>
      <c r="AD115" s="12">
        <v>3.1</v>
      </c>
      <c r="AE115" s="12">
        <v>2.5</v>
      </c>
      <c r="AF115" s="12">
        <v>5.2</v>
      </c>
      <c r="AJ115" s="9" t="s">
        <v>3</v>
      </c>
      <c r="AK115" s="12">
        <v>11380.38</v>
      </c>
      <c r="AL115" s="12">
        <v>4074.74</v>
      </c>
      <c r="AM115" s="12">
        <v>16307.46</v>
      </c>
      <c r="AN115" s="12">
        <v>13312.468000000001</v>
      </c>
      <c r="AO115" s="12">
        <v>88745.508000000002</v>
      </c>
      <c r="AP115" s="12">
        <v>101349.85600000001</v>
      </c>
      <c r="AQ115" s="12">
        <v>22109.01</v>
      </c>
      <c r="AR115" s="12">
        <v>17084.596000000001</v>
      </c>
      <c r="AS115" s="12">
        <v>61943.58</v>
      </c>
      <c r="AT115" s="12">
        <v>60855.05</v>
      </c>
      <c r="AU115" s="12">
        <v>1761.76</v>
      </c>
      <c r="AW115" s="14"/>
      <c r="AY115" s="9" t="s">
        <v>3</v>
      </c>
      <c r="AZ115" s="19">
        <v>0.4401778785279582</v>
      </c>
      <c r="BA115" s="19">
        <v>0.45844377939290293</v>
      </c>
      <c r="BB115" s="19">
        <v>0.42688262176805936</v>
      </c>
      <c r="BC115" s="19">
        <v>0.43274880491152629</v>
      </c>
      <c r="BD115" s="19">
        <v>0.43631211884793847</v>
      </c>
      <c r="BE115" s="19">
        <v>0.39593796371882656</v>
      </c>
      <c r="BF115" s="19">
        <v>0.44232894637808801</v>
      </c>
      <c r="BG115" s="19">
        <v>0.39080586922175797</v>
      </c>
      <c r="BH115" s="19">
        <v>0.4004304540207772</v>
      </c>
      <c r="BI115" s="19">
        <v>0.47663693774627786</v>
      </c>
      <c r="BJ115" s="19">
        <v>0.45481393975191969</v>
      </c>
      <c r="BL115" s="19"/>
      <c r="BM115" s="19"/>
      <c r="BN115" s="9" t="s">
        <v>3</v>
      </c>
      <c r="BO115" s="19">
        <v>2.9051739982845239E-2</v>
      </c>
      <c r="BP115" s="19">
        <v>0.13315158551757797</v>
      </c>
      <c r="BQ115" s="19">
        <v>3.4841727233860621E-2</v>
      </c>
      <c r="BR115" s="19">
        <v>2.3051661575475207E-2</v>
      </c>
      <c r="BS115" s="19">
        <v>2.2502937855399367E-2</v>
      </c>
      <c r="BT115" s="19">
        <v>1.5707236278525785E-2</v>
      </c>
      <c r="BU115" s="19">
        <v>1.2670014839002451E-2</v>
      </c>
      <c r="BV115" s="19">
        <v>2.9193710460953808E-2</v>
      </c>
      <c r="BW115" s="19">
        <v>2.4229963891748994E-2</v>
      </c>
      <c r="BX115" s="19">
        <v>2.4826688149288186E-2</v>
      </c>
      <c r="BY115" s="19">
        <v>2.3831846887313893E-2</v>
      </c>
      <c r="BZ115" s="12"/>
    </row>
    <row r="116" spans="3:78" x14ac:dyDescent="0.25">
      <c r="C116" s="6" t="s">
        <v>1</v>
      </c>
      <c r="D116" s="7"/>
      <c r="E116" s="8"/>
      <c r="F116" s="9" t="s">
        <v>4</v>
      </c>
      <c r="G116" s="14">
        <v>141683</v>
      </c>
      <c r="H116" s="14">
        <v>41212</v>
      </c>
      <c r="I116" s="14">
        <v>255160</v>
      </c>
      <c r="J116" s="14">
        <v>212838</v>
      </c>
      <c r="K116" s="14">
        <v>1982369</v>
      </c>
      <c r="L116" s="14">
        <v>3231300</v>
      </c>
      <c r="M116" s="14">
        <v>292964</v>
      </c>
      <c r="N116" s="14">
        <v>288556</v>
      </c>
      <c r="O116" s="14">
        <v>961359</v>
      </c>
      <c r="P116" s="14">
        <v>914793</v>
      </c>
      <c r="Q116" s="14">
        <v>12797</v>
      </c>
      <c r="R116" s="14"/>
      <c r="T116" s="16"/>
      <c r="U116" s="9" t="s">
        <v>4</v>
      </c>
      <c r="V116" s="12">
        <v>3.8</v>
      </c>
      <c r="W116" s="12">
        <v>4.5</v>
      </c>
      <c r="X116" s="12">
        <v>3</v>
      </c>
      <c r="Y116" s="12">
        <v>3</v>
      </c>
      <c r="Z116" s="12">
        <v>2.1</v>
      </c>
      <c r="AA116" s="12">
        <v>1.6</v>
      </c>
      <c r="AB116" s="12">
        <v>3.7</v>
      </c>
      <c r="AC116" s="12">
        <v>3.1</v>
      </c>
      <c r="AD116" s="12">
        <v>3.1</v>
      </c>
      <c r="AE116" s="12">
        <v>3</v>
      </c>
      <c r="AF116" s="12">
        <v>6.1</v>
      </c>
      <c r="AJ116" s="9" t="s">
        <v>4</v>
      </c>
      <c r="AK116" s="12">
        <v>10767.908000000001</v>
      </c>
      <c r="AL116" s="12">
        <v>3709.08</v>
      </c>
      <c r="AM116" s="12">
        <v>15309.6</v>
      </c>
      <c r="AN116" s="12">
        <v>12770.28</v>
      </c>
      <c r="AO116" s="12">
        <v>83259.498000000007</v>
      </c>
      <c r="AP116" s="12">
        <v>103401.60000000001</v>
      </c>
      <c r="AQ116" s="12">
        <v>21679.335999999999</v>
      </c>
      <c r="AR116" s="12">
        <v>17890.471999999998</v>
      </c>
      <c r="AS116" s="12">
        <v>59604.258000000002</v>
      </c>
      <c r="AT116" s="12">
        <v>54887.58</v>
      </c>
      <c r="AU116" s="12">
        <v>1561.2339999999999</v>
      </c>
      <c r="AW116" s="14"/>
      <c r="AY116" s="9" t="s">
        <v>4</v>
      </c>
      <c r="AZ116" s="19">
        <v>0.36168719111220032</v>
      </c>
      <c r="BA116" s="19">
        <v>0.35238991021804189</v>
      </c>
      <c r="BB116" s="19">
        <v>0.3606853530591676</v>
      </c>
      <c r="BC116" s="19">
        <v>0.3597740319276253</v>
      </c>
      <c r="BD116" s="19">
        <v>0.35086326030411458</v>
      </c>
      <c r="BE116" s="19">
        <v>0.40395340028177851</v>
      </c>
      <c r="BF116" s="19">
        <v>0.38684256741857154</v>
      </c>
      <c r="BG116" s="19">
        <v>0.40924008157684988</v>
      </c>
      <c r="BH116" s="19">
        <v>0.38530805117352829</v>
      </c>
      <c r="BI116" s="19">
        <v>0.35824811103740017</v>
      </c>
      <c r="BJ116" s="19">
        <v>0.34358051871341888</v>
      </c>
      <c r="BL116" s="19"/>
      <c r="BM116" s="19"/>
      <c r="BN116" s="9" t="s">
        <v>4</v>
      </c>
      <c r="BO116" s="19">
        <v>2.7488226524527221E-2</v>
      </c>
      <c r="BP116" s="19">
        <v>0.1299183300120812</v>
      </c>
      <c r="BQ116" s="19">
        <v>3.1715091919623767E-2</v>
      </c>
      <c r="BR116" s="19">
        <v>2.1641121183550056E-2</v>
      </c>
      <c r="BS116" s="19">
        <v>2.158644191565752E-2</v>
      </c>
      <c r="BT116" s="19">
        <v>1.4736256932772814E-2</v>
      </c>
      <c r="BU116" s="19">
        <v>1.2926508809016912E-2</v>
      </c>
      <c r="BV116" s="19">
        <v>2.8626349988974297E-2</v>
      </c>
      <c r="BW116" s="19">
        <v>2.5372885057764694E-2</v>
      </c>
      <c r="BX116" s="19">
        <v>2.3889099172758756E-2</v>
      </c>
      <c r="BY116" s="19">
        <v>2.1494886662244007E-2</v>
      </c>
      <c r="BZ116" s="12"/>
    </row>
    <row r="117" spans="3:78" x14ac:dyDescent="0.25">
      <c r="C117" s="2" t="s">
        <v>5</v>
      </c>
      <c r="D117" s="3"/>
      <c r="E117" s="8"/>
      <c r="F117" s="5" t="s">
        <v>2</v>
      </c>
      <c r="G117" s="13">
        <v>191384</v>
      </c>
      <c r="H117" s="13">
        <v>56408</v>
      </c>
      <c r="I117" s="13">
        <v>337717</v>
      </c>
      <c r="J117" s="13">
        <v>287842</v>
      </c>
      <c r="K117" s="13">
        <v>2752299</v>
      </c>
      <c r="L117" s="13">
        <v>3915794</v>
      </c>
      <c r="M117" s="13">
        <v>372876</v>
      </c>
      <c r="N117" s="13">
        <v>349732</v>
      </c>
      <c r="O117" s="13">
        <v>1306297</v>
      </c>
      <c r="P117" s="13">
        <v>1295757</v>
      </c>
      <c r="Q117" s="13">
        <v>20128</v>
      </c>
      <c r="R117" s="13"/>
      <c r="T117" s="15"/>
      <c r="U117" s="5" t="s">
        <v>2</v>
      </c>
      <c r="V117" s="12">
        <v>3.3</v>
      </c>
      <c r="W117" s="12">
        <v>3.5</v>
      </c>
      <c r="X117" s="12">
        <v>2.7</v>
      </c>
      <c r="Y117" s="12">
        <v>2.6</v>
      </c>
      <c r="Z117" s="12">
        <v>1.8</v>
      </c>
      <c r="AA117" s="12">
        <v>1.6</v>
      </c>
      <c r="AB117" s="12">
        <v>3</v>
      </c>
      <c r="AC117" s="12">
        <v>2.7</v>
      </c>
      <c r="AD117" s="12">
        <v>2.6</v>
      </c>
      <c r="AE117" s="12">
        <v>2.5</v>
      </c>
      <c r="AF117" s="12">
        <v>4.5</v>
      </c>
      <c r="AJ117" s="5" t="s">
        <v>2</v>
      </c>
      <c r="AK117" s="12">
        <v>12631.343999999999</v>
      </c>
      <c r="AL117" s="12">
        <v>3948.56</v>
      </c>
      <c r="AM117" s="12">
        <v>18236.718000000001</v>
      </c>
      <c r="AN117" s="12">
        <v>14967.784000000001</v>
      </c>
      <c r="AO117" s="12">
        <v>99082.76400000001</v>
      </c>
      <c r="AP117" s="12">
        <v>125305.40800000001</v>
      </c>
      <c r="AQ117" s="12">
        <v>22372.560000000001</v>
      </c>
      <c r="AR117" s="12">
        <v>18885.528000000002</v>
      </c>
      <c r="AS117" s="12">
        <v>67927.444000000003</v>
      </c>
      <c r="AT117" s="12">
        <v>64787.85</v>
      </c>
      <c r="AU117" s="12">
        <v>1811.52</v>
      </c>
      <c r="AW117" s="13"/>
      <c r="AY117" s="5" t="s">
        <v>2</v>
      </c>
      <c r="AZ117" s="17">
        <v>1</v>
      </c>
      <c r="BA117" s="17">
        <v>1</v>
      </c>
      <c r="BB117" s="17">
        <v>1</v>
      </c>
      <c r="BC117" s="17">
        <v>1</v>
      </c>
      <c r="BD117" s="17">
        <v>1</v>
      </c>
      <c r="BE117" s="17">
        <v>1</v>
      </c>
      <c r="BF117" s="17">
        <v>1</v>
      </c>
      <c r="BG117" s="17">
        <v>1</v>
      </c>
      <c r="BH117" s="17">
        <v>1</v>
      </c>
      <c r="BI117" s="17">
        <v>1</v>
      </c>
      <c r="BJ117" s="17">
        <v>1</v>
      </c>
      <c r="BL117" s="17"/>
      <c r="BM117" s="17"/>
      <c r="BN117" s="5" t="s">
        <v>2</v>
      </c>
      <c r="BO117" s="17">
        <v>6.6000000000000003E-2</v>
      </c>
      <c r="BP117" s="17">
        <v>0.31</v>
      </c>
      <c r="BQ117" s="17">
        <v>7.0000000000000007E-2</v>
      </c>
      <c r="BR117" s="17">
        <v>5.4000000000000006E-2</v>
      </c>
      <c r="BS117" s="17">
        <v>5.2000000000000005E-2</v>
      </c>
      <c r="BT117" s="17">
        <v>3.6000000000000004E-2</v>
      </c>
      <c r="BU117" s="17">
        <v>3.2000000000000001E-2</v>
      </c>
      <c r="BV117" s="17">
        <v>0.06</v>
      </c>
      <c r="BW117" s="17">
        <v>5.4000000000000006E-2</v>
      </c>
      <c r="BX117" s="17">
        <v>5.2000000000000005E-2</v>
      </c>
      <c r="BY117" s="17">
        <v>0.05</v>
      </c>
      <c r="BZ117" s="12"/>
    </row>
    <row r="118" spans="3:78" x14ac:dyDescent="0.25">
      <c r="C118" s="6" t="s">
        <v>5</v>
      </c>
      <c r="D118" s="7"/>
      <c r="E118" s="4"/>
      <c r="F118" s="9" t="s">
        <v>0</v>
      </c>
      <c r="G118" s="14">
        <v>42986</v>
      </c>
      <c r="H118" s="14">
        <v>13175</v>
      </c>
      <c r="I118" s="14">
        <v>76861</v>
      </c>
      <c r="J118" s="14">
        <v>65429</v>
      </c>
      <c r="K118" s="14">
        <v>640000</v>
      </c>
      <c r="L118" s="14">
        <v>890095</v>
      </c>
      <c r="M118" s="14">
        <v>72302</v>
      </c>
      <c r="N118" s="14">
        <v>74146</v>
      </c>
      <c r="O118" s="14">
        <v>314678</v>
      </c>
      <c r="P118" s="14">
        <v>234320</v>
      </c>
      <c r="Q118" s="14">
        <v>4596</v>
      </c>
      <c r="R118" s="14"/>
      <c r="T118" s="16"/>
      <c r="U118" s="9" t="s">
        <v>0</v>
      </c>
      <c r="V118" s="12">
        <v>7.5</v>
      </c>
      <c r="W118" s="12">
        <v>8.9</v>
      </c>
      <c r="X118" s="12">
        <v>6.4</v>
      </c>
      <c r="Y118" s="12">
        <v>6</v>
      </c>
      <c r="Z118" s="12">
        <v>4</v>
      </c>
      <c r="AA118" s="12">
        <v>3.5</v>
      </c>
      <c r="AB118" s="12">
        <v>7.7</v>
      </c>
      <c r="AC118" s="12">
        <v>6.5</v>
      </c>
      <c r="AD118" s="12">
        <v>5.4</v>
      </c>
      <c r="AE118" s="12">
        <v>6.2</v>
      </c>
      <c r="AF118" s="12">
        <v>11.1</v>
      </c>
      <c r="AJ118" s="9" t="s">
        <v>0</v>
      </c>
      <c r="AK118" s="12">
        <v>6447.9</v>
      </c>
      <c r="AL118" s="12">
        <v>2345.15</v>
      </c>
      <c r="AM118" s="12">
        <v>9838.2080000000005</v>
      </c>
      <c r="AN118" s="12">
        <v>7851.48</v>
      </c>
      <c r="AO118" s="12">
        <v>51200</v>
      </c>
      <c r="AP118" s="12">
        <v>62306.65</v>
      </c>
      <c r="AQ118" s="12">
        <v>11134.508</v>
      </c>
      <c r="AR118" s="12">
        <v>9638.98</v>
      </c>
      <c r="AS118" s="12">
        <v>33985.224000000002</v>
      </c>
      <c r="AT118" s="12">
        <v>29055.68</v>
      </c>
      <c r="AU118" s="12">
        <v>1020.312</v>
      </c>
      <c r="AW118" s="14"/>
      <c r="AY118" s="9" t="s">
        <v>0</v>
      </c>
      <c r="AZ118" s="19">
        <v>0.22460602767211471</v>
      </c>
      <c r="BA118" s="19">
        <v>0.23356616082825132</v>
      </c>
      <c r="BB118" s="19">
        <v>0.22758996437845888</v>
      </c>
      <c r="BC118" s="19">
        <v>0.22730873187373629</v>
      </c>
      <c r="BD118" s="19">
        <v>0.23253287524356911</v>
      </c>
      <c r="BE118" s="19">
        <v>0.22730894423966122</v>
      </c>
      <c r="BF118" s="19">
        <v>0.19390360334266618</v>
      </c>
      <c r="BG118" s="19">
        <v>0.21200805187972505</v>
      </c>
      <c r="BH118" s="19">
        <v>0.24089315063879041</v>
      </c>
      <c r="BI118" s="19">
        <v>0.18083637595629429</v>
      </c>
      <c r="BJ118" s="19">
        <v>0.22833863275039745</v>
      </c>
      <c r="BL118" s="19"/>
      <c r="BM118" s="19"/>
      <c r="BN118" s="9" t="s">
        <v>0</v>
      </c>
      <c r="BO118" s="19">
        <v>3.3690904150817207E-2</v>
      </c>
      <c r="BP118" s="19">
        <v>0.139142113642483</v>
      </c>
      <c r="BQ118" s="19">
        <v>4.1574776627428742E-2</v>
      </c>
      <c r="BR118" s="19">
        <v>2.9131515440442738E-2</v>
      </c>
      <c r="BS118" s="19">
        <v>2.7277047824848352E-2</v>
      </c>
      <c r="BT118" s="19">
        <v>1.860263001948553E-2</v>
      </c>
      <c r="BU118" s="19">
        <v>1.5911626096776287E-2</v>
      </c>
      <c r="BV118" s="19">
        <v>2.9861154914770593E-2</v>
      </c>
      <c r="BW118" s="19">
        <v>2.7561046744364256E-2</v>
      </c>
      <c r="BX118" s="19">
        <v>2.6016460268989364E-2</v>
      </c>
      <c r="BY118" s="19">
        <v>2.2423710618580492E-2</v>
      </c>
      <c r="BZ118" s="12"/>
    </row>
    <row r="119" spans="3:78" x14ac:dyDescent="0.25">
      <c r="C119" s="6" t="s">
        <v>5</v>
      </c>
      <c r="D119" s="7"/>
      <c r="E119" s="8"/>
      <c r="F119" s="9" t="s">
        <v>3</v>
      </c>
      <c r="G119" s="14">
        <v>87773</v>
      </c>
      <c r="H119" s="14">
        <v>27406</v>
      </c>
      <c r="I119" s="14">
        <v>152409</v>
      </c>
      <c r="J119" s="14">
        <v>132469</v>
      </c>
      <c r="K119" s="14">
        <v>1242258</v>
      </c>
      <c r="L119" s="14">
        <v>1638619</v>
      </c>
      <c r="M119" s="14">
        <v>175711</v>
      </c>
      <c r="N119" s="14">
        <v>154851</v>
      </c>
      <c r="O119" s="14">
        <v>537322</v>
      </c>
      <c r="P119" s="14">
        <v>638532</v>
      </c>
      <c r="Q119" s="14">
        <v>9001</v>
      </c>
      <c r="R119" s="14"/>
      <c r="T119" s="16"/>
      <c r="U119" s="9" t="s">
        <v>3</v>
      </c>
      <c r="V119" s="12">
        <v>4.9000000000000004</v>
      </c>
      <c r="W119" s="12">
        <v>6.2</v>
      </c>
      <c r="X119" s="12">
        <v>4.3</v>
      </c>
      <c r="Y119" s="12">
        <v>4.7</v>
      </c>
      <c r="Z119" s="12">
        <v>2.8</v>
      </c>
      <c r="AA119" s="12">
        <v>2.4</v>
      </c>
      <c r="AB119" s="12">
        <v>5.0999999999999996</v>
      </c>
      <c r="AC119" s="12">
        <v>4.2</v>
      </c>
      <c r="AD119" s="12">
        <v>4.0999999999999996</v>
      </c>
      <c r="AE119" s="12">
        <v>3.8</v>
      </c>
      <c r="AF119" s="12">
        <v>7.3</v>
      </c>
      <c r="AJ119" s="9" t="s">
        <v>3</v>
      </c>
      <c r="AK119" s="12">
        <v>8601.7540000000008</v>
      </c>
      <c r="AL119" s="12">
        <v>3398.3440000000001</v>
      </c>
      <c r="AM119" s="12">
        <v>13107.173999999999</v>
      </c>
      <c r="AN119" s="12">
        <v>12452.086000000001</v>
      </c>
      <c r="AO119" s="12">
        <v>69566.448000000004</v>
      </c>
      <c r="AP119" s="12">
        <v>78653.712</v>
      </c>
      <c r="AQ119" s="12">
        <v>17922.522000000001</v>
      </c>
      <c r="AR119" s="12">
        <v>13007.484000000002</v>
      </c>
      <c r="AS119" s="12">
        <v>44060.403999999995</v>
      </c>
      <c r="AT119" s="12">
        <v>48528.432000000001</v>
      </c>
      <c r="AU119" s="12">
        <v>1314.146</v>
      </c>
      <c r="AW119" s="14"/>
      <c r="AY119" s="9" t="s">
        <v>3</v>
      </c>
      <c r="AZ119" s="19">
        <v>0.45862245537767005</v>
      </c>
      <c r="BA119" s="19">
        <v>0.48585307048645582</v>
      </c>
      <c r="BB119" s="19">
        <v>0.45129205814335671</v>
      </c>
      <c r="BC119" s="19">
        <v>0.46021428422537364</v>
      </c>
      <c r="BD119" s="19">
        <v>0.45135285083488386</v>
      </c>
      <c r="BE119" s="19">
        <v>0.41846404586145236</v>
      </c>
      <c r="BF119" s="19">
        <v>0.47123172314656886</v>
      </c>
      <c r="BG119" s="19">
        <v>0.44277046424119038</v>
      </c>
      <c r="BH119" s="19">
        <v>0.41133218555963919</v>
      </c>
      <c r="BI119" s="19">
        <v>0.4927868419773152</v>
      </c>
      <c r="BJ119" s="19">
        <v>0.44718799682034976</v>
      </c>
      <c r="BL119" s="19"/>
      <c r="BM119" s="19"/>
      <c r="BN119" s="9" t="s">
        <v>3</v>
      </c>
      <c r="BO119" s="19">
        <v>4.4945000627011664E-2</v>
      </c>
      <c r="BP119" s="19">
        <v>0.19986285429640169</v>
      </c>
      <c r="BQ119" s="19">
        <v>6.0245780740320526E-2</v>
      </c>
      <c r="BR119" s="19">
        <v>3.8811117000328674E-2</v>
      </c>
      <c r="BS119" s="19">
        <v>4.3260142717185125E-2</v>
      </c>
      <c r="BT119" s="19">
        <v>2.5275759646753496E-2</v>
      </c>
      <c r="BU119" s="19">
        <v>2.0086274201349716E-2</v>
      </c>
      <c r="BV119" s="19">
        <v>4.8065635760950014E-2</v>
      </c>
      <c r="BW119" s="19">
        <v>3.7192718996259998E-2</v>
      </c>
      <c r="BX119" s="19">
        <v>3.3729239215890411E-2</v>
      </c>
      <c r="BY119" s="19">
        <v>3.7451799990275952E-2</v>
      </c>
      <c r="BZ119" s="12"/>
    </row>
    <row r="120" spans="3:78" x14ac:dyDescent="0.25">
      <c r="C120" s="6" t="s">
        <v>5</v>
      </c>
      <c r="D120" s="7"/>
      <c r="E120" s="8"/>
      <c r="F120" s="9" t="s">
        <v>4</v>
      </c>
      <c r="G120" s="14">
        <v>60625</v>
      </c>
      <c r="H120" s="14">
        <v>15827</v>
      </c>
      <c r="I120" s="14">
        <v>108447</v>
      </c>
      <c r="J120" s="14">
        <v>89944</v>
      </c>
      <c r="K120" s="14">
        <v>870041</v>
      </c>
      <c r="L120" s="14">
        <v>1387080</v>
      </c>
      <c r="M120" s="14">
        <v>124863</v>
      </c>
      <c r="N120" s="14">
        <v>120735</v>
      </c>
      <c r="O120" s="14">
        <v>454297</v>
      </c>
      <c r="P120" s="14">
        <v>422905</v>
      </c>
      <c r="Q120" s="14">
        <v>6531</v>
      </c>
      <c r="R120" s="14"/>
      <c r="T120" s="16"/>
      <c r="U120" s="9" t="s">
        <v>4</v>
      </c>
      <c r="V120" s="12">
        <v>6</v>
      </c>
      <c r="W120" s="12">
        <v>8.3000000000000007</v>
      </c>
      <c r="X120" s="12">
        <v>5.4</v>
      </c>
      <c r="Y120" s="12">
        <v>5.3</v>
      </c>
      <c r="Z120" s="12">
        <v>3.2</v>
      </c>
      <c r="AA120" s="12">
        <v>3</v>
      </c>
      <c r="AB120" s="12">
        <v>6.4</v>
      </c>
      <c r="AC120" s="12">
        <v>5.3</v>
      </c>
      <c r="AD120" s="12">
        <v>4.3</v>
      </c>
      <c r="AE120" s="12">
        <v>4.2</v>
      </c>
      <c r="AF120" s="12">
        <v>8.9</v>
      </c>
      <c r="AJ120" s="9" t="s">
        <v>4</v>
      </c>
      <c r="AK120" s="12">
        <v>7275</v>
      </c>
      <c r="AL120" s="12">
        <v>2627.2820000000002</v>
      </c>
      <c r="AM120" s="12">
        <v>11712.276000000002</v>
      </c>
      <c r="AN120" s="12">
        <v>9534.0640000000003</v>
      </c>
      <c r="AO120" s="12">
        <v>55682.624000000003</v>
      </c>
      <c r="AP120" s="12">
        <v>83224.800000000003</v>
      </c>
      <c r="AQ120" s="12">
        <v>15982.464000000002</v>
      </c>
      <c r="AR120" s="12">
        <v>12797.91</v>
      </c>
      <c r="AS120" s="12">
        <v>39069.541999999994</v>
      </c>
      <c r="AT120" s="12">
        <v>35524.019999999997</v>
      </c>
      <c r="AU120" s="12">
        <v>1162.518</v>
      </c>
      <c r="AW120" s="14"/>
      <c r="AY120" s="9" t="s">
        <v>4</v>
      </c>
      <c r="AZ120" s="19">
        <v>0.31677151695021527</v>
      </c>
      <c r="BA120" s="19">
        <v>0.28058076868529286</v>
      </c>
      <c r="BB120" s="19">
        <v>0.32111797747818438</v>
      </c>
      <c r="BC120" s="19">
        <v>0.31247698390089007</v>
      </c>
      <c r="BD120" s="19">
        <v>0.31611427392154706</v>
      </c>
      <c r="BE120" s="19">
        <v>0.35422700989888639</v>
      </c>
      <c r="BF120" s="19">
        <v>0.33486467351076499</v>
      </c>
      <c r="BG120" s="19">
        <v>0.34522148387908458</v>
      </c>
      <c r="BH120" s="19">
        <v>0.34777466380157041</v>
      </c>
      <c r="BI120" s="19">
        <v>0.32637678206639054</v>
      </c>
      <c r="BJ120" s="19">
        <v>0.32447337042925278</v>
      </c>
      <c r="BL120" s="19"/>
      <c r="BM120" s="19"/>
      <c r="BN120" s="9" t="s">
        <v>4</v>
      </c>
      <c r="BO120" s="19">
        <v>3.8012582034025834E-2</v>
      </c>
      <c r="BP120" s="19">
        <v>0.16827388310715155</v>
      </c>
      <c r="BQ120" s="19">
        <v>4.6576407601758615E-2</v>
      </c>
      <c r="BR120" s="19">
        <v>3.4680741567643912E-2</v>
      </c>
      <c r="BS120" s="19">
        <v>3.3122560293494342E-2</v>
      </c>
      <c r="BT120" s="19">
        <v>2.0231313530979015E-2</v>
      </c>
      <c r="BU120" s="19">
        <v>2.1253620593933181E-2</v>
      </c>
      <c r="BV120" s="19">
        <v>4.2862678209377919E-2</v>
      </c>
      <c r="BW120" s="19">
        <v>3.6593477291182966E-2</v>
      </c>
      <c r="BX120" s="19">
        <v>2.9908621086935053E-2</v>
      </c>
      <c r="BY120" s="19">
        <v>2.7415649693576807E-2</v>
      </c>
      <c r="BZ120" s="12"/>
    </row>
    <row r="121" spans="3:78" x14ac:dyDescent="0.25">
      <c r="C121" s="2" t="s">
        <v>6</v>
      </c>
      <c r="D121" s="3"/>
      <c r="E121" s="8"/>
      <c r="F121" s="5" t="s">
        <v>2</v>
      </c>
      <c r="G121" s="13">
        <v>200344</v>
      </c>
      <c r="H121" s="13">
        <v>60542</v>
      </c>
      <c r="I121" s="13">
        <v>369714</v>
      </c>
      <c r="J121" s="13">
        <v>303746</v>
      </c>
      <c r="K121" s="13">
        <v>2897677</v>
      </c>
      <c r="L121" s="13">
        <v>4083396</v>
      </c>
      <c r="M121" s="13">
        <v>384445</v>
      </c>
      <c r="N121" s="13">
        <v>355370</v>
      </c>
      <c r="O121" s="13">
        <v>1188743</v>
      </c>
      <c r="P121" s="13">
        <v>1257761</v>
      </c>
      <c r="Q121" s="13">
        <v>17118</v>
      </c>
      <c r="R121" s="13"/>
      <c r="T121" s="15"/>
      <c r="U121" s="5" t="s">
        <v>2</v>
      </c>
      <c r="V121" s="12">
        <v>2.7</v>
      </c>
      <c r="W121" s="12">
        <v>3.4</v>
      </c>
      <c r="X121" s="12">
        <v>2.4</v>
      </c>
      <c r="Y121" s="12">
        <v>2.2999999999999998</v>
      </c>
      <c r="Z121" s="12">
        <v>1.8</v>
      </c>
      <c r="AA121" s="12">
        <v>1.1000000000000001</v>
      </c>
      <c r="AB121" s="12">
        <v>3</v>
      </c>
      <c r="AC121" s="12">
        <v>2.4</v>
      </c>
      <c r="AD121" s="12">
        <v>2.6</v>
      </c>
      <c r="AE121" s="12">
        <v>2.5</v>
      </c>
      <c r="AF121" s="12">
        <v>5</v>
      </c>
      <c r="AJ121" s="5" t="s">
        <v>2</v>
      </c>
      <c r="AK121" s="12">
        <v>10818.576000000001</v>
      </c>
      <c r="AL121" s="12">
        <v>4116.8559999999998</v>
      </c>
      <c r="AM121" s="12">
        <v>17746.272000000001</v>
      </c>
      <c r="AN121" s="12">
        <v>13972.315999999999</v>
      </c>
      <c r="AO121" s="12">
        <v>104316.37200000002</v>
      </c>
      <c r="AP121" s="12">
        <v>89834.712000000014</v>
      </c>
      <c r="AQ121" s="12">
        <v>23066.7</v>
      </c>
      <c r="AR121" s="12">
        <v>17057.759999999998</v>
      </c>
      <c r="AS121" s="12">
        <v>61814.636000000006</v>
      </c>
      <c r="AT121" s="12">
        <v>62888.05</v>
      </c>
      <c r="AU121" s="12">
        <v>1711.8</v>
      </c>
      <c r="AW121" s="13"/>
      <c r="AY121" s="5" t="s">
        <v>2</v>
      </c>
      <c r="AZ121" s="17">
        <v>1</v>
      </c>
      <c r="BA121" s="17">
        <v>1</v>
      </c>
      <c r="BB121" s="17">
        <v>1</v>
      </c>
      <c r="BC121" s="17">
        <v>1</v>
      </c>
      <c r="BD121" s="17">
        <v>1</v>
      </c>
      <c r="BE121" s="17">
        <v>1</v>
      </c>
      <c r="BF121" s="17">
        <v>1</v>
      </c>
      <c r="BG121" s="17">
        <v>1</v>
      </c>
      <c r="BH121" s="17">
        <v>1</v>
      </c>
      <c r="BI121" s="17">
        <v>1</v>
      </c>
      <c r="BJ121" s="17">
        <v>1</v>
      </c>
      <c r="BL121" s="17"/>
      <c r="BM121" s="17"/>
      <c r="BN121" s="5" t="s">
        <v>2</v>
      </c>
      <c r="BO121" s="17">
        <v>5.4000000000000006E-2</v>
      </c>
      <c r="BP121" s="17">
        <v>0.29400000000000004</v>
      </c>
      <c r="BQ121" s="17">
        <v>6.8000000000000005E-2</v>
      </c>
      <c r="BR121" s="17">
        <v>4.8000000000000001E-2</v>
      </c>
      <c r="BS121" s="17">
        <v>4.5999999999999999E-2</v>
      </c>
      <c r="BT121" s="17">
        <v>3.6000000000000004E-2</v>
      </c>
      <c r="BU121" s="17">
        <v>2.2000000000000002E-2</v>
      </c>
      <c r="BV121" s="17">
        <v>0.06</v>
      </c>
      <c r="BW121" s="17">
        <v>4.8000000000000001E-2</v>
      </c>
      <c r="BX121" s="17">
        <v>5.2000000000000005E-2</v>
      </c>
      <c r="BY121" s="17">
        <v>0.05</v>
      </c>
      <c r="BZ121" s="12"/>
    </row>
    <row r="122" spans="3:78" x14ac:dyDescent="0.25">
      <c r="C122" s="6" t="s">
        <v>6</v>
      </c>
      <c r="D122" s="7"/>
      <c r="E122" s="8"/>
      <c r="F122" s="9" t="s">
        <v>0</v>
      </c>
      <c r="G122" s="14">
        <v>34629</v>
      </c>
      <c r="H122" s="14">
        <v>8948</v>
      </c>
      <c r="I122" s="14">
        <v>73420</v>
      </c>
      <c r="J122" s="14">
        <v>57312</v>
      </c>
      <c r="K122" s="14">
        <v>562454</v>
      </c>
      <c r="L122" s="14">
        <v>710612</v>
      </c>
      <c r="M122" s="14">
        <v>57070</v>
      </c>
      <c r="N122" s="14">
        <v>66842</v>
      </c>
      <c r="O122" s="14">
        <v>219913</v>
      </c>
      <c r="P122" s="14">
        <v>187304</v>
      </c>
      <c r="Q122" s="14">
        <v>2913</v>
      </c>
      <c r="R122" s="14"/>
      <c r="T122" s="16"/>
      <c r="U122" s="9" t="s">
        <v>0</v>
      </c>
      <c r="V122" s="12">
        <v>8.6999999999999993</v>
      </c>
      <c r="W122" s="12">
        <v>11.6</v>
      </c>
      <c r="X122" s="12">
        <v>6.7</v>
      </c>
      <c r="Y122" s="12">
        <v>6.7</v>
      </c>
      <c r="Z122" s="12">
        <v>4</v>
      </c>
      <c r="AA122" s="12">
        <v>4.3</v>
      </c>
      <c r="AB122" s="12">
        <v>8.6999999999999993</v>
      </c>
      <c r="AC122" s="12">
        <v>6.8</v>
      </c>
      <c r="AD122" s="12">
        <v>6.6</v>
      </c>
      <c r="AE122" s="12">
        <v>7.2</v>
      </c>
      <c r="AF122" s="12">
        <v>15.3</v>
      </c>
      <c r="AJ122" s="9" t="s">
        <v>0</v>
      </c>
      <c r="AK122" s="12">
        <v>6025.4459999999999</v>
      </c>
      <c r="AL122" s="12">
        <v>2075.9360000000001</v>
      </c>
      <c r="AM122" s="12">
        <v>9838.2800000000007</v>
      </c>
      <c r="AN122" s="12">
        <v>7679.8080000000009</v>
      </c>
      <c r="AO122" s="12">
        <v>44996.32</v>
      </c>
      <c r="AP122" s="12">
        <v>61112.632000000005</v>
      </c>
      <c r="AQ122" s="12">
        <v>9930.1799999999985</v>
      </c>
      <c r="AR122" s="12">
        <v>9090.5119999999988</v>
      </c>
      <c r="AS122" s="12">
        <v>29028.515999999996</v>
      </c>
      <c r="AT122" s="12">
        <v>26971.776000000002</v>
      </c>
      <c r="AU122" s="12">
        <v>891.37800000000004</v>
      </c>
      <c r="AW122" s="14"/>
      <c r="AY122" s="9" t="s">
        <v>0</v>
      </c>
      <c r="AZ122" s="19">
        <v>0.17284770195264146</v>
      </c>
      <c r="BA122" s="19">
        <v>0.14779822272141654</v>
      </c>
      <c r="BB122" s="19">
        <v>0.19858593399222102</v>
      </c>
      <c r="BC122" s="19">
        <v>0.1886839662086085</v>
      </c>
      <c r="BD122" s="19">
        <v>0.19410514008290089</v>
      </c>
      <c r="BE122" s="19">
        <v>0.17402475782412483</v>
      </c>
      <c r="BF122" s="19">
        <v>0.14844776235872492</v>
      </c>
      <c r="BG122" s="19">
        <v>0.18809128513943213</v>
      </c>
      <c r="BH122" s="19">
        <v>0.18499625234386238</v>
      </c>
      <c r="BI122" s="19">
        <v>0.14891859423213155</v>
      </c>
      <c r="BJ122" s="19">
        <v>0.17017174903610235</v>
      </c>
      <c r="BL122" s="19"/>
      <c r="BM122" s="19"/>
      <c r="BN122" s="9" t="s">
        <v>0</v>
      </c>
      <c r="BO122" s="19">
        <v>3.0075500139759612E-2</v>
      </c>
      <c r="BP122" s="19">
        <v>0.12007561527631345</v>
      </c>
      <c r="BQ122" s="19">
        <v>3.428918767136864E-2</v>
      </c>
      <c r="BR122" s="19">
        <v>2.6610515154957617E-2</v>
      </c>
      <c r="BS122" s="19">
        <v>2.5283651471953539E-2</v>
      </c>
      <c r="BT122" s="19">
        <v>1.5528411206632071E-2</v>
      </c>
      <c r="BU122" s="19">
        <v>1.4966129172874734E-2</v>
      </c>
      <c r="BV122" s="19">
        <v>2.5829910650418134E-2</v>
      </c>
      <c r="BW122" s="19">
        <v>2.5580414778962769E-2</v>
      </c>
      <c r="BX122" s="19">
        <v>2.4419505309389834E-2</v>
      </c>
      <c r="BY122" s="19">
        <v>2.1444277569426948E-2</v>
      </c>
      <c r="BZ122" s="12"/>
    </row>
    <row r="123" spans="3:78" x14ac:dyDescent="0.25">
      <c r="C123" s="6" t="s">
        <v>6</v>
      </c>
      <c r="D123" s="7"/>
      <c r="E123" s="4"/>
      <c r="F123" s="9" t="s">
        <v>3</v>
      </c>
      <c r="G123" s="14">
        <v>84657</v>
      </c>
      <c r="H123" s="14">
        <v>26209</v>
      </c>
      <c r="I123" s="14">
        <v>149581</v>
      </c>
      <c r="J123" s="14">
        <v>123540</v>
      </c>
      <c r="K123" s="14">
        <v>1222895</v>
      </c>
      <c r="L123" s="14">
        <v>1528564</v>
      </c>
      <c r="M123" s="14">
        <v>159274</v>
      </c>
      <c r="N123" s="14">
        <v>120707</v>
      </c>
      <c r="O123" s="14">
        <v>461768</v>
      </c>
      <c r="P123" s="14">
        <v>578569</v>
      </c>
      <c r="Q123" s="14">
        <v>7939</v>
      </c>
      <c r="R123" s="14"/>
      <c r="T123" s="16"/>
      <c r="U123" s="9" t="s">
        <v>3</v>
      </c>
      <c r="V123" s="12">
        <v>5</v>
      </c>
      <c r="W123" s="12">
        <v>6.2</v>
      </c>
      <c r="X123" s="12">
        <v>4.7</v>
      </c>
      <c r="Y123" s="12">
        <v>4.7</v>
      </c>
      <c r="Z123" s="12">
        <v>2.8</v>
      </c>
      <c r="AA123" s="12">
        <v>2.4</v>
      </c>
      <c r="AB123" s="12">
        <v>5.0999999999999996</v>
      </c>
      <c r="AC123" s="12">
        <v>5.3</v>
      </c>
      <c r="AD123" s="12">
        <v>4.3</v>
      </c>
      <c r="AE123" s="12">
        <v>3.8</v>
      </c>
      <c r="AF123" s="12">
        <v>8.3000000000000007</v>
      </c>
      <c r="AJ123" s="9" t="s">
        <v>3</v>
      </c>
      <c r="AK123" s="12">
        <v>8465.7000000000007</v>
      </c>
      <c r="AL123" s="12">
        <v>3249.9160000000002</v>
      </c>
      <c r="AM123" s="12">
        <v>14060.614000000001</v>
      </c>
      <c r="AN123" s="12">
        <v>11612.76</v>
      </c>
      <c r="AO123" s="12">
        <v>68482.12</v>
      </c>
      <c r="AP123" s="12">
        <v>73371.072</v>
      </c>
      <c r="AQ123" s="12">
        <v>16245.947999999999</v>
      </c>
      <c r="AR123" s="12">
        <v>12794.941999999999</v>
      </c>
      <c r="AS123" s="12">
        <v>39712.047999999995</v>
      </c>
      <c r="AT123" s="12">
        <v>43971.243999999992</v>
      </c>
      <c r="AU123" s="12">
        <v>1317.8740000000003</v>
      </c>
      <c r="AW123" s="14"/>
      <c r="AY123" s="9" t="s">
        <v>3</v>
      </c>
      <c r="AZ123" s="19">
        <v>0.4225581998961786</v>
      </c>
      <c r="BA123" s="19">
        <v>0.4329060817283869</v>
      </c>
      <c r="BB123" s="19">
        <v>0.40458570678957251</v>
      </c>
      <c r="BC123" s="19">
        <v>0.40672140538476226</v>
      </c>
      <c r="BD123" s="19">
        <v>0.4220259884038145</v>
      </c>
      <c r="BE123" s="19">
        <v>0.37433645916291242</v>
      </c>
      <c r="BF123" s="19">
        <v>0.4142959330983626</v>
      </c>
      <c r="BG123" s="19">
        <v>0.33966570053746797</v>
      </c>
      <c r="BH123" s="19">
        <v>0.38845065754330416</v>
      </c>
      <c r="BI123" s="19">
        <v>0.4599991572325744</v>
      </c>
      <c r="BJ123" s="19">
        <v>0.46378081551583128</v>
      </c>
      <c r="BL123" s="19"/>
      <c r="BM123" s="19"/>
      <c r="BN123" s="9" t="s">
        <v>3</v>
      </c>
      <c r="BO123" s="19">
        <v>4.225581998961786E-2</v>
      </c>
      <c r="BP123" s="19">
        <v>0.187413315918463</v>
      </c>
      <c r="BQ123" s="19">
        <v>5.3680354134319978E-2</v>
      </c>
      <c r="BR123" s="19">
        <v>3.8031056438219822E-2</v>
      </c>
      <c r="BS123" s="19">
        <v>3.8231812106167655E-2</v>
      </c>
      <c r="BT123" s="19">
        <v>2.3633455350613612E-2</v>
      </c>
      <c r="BU123" s="19">
        <v>1.7968150039819795E-2</v>
      </c>
      <c r="BV123" s="19">
        <v>4.2258185176032984E-2</v>
      </c>
      <c r="BW123" s="19">
        <v>3.6004564256971607E-2</v>
      </c>
      <c r="BX123" s="19">
        <v>3.3406756548724152E-2</v>
      </c>
      <c r="BY123" s="19">
        <v>3.4959935949675655E-2</v>
      </c>
      <c r="BZ123" s="12"/>
    </row>
    <row r="124" spans="3:78" x14ac:dyDescent="0.25">
      <c r="C124" s="6" t="s">
        <v>6</v>
      </c>
      <c r="D124" s="7"/>
      <c r="E124" s="8"/>
      <c r="F124" s="9" t="s">
        <v>4</v>
      </c>
      <c r="G124" s="14">
        <v>81058</v>
      </c>
      <c r="H124" s="14">
        <v>25385</v>
      </c>
      <c r="I124" s="14">
        <v>146713</v>
      </c>
      <c r="J124" s="14">
        <v>122894</v>
      </c>
      <c r="K124" s="14">
        <v>1112328</v>
      </c>
      <c r="L124" s="14">
        <v>1844220</v>
      </c>
      <c r="M124" s="14">
        <v>168101</v>
      </c>
      <c r="N124" s="14">
        <v>167821</v>
      </c>
      <c r="O124" s="14">
        <v>507062</v>
      </c>
      <c r="P124" s="14">
        <v>491888</v>
      </c>
      <c r="Q124" s="14">
        <v>6266</v>
      </c>
      <c r="R124" s="14"/>
      <c r="T124" s="16"/>
      <c r="U124" s="9" t="s">
        <v>4</v>
      </c>
      <c r="V124" s="12">
        <v>5</v>
      </c>
      <c r="W124" s="12">
        <v>6.2</v>
      </c>
      <c r="X124" s="12">
        <v>4.7</v>
      </c>
      <c r="Y124" s="12">
        <v>4.7</v>
      </c>
      <c r="Z124" s="12">
        <v>2.8</v>
      </c>
      <c r="AA124" s="12">
        <v>2.4</v>
      </c>
      <c r="AB124" s="12">
        <v>5.0999999999999996</v>
      </c>
      <c r="AC124" s="12">
        <v>4.2</v>
      </c>
      <c r="AD124" s="12">
        <v>4.0999999999999996</v>
      </c>
      <c r="AE124" s="12">
        <v>4</v>
      </c>
      <c r="AF124" s="12">
        <v>8.9</v>
      </c>
      <c r="AJ124" s="9" t="s">
        <v>4</v>
      </c>
      <c r="AK124" s="12">
        <v>8105.8</v>
      </c>
      <c r="AL124" s="12">
        <v>3147.74</v>
      </c>
      <c r="AM124" s="12">
        <v>13791.021999999999</v>
      </c>
      <c r="AN124" s="12">
        <v>11552.036</v>
      </c>
      <c r="AO124" s="12">
        <v>62290.367999999995</v>
      </c>
      <c r="AP124" s="12">
        <v>88522.559999999998</v>
      </c>
      <c r="AQ124" s="12">
        <v>17146.302</v>
      </c>
      <c r="AR124" s="12">
        <v>14096.964000000002</v>
      </c>
      <c r="AS124" s="12">
        <v>41579.083999999995</v>
      </c>
      <c r="AT124" s="12">
        <v>39351.040000000001</v>
      </c>
      <c r="AU124" s="12">
        <v>1115.348</v>
      </c>
      <c r="AW124" s="14"/>
      <c r="AY124" s="9" t="s">
        <v>4</v>
      </c>
      <c r="AZ124" s="19">
        <v>0.40459409815117997</v>
      </c>
      <c r="BA124" s="19">
        <v>0.41929569555019658</v>
      </c>
      <c r="BB124" s="19">
        <v>0.39682835921820653</v>
      </c>
      <c r="BC124" s="19">
        <v>0.40459462840662924</v>
      </c>
      <c r="BD124" s="19">
        <v>0.38386887151328458</v>
      </c>
      <c r="BE124" s="19">
        <v>0.45163878301296273</v>
      </c>
      <c r="BF124" s="19">
        <v>0.43725630454291253</v>
      </c>
      <c r="BG124" s="19">
        <v>0.47224301432309984</v>
      </c>
      <c r="BH124" s="19">
        <v>0.42655309011283349</v>
      </c>
      <c r="BI124" s="19">
        <v>0.39108224853529405</v>
      </c>
      <c r="BJ124" s="19">
        <v>0.36604743544806634</v>
      </c>
      <c r="BL124" s="19"/>
      <c r="BM124" s="19"/>
      <c r="BN124" s="9" t="s">
        <v>4</v>
      </c>
      <c r="BO124" s="19">
        <v>4.0459409815117996E-2</v>
      </c>
      <c r="BP124" s="19">
        <v>0.19888771704288266</v>
      </c>
      <c r="BQ124" s="19">
        <v>5.1992666248224378E-2</v>
      </c>
      <c r="BR124" s="19">
        <v>3.7301865766511413E-2</v>
      </c>
      <c r="BS124" s="19">
        <v>3.803189507022315E-2</v>
      </c>
      <c r="BT124" s="19">
        <v>2.1496656804743934E-2</v>
      </c>
      <c r="BU124" s="19">
        <v>2.1678661584622214E-2</v>
      </c>
      <c r="BV124" s="19">
        <v>4.4600143063377076E-2</v>
      </c>
      <c r="BW124" s="19">
        <v>3.9668413203140386E-2</v>
      </c>
      <c r="BX124" s="19">
        <v>3.4977353389252341E-2</v>
      </c>
      <c r="BY124" s="19">
        <v>3.1286579882823524E-2</v>
      </c>
      <c r="BZ124" s="12"/>
    </row>
    <row r="125" spans="3:78" x14ac:dyDescent="0.25">
      <c r="C125" s="6"/>
      <c r="D125" s="7"/>
      <c r="E125" s="8"/>
      <c r="F125" s="9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6"/>
      <c r="U125" s="9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P125" s="9"/>
      <c r="AQ125" s="14"/>
      <c r="AR125" s="14"/>
      <c r="AS125" s="14"/>
      <c r="AT125" s="14"/>
      <c r="AU125" s="14"/>
      <c r="AV125" s="14"/>
      <c r="AW125" s="14"/>
      <c r="AY125" s="9"/>
      <c r="AZ125" s="19"/>
      <c r="BA125" s="19"/>
      <c r="BB125" s="19"/>
      <c r="BC125" s="19"/>
      <c r="BD125" s="19"/>
      <c r="BE125" s="19"/>
      <c r="BF125" s="18"/>
      <c r="BH125" s="9"/>
      <c r="BI125" s="19"/>
      <c r="BJ125" s="19"/>
      <c r="BK125" s="19"/>
      <c r="BL125" s="19"/>
      <c r="BM125" s="19"/>
      <c r="BN125" s="19"/>
      <c r="BO125" s="19"/>
    </row>
  </sheetData>
  <conditionalFormatting sqref="S76 AR76">
    <cfRule type="cellIs" dxfId="48" priority="30" operator="greaterThan">
      <formula>0</formula>
    </cfRule>
  </conditionalFormatting>
  <conditionalFormatting sqref="S77 AR77">
    <cfRule type="cellIs" dxfId="47" priority="29" operator="greaterThan">
      <formula>0</formula>
    </cfRule>
  </conditionalFormatting>
  <conditionalFormatting sqref="AL76:AQ77 V76:AB80">
    <cfRule type="cellIs" dxfId="46" priority="27" operator="greaterThan">
      <formula>33.4</formula>
    </cfRule>
    <cfRule type="cellIs" dxfId="45" priority="28" operator="greaterThan">
      <formula>16.6</formula>
    </cfRule>
  </conditionalFormatting>
  <conditionalFormatting sqref="H47:M47 H48 T48:X49">
    <cfRule type="containsText" dxfId="44" priority="25" operator="containsText" text="f">
      <formula>NOT(ISERROR(SEARCH("f",H47)))</formula>
    </cfRule>
    <cfRule type="containsText" dxfId="43" priority="26" operator="containsText" text="e">
      <formula>NOT(ISERROR(SEARCH("e",H47)))</formula>
    </cfRule>
  </conditionalFormatting>
  <conditionalFormatting sqref="G85">
    <cfRule type="cellIs" dxfId="42" priority="23" operator="greaterThan">
      <formula>33.4</formula>
    </cfRule>
    <cfRule type="cellIs" dxfId="41" priority="24" operator="greaterThan">
      <formula>16.6</formula>
    </cfRule>
  </conditionalFormatting>
  <conditionalFormatting sqref="H85:Q85">
    <cfRule type="cellIs" dxfId="40" priority="21" operator="greaterThan">
      <formula>33.4</formula>
    </cfRule>
    <cfRule type="cellIs" dxfId="39" priority="22" operator="greaterThan">
      <formula>16.6</formula>
    </cfRule>
  </conditionalFormatting>
  <conditionalFormatting sqref="G86">
    <cfRule type="cellIs" dxfId="38" priority="19" operator="greaterThan">
      <formula>33.4</formula>
    </cfRule>
    <cfRule type="cellIs" dxfId="37" priority="20" operator="greaterThan">
      <formula>16.6</formula>
    </cfRule>
  </conditionalFormatting>
  <conditionalFormatting sqref="H86:Q86">
    <cfRule type="cellIs" dxfId="36" priority="17" operator="greaterThan">
      <formula>33.4</formula>
    </cfRule>
    <cfRule type="cellIs" dxfId="35" priority="18" operator="greaterThan">
      <formula>16.6</formula>
    </cfRule>
  </conditionalFormatting>
  <conditionalFormatting sqref="C72:C73">
    <cfRule type="cellIs" dxfId="34" priority="5" operator="greaterThan">
      <formula>33.4</formula>
    </cfRule>
    <cfRule type="cellIs" dxfId="33" priority="6" operator="greaterThan">
      <formula>16.6</formula>
    </cfRule>
  </conditionalFormatting>
  <conditionalFormatting sqref="I48:S48">
    <cfRule type="containsText" dxfId="32" priority="3" operator="containsText" text="f">
      <formula>NOT(ISERROR(SEARCH("f",I48)))</formula>
    </cfRule>
    <cfRule type="containsText" dxfId="31" priority="4" operator="containsText" text="e">
      <formula>NOT(ISERROR(SEARCH("e",I48)))</formula>
    </cfRule>
  </conditionalFormatting>
  <conditionalFormatting sqref="H49:S49">
    <cfRule type="containsText" dxfId="30" priority="1" operator="containsText" text="f">
      <formula>NOT(ISERROR(SEARCH("f",H49)))</formula>
    </cfRule>
    <cfRule type="containsText" dxfId="29" priority="2" operator="containsText" text="e">
      <formula>NOT(ISERROR(SEARCH("e",H49)))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defaultSize="0" autoLine="0" autoPict="0">
                <anchor moveWithCells="1">
                  <from>
                    <xdr:col>5</xdr:col>
                    <xdr:colOff>590550</xdr:colOff>
                    <xdr:row>4</xdr:row>
                    <xdr:rowOff>180975</xdr:rowOff>
                  </from>
                  <to>
                    <xdr:col>9</xdr:col>
                    <xdr:colOff>314325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Drop Down 2">
              <controlPr defaultSize="0" autoLine="0" autoPict="0">
                <anchor moveWithCells="1">
                  <from>
                    <xdr:col>5</xdr:col>
                    <xdr:colOff>590550</xdr:colOff>
                    <xdr:row>6</xdr:row>
                    <xdr:rowOff>95250</xdr:rowOff>
                  </from>
                  <to>
                    <xdr:col>9</xdr:col>
                    <xdr:colOff>314325</xdr:colOff>
                    <xdr:row>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3:BZ142"/>
  <sheetViews>
    <sheetView showZeros="0" zoomScale="70" zoomScaleNormal="70" workbookViewId="0">
      <selection activeCell="D2" sqref="D2"/>
    </sheetView>
  </sheetViews>
  <sheetFormatPr defaultRowHeight="15" x14ac:dyDescent="0.25"/>
  <cols>
    <col min="2" max="2" width="19.42578125" hidden="1" customWidth="1"/>
    <col min="3" max="3" width="5.7109375" customWidth="1"/>
  </cols>
  <sheetData>
    <row r="3" spans="2:25" s="8" customFormat="1" ht="15.75" thickBot="1" x14ac:dyDescent="0.3">
      <c r="B3"/>
      <c r="C3" s="7"/>
      <c r="F3" s="6"/>
    </row>
    <row r="4" spans="2:25" s="8" customFormat="1" ht="15.75" thickBot="1" x14ac:dyDescent="0.3">
      <c r="B4" s="30" t="s">
        <v>20</v>
      </c>
      <c r="C4" s="7"/>
      <c r="D4" s="31"/>
      <c r="E4" s="6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</row>
    <row r="5" spans="2:25" s="8" customFormat="1" x14ac:dyDescent="0.25">
      <c r="B5" s="94" t="s">
        <v>1</v>
      </c>
      <c r="C5" s="7"/>
      <c r="D5" s="34"/>
      <c r="E5" s="6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6"/>
    </row>
    <row r="6" spans="2:25" s="8" customFormat="1" ht="28.5" x14ac:dyDescent="0.25">
      <c r="B6" s="95" t="s">
        <v>5</v>
      </c>
      <c r="C6" s="7"/>
      <c r="D6" s="34"/>
      <c r="E6" s="65"/>
      <c r="F6" s="35"/>
      <c r="G6" s="35"/>
      <c r="H6" s="35"/>
      <c r="I6" s="35"/>
      <c r="J6" s="35"/>
      <c r="K6" s="35"/>
      <c r="L6" s="37" t="s">
        <v>89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6"/>
    </row>
    <row r="7" spans="2:25" s="8" customFormat="1" x14ac:dyDescent="0.25">
      <c r="B7" s="95" t="s">
        <v>13</v>
      </c>
      <c r="C7" s="7"/>
      <c r="D7" s="34"/>
      <c r="E7" s="6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6"/>
    </row>
    <row r="8" spans="2:25" s="8" customFormat="1" ht="15.75" thickBot="1" x14ac:dyDescent="0.3">
      <c r="B8" s="93">
        <v>1</v>
      </c>
      <c r="C8" s="7"/>
      <c r="D8" s="34"/>
      <c r="E8" s="65"/>
      <c r="F8" s="35"/>
      <c r="G8" s="35"/>
      <c r="H8" s="35"/>
      <c r="I8" s="35"/>
      <c r="J8" s="35"/>
      <c r="K8" s="35"/>
      <c r="L8" s="35" t="s">
        <v>21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6"/>
    </row>
    <row r="9" spans="2:25" s="8" customFormat="1" x14ac:dyDescent="0.25">
      <c r="B9" s="30"/>
      <c r="C9" s="7"/>
      <c r="D9" s="34"/>
      <c r="E9" s="6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6"/>
    </row>
    <row r="10" spans="2:25" s="8" customFormat="1" x14ac:dyDescent="0.25">
      <c r="B10" s="30"/>
      <c r="C10" s="7"/>
      <c r="D10" s="34"/>
      <c r="E10" s="65"/>
      <c r="F10" s="35"/>
      <c r="G10" s="35"/>
      <c r="H10" s="35"/>
      <c r="I10" s="35"/>
      <c r="J10" s="35"/>
      <c r="K10" s="35"/>
      <c r="L10" s="35" t="s">
        <v>90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/>
    </row>
    <row r="11" spans="2:25" s="8" customFormat="1" x14ac:dyDescent="0.25">
      <c r="B11" s="30"/>
      <c r="C11" s="7"/>
      <c r="D11" s="34"/>
      <c r="E11" s="6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6"/>
    </row>
    <row r="12" spans="2:25" s="8" customFormat="1" x14ac:dyDescent="0.25">
      <c r="B12" s="30"/>
      <c r="C12" s="7"/>
      <c r="D12" s="34"/>
      <c r="E12" s="6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</row>
    <row r="13" spans="2:25" s="8" customFormat="1" x14ac:dyDescent="0.25">
      <c r="B13" s="30"/>
      <c r="C13" s="7"/>
      <c r="D13" s="34"/>
      <c r="E13" s="6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</row>
    <row r="14" spans="2:25" s="8" customFormat="1" x14ac:dyDescent="0.25">
      <c r="B14" s="30"/>
      <c r="C14" s="7"/>
      <c r="D14" s="34"/>
      <c r="E14" s="6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6"/>
    </row>
    <row r="15" spans="2:25" s="8" customFormat="1" x14ac:dyDescent="0.25">
      <c r="B15" s="30"/>
      <c r="C15" s="7"/>
      <c r="D15" s="34"/>
      <c r="E15" s="6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/>
    </row>
    <row r="16" spans="2:25" s="8" customFormat="1" ht="15.75" thickBot="1" x14ac:dyDescent="0.3">
      <c r="B16" s="30"/>
      <c r="C16" s="7"/>
      <c r="D16" s="34"/>
      <c r="E16" s="6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</row>
    <row r="17" spans="2:25" s="8" customFormat="1" x14ac:dyDescent="0.25">
      <c r="B17" s="90" t="s">
        <v>2</v>
      </c>
      <c r="C17" s="7"/>
      <c r="D17" s="34"/>
      <c r="E17" s="6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6"/>
    </row>
    <row r="18" spans="2:25" s="8" customFormat="1" x14ac:dyDescent="0.25">
      <c r="B18" s="91" t="s">
        <v>0</v>
      </c>
      <c r="C18" s="7"/>
      <c r="D18" s="34"/>
      <c r="E18" s="6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</row>
    <row r="19" spans="2:25" s="8" customFormat="1" x14ac:dyDescent="0.25">
      <c r="B19" s="91" t="s">
        <v>3</v>
      </c>
      <c r="C19" s="7"/>
      <c r="D19" s="34"/>
      <c r="E19" s="6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/>
    </row>
    <row r="20" spans="2:25" s="8" customFormat="1" x14ac:dyDescent="0.25">
      <c r="B20" s="91" t="s">
        <v>4</v>
      </c>
      <c r="C20" s="7"/>
      <c r="D20" s="34"/>
      <c r="E20" s="6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</row>
    <row r="21" spans="2:25" s="8" customFormat="1" x14ac:dyDescent="0.25">
      <c r="B21" s="92"/>
      <c r="C21" s="7"/>
      <c r="D21" s="34"/>
      <c r="E21" s="6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</row>
    <row r="22" spans="2:25" s="8" customFormat="1" ht="15.75" thickBot="1" x14ac:dyDescent="0.3">
      <c r="B22" s="93">
        <v>4</v>
      </c>
      <c r="C22" s="7"/>
      <c r="D22" s="34"/>
      <c r="E22" s="6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/>
    </row>
    <row r="23" spans="2:25" s="8" customFormat="1" x14ac:dyDescent="0.2">
      <c r="B23" s="39" t="s">
        <v>14</v>
      </c>
      <c r="C23" s="7"/>
      <c r="D23" s="34"/>
      <c r="E23" s="6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/>
    </row>
    <row r="24" spans="2:25" s="8" customFormat="1" x14ac:dyDescent="0.2">
      <c r="B24" s="40">
        <f>IF(B8=1,1,(IF(B8=2,5,9)))</f>
        <v>1</v>
      </c>
      <c r="C24" s="7"/>
      <c r="D24" s="34"/>
      <c r="E24" s="6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6"/>
    </row>
    <row r="25" spans="2:25" s="8" customFormat="1" x14ac:dyDescent="0.25">
      <c r="C25" s="7"/>
      <c r="D25" s="34"/>
      <c r="E25" s="6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6"/>
    </row>
    <row r="26" spans="2:25" s="8" customFormat="1" x14ac:dyDescent="0.2">
      <c r="B26" s="39" t="s">
        <v>81</v>
      </c>
      <c r="C26" s="7"/>
      <c r="D26" s="34"/>
      <c r="E26" s="6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6"/>
    </row>
    <row r="27" spans="2:25" s="8" customFormat="1" x14ac:dyDescent="0.2">
      <c r="B27" s="40">
        <f>IF(B22=1,1,(IF(B22=2,13,(IF(B22=3,25,30)))))</f>
        <v>30</v>
      </c>
      <c r="C27" s="7"/>
      <c r="D27" s="34"/>
      <c r="E27" s="6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6"/>
    </row>
    <row r="28" spans="2:25" s="8" customFormat="1" x14ac:dyDescent="0.25">
      <c r="C28" s="7"/>
      <c r="D28" s="34"/>
      <c r="E28" s="6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</row>
    <row r="29" spans="2:25" s="8" customFormat="1" x14ac:dyDescent="0.25">
      <c r="B29" s="30"/>
      <c r="C29" s="7"/>
      <c r="D29" s="34"/>
      <c r="E29" s="6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/>
    </row>
    <row r="30" spans="2:25" s="8" customFormat="1" x14ac:dyDescent="0.25">
      <c r="B30" s="30"/>
      <c r="C30" s="7"/>
      <c r="D30" s="34"/>
      <c r="E30" s="65"/>
      <c r="F30" s="41"/>
      <c r="G30" s="42" t="s">
        <v>15</v>
      </c>
      <c r="H30" s="43" t="s">
        <v>65</v>
      </c>
      <c r="I30" s="43" t="s">
        <v>31</v>
      </c>
      <c r="J30" s="43" t="s">
        <v>66</v>
      </c>
      <c r="K30" s="43" t="s">
        <v>67</v>
      </c>
      <c r="L30" s="43" t="s">
        <v>68</v>
      </c>
      <c r="M30" s="43" t="s">
        <v>69</v>
      </c>
      <c r="N30" s="43" t="s">
        <v>70</v>
      </c>
      <c r="O30" s="43" t="s">
        <v>71</v>
      </c>
      <c r="P30" s="43" t="s">
        <v>72</v>
      </c>
      <c r="Q30" s="43" t="s">
        <v>73</v>
      </c>
      <c r="R30" s="43" t="s">
        <v>74</v>
      </c>
      <c r="S30" s="43" t="s">
        <v>51</v>
      </c>
      <c r="T30" s="35"/>
      <c r="U30" s="35"/>
      <c r="V30" s="35"/>
      <c r="W30" s="35"/>
      <c r="X30" s="35"/>
      <c r="Y30" s="36"/>
    </row>
    <row r="31" spans="2:25" s="8" customFormat="1" x14ac:dyDescent="0.25">
      <c r="B31" s="30"/>
      <c r="C31" s="7"/>
      <c r="D31" s="34"/>
      <c r="E31" s="65"/>
      <c r="G31" s="2" t="s">
        <v>38</v>
      </c>
      <c r="H31" s="44">
        <f>G73</f>
        <v>391728</v>
      </c>
      <c r="I31" s="44">
        <f t="shared" ref="I31:N31" si="0">H73</f>
        <v>116950</v>
      </c>
      <c r="J31" s="44">
        <f t="shared" si="0"/>
        <v>707431</v>
      </c>
      <c r="K31" s="44">
        <f t="shared" si="0"/>
        <v>591588</v>
      </c>
      <c r="L31" s="44">
        <f t="shared" si="0"/>
        <v>5649976</v>
      </c>
      <c r="M31" s="44">
        <f t="shared" si="0"/>
        <v>7999190</v>
      </c>
      <c r="N31" s="44">
        <f t="shared" si="0"/>
        <v>757321</v>
      </c>
      <c r="O31" s="44">
        <f t="shared" ref="O31:S31" si="1">N73</f>
        <v>705102</v>
      </c>
      <c r="P31" s="44">
        <f t="shared" si="1"/>
        <v>2495040</v>
      </c>
      <c r="Q31" s="44">
        <f t="shared" si="1"/>
        <v>2553518</v>
      </c>
      <c r="R31" s="44">
        <f t="shared" si="1"/>
        <v>37246</v>
      </c>
      <c r="S31" s="44">
        <f t="shared" si="1"/>
        <v>22005090</v>
      </c>
      <c r="T31" s="35"/>
      <c r="U31" s="35"/>
      <c r="V31" s="35"/>
      <c r="W31" s="35"/>
      <c r="X31" s="35"/>
      <c r="Y31" s="36"/>
    </row>
    <row r="32" spans="2:25" s="8" customFormat="1" x14ac:dyDescent="0.25">
      <c r="B32" s="30"/>
      <c r="C32" s="7"/>
      <c r="D32" s="34"/>
      <c r="E32" s="65"/>
      <c r="G32" s="2" t="s">
        <v>37</v>
      </c>
      <c r="H32" s="44">
        <f>G68</f>
        <v>50264</v>
      </c>
      <c r="I32" s="44">
        <f t="shared" ref="I32:N32" si="2">H68</f>
        <v>6445</v>
      </c>
      <c r="J32" s="44">
        <f t="shared" si="2"/>
        <v>81397</v>
      </c>
      <c r="K32" s="44">
        <f t="shared" si="2"/>
        <v>33616</v>
      </c>
      <c r="L32" s="44">
        <f t="shared" si="2"/>
        <v>894207</v>
      </c>
      <c r="M32" s="44">
        <f t="shared" si="2"/>
        <v>3275967</v>
      </c>
      <c r="N32" s="44">
        <f t="shared" si="2"/>
        <v>244179</v>
      </c>
      <c r="O32" s="44">
        <f t="shared" ref="O32:S32" si="3">N68</f>
        <v>157449</v>
      </c>
      <c r="P32" s="44">
        <f t="shared" si="3"/>
        <v>815817</v>
      </c>
      <c r="Q32" s="44">
        <f t="shared" si="3"/>
        <v>1313592</v>
      </c>
      <c r="R32" s="44">
        <f t="shared" si="3"/>
        <v>54075</v>
      </c>
      <c r="S32" s="44">
        <f t="shared" si="3"/>
        <v>6927008</v>
      </c>
      <c r="T32" s="35"/>
      <c r="U32" s="35"/>
      <c r="V32" s="35"/>
      <c r="W32" s="35"/>
      <c r="X32" s="35"/>
      <c r="Y32" s="36"/>
    </row>
    <row r="33" spans="2:25" s="8" customFormat="1" x14ac:dyDescent="0.25">
      <c r="B33" s="30"/>
      <c r="C33" s="7"/>
      <c r="D33" s="34"/>
      <c r="E33" s="6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</row>
    <row r="34" spans="2:25" s="8" customFormat="1" x14ac:dyDescent="0.25">
      <c r="B34" s="30"/>
      <c r="C34" s="7"/>
      <c r="D34" s="34"/>
      <c r="E34" s="65"/>
      <c r="F34" s="41"/>
      <c r="G34" s="42" t="s">
        <v>82</v>
      </c>
      <c r="H34" s="43" t="s">
        <v>65</v>
      </c>
      <c r="I34" s="43" t="s">
        <v>31</v>
      </c>
      <c r="J34" s="43" t="s">
        <v>66</v>
      </c>
      <c r="K34" s="43" t="s">
        <v>67</v>
      </c>
      <c r="L34" s="43" t="s">
        <v>68</v>
      </c>
      <c r="M34" s="43" t="s">
        <v>69</v>
      </c>
      <c r="N34" s="43" t="s">
        <v>70</v>
      </c>
      <c r="O34" s="43" t="s">
        <v>71</v>
      </c>
      <c r="P34" s="43" t="s">
        <v>72</v>
      </c>
      <c r="Q34" s="43" t="s">
        <v>73</v>
      </c>
      <c r="R34" s="43" t="s">
        <v>74</v>
      </c>
      <c r="S34" s="43" t="s">
        <v>51</v>
      </c>
      <c r="T34" s="35"/>
      <c r="U34" s="35"/>
      <c r="V34" s="35"/>
      <c r="W34" s="35"/>
      <c r="X34" s="35"/>
      <c r="Y34" s="36"/>
    </row>
    <row r="35" spans="2:25" s="8" customFormat="1" x14ac:dyDescent="0.25">
      <c r="B35" s="30"/>
      <c r="C35" s="7"/>
      <c r="D35" s="34"/>
      <c r="E35" s="65"/>
      <c r="G35" s="2" t="s">
        <v>38</v>
      </c>
      <c r="H35" s="63">
        <f>H31/(H31+H32)</f>
        <v>0.88627848467845571</v>
      </c>
      <c r="I35" s="63">
        <f t="shared" ref="I35:S35" si="4">I31/(I31+I32)</f>
        <v>0.94776935856396127</v>
      </c>
      <c r="J35" s="63">
        <f t="shared" si="4"/>
        <v>0.89681273991288346</v>
      </c>
      <c r="K35" s="63">
        <f t="shared" si="4"/>
        <v>0.94623194989155535</v>
      </c>
      <c r="L35" s="63">
        <f t="shared" si="4"/>
        <v>0.8633584971569408</v>
      </c>
      <c r="M35" s="63">
        <f t="shared" si="4"/>
        <v>0.70945264886333737</v>
      </c>
      <c r="N35" s="63">
        <f t="shared" si="4"/>
        <v>0.75618671992011977</v>
      </c>
      <c r="O35" s="63">
        <f t="shared" si="4"/>
        <v>0.81746122837953927</v>
      </c>
      <c r="P35" s="63">
        <f t="shared" si="4"/>
        <v>0.75359340497037475</v>
      </c>
      <c r="Q35" s="63">
        <f t="shared" si="4"/>
        <v>0.6603168774614635</v>
      </c>
      <c r="R35" s="63">
        <f t="shared" si="4"/>
        <v>0.40785799542273959</v>
      </c>
      <c r="S35" s="63">
        <f t="shared" si="4"/>
        <v>0.76057705873939729</v>
      </c>
      <c r="T35" s="35"/>
      <c r="U35" s="35"/>
      <c r="V35" s="35"/>
      <c r="W35" s="35"/>
      <c r="X35" s="35"/>
      <c r="Y35" s="36"/>
    </row>
    <row r="36" spans="2:25" s="8" customFormat="1" x14ac:dyDescent="0.25">
      <c r="B36" s="30"/>
      <c r="C36" s="7"/>
      <c r="D36" s="34"/>
      <c r="E36" s="65"/>
      <c r="G36" s="2" t="s">
        <v>37</v>
      </c>
      <c r="H36" s="63">
        <f>H32/(H31+H32)</f>
        <v>0.11372151532154429</v>
      </c>
      <c r="I36" s="63">
        <f t="shared" ref="I36:S36" si="5">I32/(I31+I32)</f>
        <v>5.2230641436038734E-2</v>
      </c>
      <c r="J36" s="63">
        <f t="shared" si="5"/>
        <v>0.10318726008711658</v>
      </c>
      <c r="K36" s="63">
        <f t="shared" si="5"/>
        <v>5.3768050108444605E-2</v>
      </c>
      <c r="L36" s="63">
        <f t="shared" si="5"/>
        <v>0.13664150284305926</v>
      </c>
      <c r="M36" s="63">
        <f t="shared" si="5"/>
        <v>0.29054735113666269</v>
      </c>
      <c r="N36" s="63">
        <f t="shared" si="5"/>
        <v>0.24381328007988018</v>
      </c>
      <c r="O36" s="63">
        <f t="shared" si="5"/>
        <v>0.1825387716204607</v>
      </c>
      <c r="P36" s="63">
        <f t="shared" si="5"/>
        <v>0.24640659502962525</v>
      </c>
      <c r="Q36" s="63">
        <f t="shared" si="5"/>
        <v>0.33968312253853655</v>
      </c>
      <c r="R36" s="63">
        <f t="shared" si="5"/>
        <v>0.59214200457726041</v>
      </c>
      <c r="S36" s="63">
        <f t="shared" si="5"/>
        <v>0.23942294126060268</v>
      </c>
      <c r="T36" s="35"/>
      <c r="U36" s="35"/>
      <c r="V36" s="35"/>
      <c r="W36" s="35"/>
      <c r="X36" s="35"/>
      <c r="Y36" s="36"/>
    </row>
    <row r="37" spans="2:25" s="8" customFormat="1" x14ac:dyDescent="0.25">
      <c r="B37" s="30"/>
      <c r="C37" s="7"/>
      <c r="D37" s="34"/>
      <c r="E37" s="6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6"/>
    </row>
    <row r="38" spans="2:25" s="8" customFormat="1" x14ac:dyDescent="0.25">
      <c r="B38" s="30"/>
      <c r="C38" s="7"/>
      <c r="D38" s="34"/>
      <c r="E38" s="65"/>
      <c r="F38" s="41"/>
      <c r="G38" s="42" t="s">
        <v>83</v>
      </c>
      <c r="H38" s="43" t="s">
        <v>65</v>
      </c>
      <c r="I38" s="43" t="s">
        <v>31</v>
      </c>
      <c r="J38" s="43" t="s">
        <v>66</v>
      </c>
      <c r="K38" s="43" t="s">
        <v>67</v>
      </c>
      <c r="L38" s="43" t="s">
        <v>68</v>
      </c>
      <c r="M38" s="43" t="s">
        <v>69</v>
      </c>
      <c r="N38" s="43" t="s">
        <v>70</v>
      </c>
      <c r="O38" s="43" t="s">
        <v>71</v>
      </c>
      <c r="P38" s="43" t="s">
        <v>72</v>
      </c>
      <c r="Q38" s="43" t="s">
        <v>73</v>
      </c>
      <c r="R38" s="43" t="s">
        <v>74</v>
      </c>
      <c r="S38" s="43" t="s">
        <v>51</v>
      </c>
      <c r="T38" s="35"/>
      <c r="U38" s="35"/>
      <c r="V38" s="35"/>
      <c r="W38" s="35"/>
      <c r="X38" s="35"/>
      <c r="Y38" s="36"/>
    </row>
    <row r="39" spans="2:25" s="8" customFormat="1" x14ac:dyDescent="0.25">
      <c r="B39" s="30"/>
      <c r="C39" s="7"/>
      <c r="D39" s="34"/>
      <c r="E39" s="65"/>
      <c r="G39" s="2" t="s">
        <v>38</v>
      </c>
      <c r="H39" s="44">
        <f>G74</f>
        <v>77615</v>
      </c>
      <c r="I39" s="44">
        <f t="shared" ref="I39:S39" si="6">H74</f>
        <v>22123</v>
      </c>
      <c r="J39" s="44">
        <f t="shared" si="6"/>
        <v>150281</v>
      </c>
      <c r="K39" s="44">
        <f t="shared" si="6"/>
        <v>122741</v>
      </c>
      <c r="L39" s="44">
        <f t="shared" si="6"/>
        <v>1202454</v>
      </c>
      <c r="M39" s="44">
        <f t="shared" si="6"/>
        <v>1600707</v>
      </c>
      <c r="N39" s="44">
        <f t="shared" si="6"/>
        <v>129372</v>
      </c>
      <c r="O39" s="44">
        <f t="shared" si="6"/>
        <v>140988</v>
      </c>
      <c r="P39" s="44">
        <f t="shared" si="6"/>
        <v>534591</v>
      </c>
      <c r="Q39" s="44">
        <f t="shared" si="6"/>
        <v>421624</v>
      </c>
      <c r="R39" s="44">
        <f t="shared" si="6"/>
        <v>7509</v>
      </c>
      <c r="S39" s="44">
        <f t="shared" si="6"/>
        <v>4410005</v>
      </c>
      <c r="T39" s="35"/>
      <c r="U39" s="35"/>
      <c r="V39" s="35"/>
      <c r="W39" s="35"/>
      <c r="X39" s="35"/>
      <c r="Y39" s="36"/>
    </row>
    <row r="40" spans="2:25" s="8" customFormat="1" x14ac:dyDescent="0.25">
      <c r="B40" s="30"/>
      <c r="C40" s="7"/>
      <c r="D40" s="34"/>
      <c r="E40" s="65"/>
      <c r="G40" s="2" t="s">
        <v>37</v>
      </c>
      <c r="H40" s="44">
        <f t="shared" ref="H40:S40" si="7">G69</f>
        <v>13697</v>
      </c>
      <c r="I40" s="44">
        <f t="shared" si="7"/>
        <v>0</v>
      </c>
      <c r="J40" s="44">
        <f t="shared" si="7"/>
        <v>19163</v>
      </c>
      <c r="K40" s="44">
        <f t="shared" si="7"/>
        <v>9234</v>
      </c>
      <c r="L40" s="44">
        <f t="shared" si="7"/>
        <v>130601</v>
      </c>
      <c r="M40" s="44">
        <f t="shared" si="7"/>
        <v>399477</v>
      </c>
      <c r="N40" s="44">
        <f t="shared" si="7"/>
        <v>47985</v>
      </c>
      <c r="O40" s="44">
        <f t="shared" si="7"/>
        <v>45000</v>
      </c>
      <c r="P40" s="44">
        <f t="shared" si="7"/>
        <v>113992</v>
      </c>
      <c r="Q40" s="44">
        <f t="shared" si="7"/>
        <v>166524</v>
      </c>
      <c r="R40" s="44">
        <f t="shared" si="7"/>
        <v>27650</v>
      </c>
      <c r="S40" s="44">
        <f t="shared" si="7"/>
        <v>973323</v>
      </c>
      <c r="T40" s="35"/>
      <c r="U40" s="35"/>
      <c r="V40" s="35"/>
      <c r="W40" s="35"/>
      <c r="X40" s="35"/>
      <c r="Y40" s="36"/>
    </row>
    <row r="41" spans="2:25" s="8" customFormat="1" x14ac:dyDescent="0.25">
      <c r="B41" s="30"/>
      <c r="C41" s="7"/>
      <c r="D41" s="34"/>
      <c r="E41" s="6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6"/>
    </row>
    <row r="42" spans="2:25" s="8" customFormat="1" x14ac:dyDescent="0.25">
      <c r="B42" s="30"/>
      <c r="C42" s="7"/>
      <c r="D42" s="34"/>
      <c r="E42" s="65"/>
      <c r="F42" s="41"/>
      <c r="G42" s="42" t="s">
        <v>84</v>
      </c>
      <c r="H42" s="43" t="s">
        <v>65</v>
      </c>
      <c r="I42" s="43" t="s">
        <v>31</v>
      </c>
      <c r="J42" s="43" t="s">
        <v>66</v>
      </c>
      <c r="K42" s="43" t="s">
        <v>67</v>
      </c>
      <c r="L42" s="43" t="s">
        <v>68</v>
      </c>
      <c r="M42" s="43" t="s">
        <v>69</v>
      </c>
      <c r="N42" s="43" t="s">
        <v>70</v>
      </c>
      <c r="O42" s="43" t="s">
        <v>71</v>
      </c>
      <c r="P42" s="43" t="s">
        <v>72</v>
      </c>
      <c r="Q42" s="43" t="s">
        <v>73</v>
      </c>
      <c r="R42" s="43" t="s">
        <v>74</v>
      </c>
      <c r="S42" s="43" t="s">
        <v>51</v>
      </c>
      <c r="T42" s="35"/>
      <c r="U42" s="35"/>
      <c r="V42" s="35"/>
      <c r="W42" s="35"/>
      <c r="X42" s="35"/>
      <c r="Y42" s="36"/>
    </row>
    <row r="43" spans="2:25" s="8" customFormat="1" x14ac:dyDescent="0.25">
      <c r="B43" s="30"/>
      <c r="C43" s="7"/>
      <c r="D43" s="34"/>
      <c r="E43" s="65"/>
      <c r="G43" s="2" t="s">
        <v>38</v>
      </c>
      <c r="H43" s="63">
        <f t="shared" ref="H43:S43" si="8">H39/(H39+H40)</f>
        <v>0.84999780970737693</v>
      </c>
      <c r="I43" s="63">
        <f t="shared" si="8"/>
        <v>1</v>
      </c>
      <c r="J43" s="63">
        <f t="shared" si="8"/>
        <v>0.88690658860744553</v>
      </c>
      <c r="K43" s="63">
        <f t="shared" si="8"/>
        <v>0.930032203068763</v>
      </c>
      <c r="L43" s="63">
        <f t="shared" si="8"/>
        <v>0.90202879851168927</v>
      </c>
      <c r="M43" s="63">
        <f t="shared" si="8"/>
        <v>0.80027987425156888</v>
      </c>
      <c r="N43" s="63">
        <f t="shared" si="8"/>
        <v>0.72944400277406585</v>
      </c>
      <c r="O43" s="63">
        <f t="shared" si="8"/>
        <v>0.75804890638105682</v>
      </c>
      <c r="P43" s="63">
        <f t="shared" si="8"/>
        <v>0.82424454541670067</v>
      </c>
      <c r="Q43" s="63">
        <f t="shared" si="8"/>
        <v>0.71686718308997055</v>
      </c>
      <c r="R43" s="63">
        <f t="shared" si="8"/>
        <v>0.2135726272078273</v>
      </c>
      <c r="S43" s="63">
        <f t="shared" si="8"/>
        <v>0.81919678682034602</v>
      </c>
      <c r="T43" s="35"/>
      <c r="U43" s="35"/>
      <c r="V43" s="35"/>
      <c r="W43" s="35"/>
      <c r="X43" s="35"/>
      <c r="Y43" s="36"/>
    </row>
    <row r="44" spans="2:25" s="8" customFormat="1" x14ac:dyDescent="0.25">
      <c r="B44" s="30"/>
      <c r="C44" s="7"/>
      <c r="D44" s="34"/>
      <c r="E44" s="65"/>
      <c r="G44" s="2" t="s">
        <v>37</v>
      </c>
      <c r="H44" s="63">
        <f t="shared" ref="H44:S44" si="9">H40/(H39+H40)</f>
        <v>0.1500021902926231</v>
      </c>
      <c r="I44" s="63">
        <f t="shared" si="9"/>
        <v>0</v>
      </c>
      <c r="J44" s="63">
        <f t="shared" si="9"/>
        <v>0.11309341139255447</v>
      </c>
      <c r="K44" s="63">
        <f t="shared" si="9"/>
        <v>6.9967796931236975E-2</v>
      </c>
      <c r="L44" s="63">
        <f t="shared" si="9"/>
        <v>9.7971201488310691E-2</v>
      </c>
      <c r="M44" s="63">
        <f t="shared" si="9"/>
        <v>0.19972012574843115</v>
      </c>
      <c r="N44" s="63">
        <f t="shared" si="9"/>
        <v>0.27055599722593415</v>
      </c>
      <c r="O44" s="63">
        <f t="shared" si="9"/>
        <v>0.24195109361894315</v>
      </c>
      <c r="P44" s="63">
        <f t="shared" si="9"/>
        <v>0.17575545458329928</v>
      </c>
      <c r="Q44" s="63">
        <f t="shared" si="9"/>
        <v>0.28313281691002945</v>
      </c>
      <c r="R44" s="63">
        <f t="shared" si="9"/>
        <v>0.78642737279217267</v>
      </c>
      <c r="S44" s="63">
        <f t="shared" si="9"/>
        <v>0.18080321317965392</v>
      </c>
      <c r="T44" s="35"/>
      <c r="U44" s="35"/>
      <c r="V44" s="35"/>
      <c r="W44" s="35"/>
      <c r="X44" s="35"/>
      <c r="Y44" s="36"/>
    </row>
    <row r="45" spans="2:25" s="8" customFormat="1" x14ac:dyDescent="0.25">
      <c r="B45" s="30"/>
      <c r="C45" s="7"/>
      <c r="D45" s="34"/>
      <c r="E45" s="6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6"/>
    </row>
    <row r="46" spans="2:25" s="8" customFormat="1" x14ac:dyDescent="0.25">
      <c r="B46" s="30"/>
      <c r="C46" s="7"/>
      <c r="D46" s="34"/>
      <c r="E46" s="65"/>
      <c r="F46" s="41"/>
      <c r="G46" s="42" t="s">
        <v>16</v>
      </c>
      <c r="H46" s="43" t="s">
        <v>65</v>
      </c>
      <c r="I46" s="43" t="s">
        <v>31</v>
      </c>
      <c r="J46" s="43" t="s">
        <v>66</v>
      </c>
      <c r="K46" s="43" t="s">
        <v>67</v>
      </c>
      <c r="L46" s="43" t="s">
        <v>68</v>
      </c>
      <c r="M46" s="43" t="s">
        <v>69</v>
      </c>
      <c r="N46" s="43" t="s">
        <v>70</v>
      </c>
      <c r="O46" s="43" t="s">
        <v>71</v>
      </c>
      <c r="P46" s="43" t="s">
        <v>72</v>
      </c>
      <c r="Q46" s="43" t="s">
        <v>73</v>
      </c>
      <c r="R46" s="43" t="s">
        <v>74</v>
      </c>
      <c r="S46" s="43" t="s">
        <v>51</v>
      </c>
      <c r="T46" s="35"/>
      <c r="U46" s="35"/>
      <c r="V46" s="35"/>
      <c r="W46" s="35"/>
      <c r="X46" s="35"/>
      <c r="Y46" s="36"/>
    </row>
    <row r="47" spans="2:25" s="8" customFormat="1" x14ac:dyDescent="0.25">
      <c r="B47" s="30"/>
      <c r="C47" s="7"/>
      <c r="D47" s="34"/>
      <c r="E47" s="65"/>
      <c r="G47" s="2" t="s">
        <v>38</v>
      </c>
      <c r="H47" s="97">
        <f>G75/G74</f>
        <v>2.2216066481994461</v>
      </c>
      <c r="I47" s="97">
        <f t="shared" ref="I47:S47" si="10">H75/H74</f>
        <v>2.4234959092347332</v>
      </c>
      <c r="J47" s="97">
        <f t="shared" si="10"/>
        <v>2.0095021992134736</v>
      </c>
      <c r="K47" s="97">
        <f t="shared" si="10"/>
        <v>2.0857659624738272</v>
      </c>
      <c r="L47" s="97">
        <f t="shared" si="10"/>
        <v>2.0501017086724316</v>
      </c>
      <c r="M47" s="97">
        <f t="shared" si="10"/>
        <v>1.9786150744639712</v>
      </c>
      <c r="N47" s="97">
        <f t="shared" si="10"/>
        <v>2.5893160807593607</v>
      </c>
      <c r="O47" s="97">
        <f t="shared" si="10"/>
        <v>1.9544783953244247</v>
      </c>
      <c r="P47" s="97">
        <f t="shared" si="10"/>
        <v>1.8688866815939662</v>
      </c>
      <c r="Q47" s="97">
        <f t="shared" si="10"/>
        <v>2.8866976263210824</v>
      </c>
      <c r="R47" s="97">
        <f t="shared" si="10"/>
        <v>2.2559595152483687</v>
      </c>
      <c r="S47" s="97">
        <f t="shared" si="10"/>
        <v>2.0997831068218744</v>
      </c>
      <c r="T47" s="35"/>
      <c r="U47" s="35"/>
      <c r="V47" s="35"/>
      <c r="W47" s="35"/>
      <c r="X47" s="35"/>
      <c r="Y47" s="36"/>
    </row>
    <row r="48" spans="2:25" s="8" customFormat="1" x14ac:dyDescent="0.25">
      <c r="B48" s="30"/>
      <c r="C48" s="7"/>
      <c r="D48" s="34"/>
      <c r="E48" s="65"/>
      <c r="G48" s="2" t="s">
        <v>37</v>
      </c>
      <c r="H48" s="97">
        <f t="shared" ref="H48:S48" si="11">G70/G69</f>
        <v>1.5279988318609914</v>
      </c>
      <c r="I48" s="128" t="str">
        <f>IFERROR(H70/H69,"F")</f>
        <v>F</v>
      </c>
      <c r="J48" s="97">
        <f t="shared" si="11"/>
        <v>1.3503104941814956</v>
      </c>
      <c r="K48" s="97">
        <f t="shared" si="11"/>
        <v>1.4484513753519601</v>
      </c>
      <c r="L48" s="97">
        <f t="shared" si="11"/>
        <v>1.7205917259439054</v>
      </c>
      <c r="M48" s="97">
        <f t="shared" si="11"/>
        <v>1.7457125191187477</v>
      </c>
      <c r="N48" s="97">
        <f t="shared" si="11"/>
        <v>1.080733562571637</v>
      </c>
      <c r="O48" s="97">
        <f t="shared" si="11"/>
        <v>0.92737777777777775</v>
      </c>
      <c r="P48" s="97">
        <f t="shared" si="11"/>
        <v>1.4939820338269352</v>
      </c>
      <c r="Q48" s="97">
        <f t="shared" si="11"/>
        <v>1.725132713602844</v>
      </c>
      <c r="R48" s="97">
        <f t="shared" si="11"/>
        <v>0.47215189873417723</v>
      </c>
      <c r="S48" s="97">
        <f t="shared" si="11"/>
        <v>1.5888733750255568</v>
      </c>
      <c r="T48" s="35"/>
      <c r="U48" s="35"/>
      <c r="V48" s="35"/>
      <c r="W48" s="35"/>
      <c r="X48" s="35"/>
      <c r="Y48" s="36"/>
    </row>
    <row r="49" spans="2:25" s="8" customFormat="1" x14ac:dyDescent="0.25">
      <c r="B49" s="30"/>
      <c r="C49" s="7"/>
      <c r="D49" s="34"/>
      <c r="E49" s="65"/>
      <c r="G49" s="2" t="s">
        <v>111</v>
      </c>
      <c r="H49" s="97"/>
      <c r="I49" s="128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35"/>
      <c r="U49" s="35"/>
      <c r="V49" s="35"/>
      <c r="W49" s="35"/>
      <c r="X49" s="35"/>
      <c r="Y49" s="36"/>
    </row>
    <row r="50" spans="2:25" s="8" customFormat="1" x14ac:dyDescent="0.25">
      <c r="B50" s="30"/>
      <c r="C50" s="7"/>
      <c r="D50" s="34"/>
      <c r="E50" s="65"/>
      <c r="G50" s="2" t="s">
        <v>38</v>
      </c>
      <c r="H50" s="97">
        <f>G104</f>
        <v>0.26083024731380694</v>
      </c>
      <c r="I50" s="97">
        <f t="shared" ref="I50:S50" si="12">H104</f>
        <v>0.36913589935442159</v>
      </c>
      <c r="J50" s="97">
        <f t="shared" si="12"/>
        <v>0.19649053690068793</v>
      </c>
      <c r="K50" s="97">
        <f t="shared" si="12"/>
        <v>0.21927192588618347</v>
      </c>
      <c r="L50" s="97">
        <f t="shared" si="12"/>
        <v>0.13433281950788803</v>
      </c>
      <c r="M50" s="97">
        <f t="shared" si="12"/>
        <v>0.11146055530371797</v>
      </c>
      <c r="N50" s="97">
        <f t="shared" si="12"/>
        <v>0.28355080430995105</v>
      </c>
      <c r="O50" s="97">
        <f t="shared" si="12"/>
        <v>0.19495889239099815</v>
      </c>
      <c r="P50" s="97">
        <f t="shared" si="12"/>
        <v>0.18534930398922003</v>
      </c>
      <c r="Q50" s="97">
        <f t="shared" si="12"/>
        <v>0.25003921743699636</v>
      </c>
      <c r="R50" s="97">
        <f t="shared" si="12"/>
        <v>0.16711659176003565</v>
      </c>
      <c r="S50" s="97">
        <f t="shared" si="12"/>
        <v>0</v>
      </c>
      <c r="T50" s="35"/>
      <c r="U50" s="35"/>
      <c r="V50" s="35"/>
      <c r="W50" s="35"/>
      <c r="X50" s="35"/>
      <c r="Y50" s="36"/>
    </row>
    <row r="51" spans="2:25" s="8" customFormat="1" x14ac:dyDescent="0.25">
      <c r="B51" s="30"/>
      <c r="C51" s="7"/>
      <c r="D51" s="34"/>
      <c r="E51" s="65"/>
      <c r="G51" s="2" t="s">
        <v>37</v>
      </c>
      <c r="H51" s="97">
        <f>G103</f>
        <v>0.7646975330468283</v>
      </c>
      <c r="I51" s="97">
        <f t="shared" ref="I51:S51" si="13">H103</f>
        <v>0</v>
      </c>
      <c r="J51" s="97">
        <f t="shared" si="13"/>
        <v>0.69226111218520003</v>
      </c>
      <c r="K51" s="97">
        <f t="shared" si="13"/>
        <v>0.7294934772106072</v>
      </c>
      <c r="L51" s="97">
        <f t="shared" si="13"/>
        <v>0.42903490956847262</v>
      </c>
      <c r="M51" s="97">
        <f t="shared" si="13"/>
        <v>0.26701775140627482</v>
      </c>
      <c r="N51" s="97">
        <f t="shared" si="13"/>
        <v>0.69965217902680832</v>
      </c>
      <c r="O51" s="97">
        <f t="shared" si="13"/>
        <v>0.47018104820345458</v>
      </c>
      <c r="P51" s="97">
        <f t="shared" si="13"/>
        <v>0.45944213916144561</v>
      </c>
      <c r="Q51" s="97">
        <f t="shared" si="13"/>
        <v>0.52309000117492599</v>
      </c>
      <c r="R51" s="97">
        <f t="shared" si="13"/>
        <v>0.31910465605419897</v>
      </c>
      <c r="S51" s="97">
        <f t="shared" si="13"/>
        <v>0</v>
      </c>
      <c r="T51" s="35"/>
      <c r="U51" s="35"/>
      <c r="V51" s="35"/>
      <c r="W51" s="35"/>
      <c r="X51" s="35"/>
      <c r="Y51" s="36"/>
    </row>
    <row r="52" spans="2:25" s="8" customFormat="1" ht="15.75" thickBot="1" x14ac:dyDescent="0.3">
      <c r="B52" s="30"/>
      <c r="C52" s="7"/>
      <c r="D52" s="34"/>
      <c r="E52" s="6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</row>
    <row r="53" spans="2:25" s="8" customFormat="1" x14ac:dyDescent="0.25">
      <c r="B53" s="30"/>
      <c r="C53" s="7"/>
      <c r="D53" s="34"/>
      <c r="E53" s="31"/>
      <c r="F53" s="107" t="s">
        <v>17</v>
      </c>
      <c r="G53" s="99"/>
      <c r="H53" s="100"/>
      <c r="I53" s="100"/>
      <c r="J53" s="100"/>
      <c r="K53" s="100"/>
      <c r="L53" s="100"/>
      <c r="M53" s="100"/>
      <c r="N53" s="32"/>
      <c r="O53" s="32"/>
      <c r="P53" s="32"/>
      <c r="Q53" s="32"/>
      <c r="R53" s="32"/>
      <c r="S53" s="33"/>
      <c r="T53" s="35"/>
      <c r="U53" s="35"/>
      <c r="V53" s="35"/>
      <c r="W53" s="35"/>
      <c r="X53" s="35"/>
      <c r="Y53" s="36"/>
    </row>
    <row r="54" spans="2:25" s="8" customFormat="1" ht="15.75" thickBot="1" x14ac:dyDescent="0.3">
      <c r="B54" s="30"/>
      <c r="C54" s="7"/>
      <c r="D54" s="34"/>
      <c r="E54" s="34"/>
      <c r="F54" s="108" t="s">
        <v>15</v>
      </c>
      <c r="G54" s="109" t="s">
        <v>38</v>
      </c>
      <c r="H54" s="110">
        <f>IF(G89&lt;16.6,0,IF(G89&lt;33.4,"E", "F"))</f>
        <v>0</v>
      </c>
      <c r="I54" s="110">
        <f t="shared" ref="I54:S54" si="14">IF(H89&lt;16.6,0,IF(H89&lt;33.4,"E", "F"))</f>
        <v>0</v>
      </c>
      <c r="J54" s="110">
        <f t="shared" si="14"/>
        <v>0</v>
      </c>
      <c r="K54" s="110">
        <f t="shared" si="14"/>
        <v>0</v>
      </c>
      <c r="L54" s="110">
        <f t="shared" si="14"/>
        <v>0</v>
      </c>
      <c r="M54" s="110">
        <f t="shared" si="14"/>
        <v>0</v>
      </c>
      <c r="N54" s="110">
        <f t="shared" si="14"/>
        <v>0</v>
      </c>
      <c r="O54" s="110">
        <f t="shared" si="14"/>
        <v>0</v>
      </c>
      <c r="P54" s="110">
        <f t="shared" si="14"/>
        <v>0</v>
      </c>
      <c r="Q54" s="110">
        <f t="shared" si="14"/>
        <v>0</v>
      </c>
      <c r="R54" s="110">
        <f t="shared" si="14"/>
        <v>0</v>
      </c>
      <c r="S54" s="111">
        <f t="shared" si="14"/>
        <v>0</v>
      </c>
      <c r="T54" s="35"/>
      <c r="U54" s="35"/>
      <c r="V54" s="35"/>
      <c r="W54" s="35"/>
      <c r="X54" s="35"/>
      <c r="Y54" s="36"/>
    </row>
    <row r="55" spans="2:25" s="8" customFormat="1" ht="15.75" thickBot="1" x14ac:dyDescent="0.3">
      <c r="B55" s="30"/>
      <c r="C55" s="7"/>
      <c r="D55" s="34"/>
      <c r="E55" s="34"/>
      <c r="F55" s="112"/>
      <c r="G55" s="113" t="s">
        <v>37</v>
      </c>
      <c r="H55" s="114">
        <f>IF(G84&lt;16.6,0,IF(G84&lt;33.4,"E", "F"))</f>
        <v>0</v>
      </c>
      <c r="I55" s="114">
        <f t="shared" ref="I55:S55" si="15">IF(H84&lt;16.6,0,IF(H84&lt;33.4,"E", "F"))</f>
        <v>0</v>
      </c>
      <c r="J55" s="114">
        <f t="shared" si="15"/>
        <v>0</v>
      </c>
      <c r="K55" s="114">
        <f t="shared" si="15"/>
        <v>0</v>
      </c>
      <c r="L55" s="114">
        <f t="shared" si="15"/>
        <v>0</v>
      </c>
      <c r="M55" s="114">
        <f t="shared" si="15"/>
        <v>0</v>
      </c>
      <c r="N55" s="114">
        <f t="shared" si="15"/>
        <v>0</v>
      </c>
      <c r="O55" s="114">
        <f t="shared" si="15"/>
        <v>0</v>
      </c>
      <c r="P55" s="114">
        <f t="shared" si="15"/>
        <v>0</v>
      </c>
      <c r="Q55" s="114">
        <f t="shared" si="15"/>
        <v>0</v>
      </c>
      <c r="R55" s="114">
        <f t="shared" si="15"/>
        <v>0</v>
      </c>
      <c r="S55" s="115">
        <f t="shared" si="15"/>
        <v>0</v>
      </c>
      <c r="T55" s="35"/>
      <c r="U55" s="35"/>
      <c r="V55" s="35"/>
      <c r="W55" s="35"/>
      <c r="X55" s="35"/>
      <c r="Y55" s="36"/>
    </row>
    <row r="56" spans="2:25" s="8" customFormat="1" ht="15.75" thickBot="1" x14ac:dyDescent="0.3">
      <c r="B56" s="30"/>
      <c r="C56" s="7"/>
      <c r="D56" s="34"/>
      <c r="E56" s="34"/>
      <c r="F56" s="116" t="s">
        <v>83</v>
      </c>
      <c r="G56" s="113" t="s">
        <v>38</v>
      </c>
      <c r="H56" s="114">
        <f>IF(G90&lt;16.6,0,IF(G90&lt;33.4,"E", "F"))</f>
        <v>0</v>
      </c>
      <c r="I56" s="114">
        <f t="shared" ref="I56:S56" si="16">IF(H90&lt;16.6,0,IF(H90&lt;33.4,"E", "F"))</f>
        <v>0</v>
      </c>
      <c r="J56" s="114">
        <f t="shared" si="16"/>
        <v>0</v>
      </c>
      <c r="K56" s="114">
        <f t="shared" si="16"/>
        <v>0</v>
      </c>
      <c r="L56" s="114">
        <f t="shared" si="16"/>
        <v>0</v>
      </c>
      <c r="M56" s="114">
        <f t="shared" si="16"/>
        <v>0</v>
      </c>
      <c r="N56" s="114">
        <f t="shared" si="16"/>
        <v>0</v>
      </c>
      <c r="O56" s="114">
        <f t="shared" si="16"/>
        <v>0</v>
      </c>
      <c r="P56" s="114">
        <f t="shared" si="16"/>
        <v>0</v>
      </c>
      <c r="Q56" s="114">
        <f t="shared" si="16"/>
        <v>0</v>
      </c>
      <c r="R56" s="114">
        <f t="shared" si="16"/>
        <v>0</v>
      </c>
      <c r="S56" s="115">
        <f t="shared" si="16"/>
        <v>0</v>
      </c>
      <c r="T56" s="35"/>
      <c r="U56" s="35"/>
      <c r="V56" s="35"/>
      <c r="W56" s="35"/>
      <c r="X56" s="35"/>
      <c r="Y56" s="36"/>
    </row>
    <row r="57" spans="2:25" s="8" customFormat="1" ht="15.75" thickBot="1" x14ac:dyDescent="0.3">
      <c r="B57" s="30"/>
      <c r="C57" s="7"/>
      <c r="D57" s="34"/>
      <c r="E57" s="34"/>
      <c r="F57" s="112"/>
      <c r="G57" s="113" t="s">
        <v>37</v>
      </c>
      <c r="H57" s="114">
        <f>IF(G85&lt;16.6,0,IF(G85&lt;33.4,"E", "F"))</f>
        <v>0</v>
      </c>
      <c r="I57" s="114">
        <f t="shared" ref="I57:S57" si="17">IF(H85&lt;16.6,0,IF(H85&lt;33.4,"E", "F"))</f>
        <v>0</v>
      </c>
      <c r="J57" s="114">
        <f t="shared" si="17"/>
        <v>0</v>
      </c>
      <c r="K57" s="114" t="str">
        <f t="shared" si="17"/>
        <v>E</v>
      </c>
      <c r="L57" s="114">
        <f t="shared" si="17"/>
        <v>0</v>
      </c>
      <c r="M57" s="114">
        <f t="shared" si="17"/>
        <v>0</v>
      </c>
      <c r="N57" s="114">
        <f t="shared" si="17"/>
        <v>0</v>
      </c>
      <c r="O57" s="114">
        <f t="shared" si="17"/>
        <v>0</v>
      </c>
      <c r="P57" s="114">
        <f t="shared" si="17"/>
        <v>0</v>
      </c>
      <c r="Q57" s="114">
        <f t="shared" si="17"/>
        <v>0</v>
      </c>
      <c r="R57" s="114">
        <f t="shared" si="17"/>
        <v>0</v>
      </c>
      <c r="S57" s="115">
        <f t="shared" si="17"/>
        <v>0</v>
      </c>
      <c r="T57" s="35"/>
      <c r="U57" s="35"/>
      <c r="V57" s="35"/>
      <c r="W57" s="35"/>
      <c r="X57" s="35"/>
      <c r="Y57" s="36"/>
    </row>
    <row r="58" spans="2:25" s="8" customFormat="1" ht="15.75" thickBot="1" x14ac:dyDescent="0.3">
      <c r="B58" s="30"/>
      <c r="C58" s="7"/>
      <c r="D58" s="34"/>
      <c r="E58" s="34"/>
      <c r="F58" s="116" t="s">
        <v>16</v>
      </c>
      <c r="G58" s="113" t="s">
        <v>38</v>
      </c>
      <c r="H58" s="114">
        <f>IF(G101&lt;16.6,0,IF(G101&lt;33.4,"E", "F"))</f>
        <v>0</v>
      </c>
      <c r="I58" s="114">
        <f t="shared" ref="I58:S58" si="18">IF(H101&lt;16.6,0,IF(H101&lt;33.4,"E", "F"))</f>
        <v>0</v>
      </c>
      <c r="J58" s="114">
        <f t="shared" si="18"/>
        <v>0</v>
      </c>
      <c r="K58" s="114">
        <f t="shared" si="18"/>
        <v>0</v>
      </c>
      <c r="L58" s="114">
        <f t="shared" si="18"/>
        <v>0</v>
      </c>
      <c r="M58" s="114">
        <f t="shared" si="18"/>
        <v>0</v>
      </c>
      <c r="N58" s="114">
        <f t="shared" si="18"/>
        <v>0</v>
      </c>
      <c r="O58" s="114">
        <f t="shared" si="18"/>
        <v>0</v>
      </c>
      <c r="P58" s="114">
        <f t="shared" si="18"/>
        <v>0</v>
      </c>
      <c r="Q58" s="114">
        <f t="shared" si="18"/>
        <v>0</v>
      </c>
      <c r="R58" s="114">
        <f t="shared" si="18"/>
        <v>0</v>
      </c>
      <c r="S58" s="115">
        <f t="shared" si="18"/>
        <v>0</v>
      </c>
      <c r="T58" s="35"/>
      <c r="U58" s="35"/>
      <c r="V58" s="35"/>
      <c r="W58" s="35"/>
      <c r="X58" s="35"/>
      <c r="Y58" s="36"/>
    </row>
    <row r="59" spans="2:25" s="8" customFormat="1" ht="15.75" thickBot="1" x14ac:dyDescent="0.3">
      <c r="B59" s="30"/>
      <c r="C59" s="7"/>
      <c r="D59" s="34"/>
      <c r="E59" s="45"/>
      <c r="F59" s="117"/>
      <c r="G59" s="118" t="s">
        <v>37</v>
      </c>
      <c r="H59" s="119" t="str">
        <f>IF(G100&lt;16.6,0,IF(G100&lt;33.4,"E", "F"))</f>
        <v>E</v>
      </c>
      <c r="I59" s="119">
        <f t="shared" ref="I59:S59" si="19">IF(H100&lt;16.6,0,IF(H100&lt;33.4,"E", "F"))</f>
        <v>0</v>
      </c>
      <c r="J59" s="119" t="str">
        <f t="shared" si="19"/>
        <v>E</v>
      </c>
      <c r="K59" s="119" t="str">
        <f t="shared" si="19"/>
        <v>E</v>
      </c>
      <c r="L59" s="119">
        <f t="shared" si="19"/>
        <v>0</v>
      </c>
      <c r="M59" s="119">
        <f t="shared" si="19"/>
        <v>0</v>
      </c>
      <c r="N59" s="119">
        <f t="shared" si="19"/>
        <v>0</v>
      </c>
      <c r="O59" s="119">
        <f t="shared" si="19"/>
        <v>0</v>
      </c>
      <c r="P59" s="119">
        <f t="shared" si="19"/>
        <v>0</v>
      </c>
      <c r="Q59" s="119">
        <f t="shared" si="19"/>
        <v>0</v>
      </c>
      <c r="R59" s="119">
        <f t="shared" si="19"/>
        <v>0</v>
      </c>
      <c r="S59" s="120">
        <f t="shared" si="19"/>
        <v>0</v>
      </c>
      <c r="T59" s="35"/>
      <c r="U59" s="35"/>
      <c r="V59" s="35"/>
      <c r="W59" s="35"/>
      <c r="X59" s="35"/>
      <c r="Y59" s="36"/>
    </row>
    <row r="60" spans="2:25" s="8" customFormat="1" x14ac:dyDescent="0.25">
      <c r="B60" s="30"/>
      <c r="C60" s="7"/>
      <c r="D60" s="34"/>
      <c r="E60" s="6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</row>
    <row r="61" spans="2:25" s="8" customFormat="1" ht="15.75" thickBot="1" x14ac:dyDescent="0.3">
      <c r="B61" s="30"/>
      <c r="C61" s="7"/>
      <c r="D61" s="45"/>
      <c r="E61" s="6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</row>
    <row r="62" spans="2:25" s="6" customFormat="1" ht="11.25" x14ac:dyDescent="0.25">
      <c r="B62" s="48"/>
    </row>
    <row r="63" spans="2:25" s="6" customFormat="1" ht="11.25" x14ac:dyDescent="0.25">
      <c r="B63" s="48"/>
    </row>
    <row r="64" spans="2:25" s="22" customFormat="1" ht="26.25" x14ac:dyDescent="0.25">
      <c r="B64" s="49"/>
      <c r="C64" s="25" t="s">
        <v>12</v>
      </c>
      <c r="F64" s="26"/>
    </row>
    <row r="65" spans="2:46" s="6" customFormat="1" ht="11.25" x14ac:dyDescent="0.25">
      <c r="B65" s="48"/>
    </row>
    <row r="66" spans="2:46" s="6" customFormat="1" ht="12.75" x14ac:dyDescent="0.25">
      <c r="B66" s="48"/>
      <c r="F66" s="2"/>
      <c r="S66" s="52"/>
      <c r="U66" s="6" t="s">
        <v>91</v>
      </c>
      <c r="V66" s="2" t="s">
        <v>14</v>
      </c>
      <c r="W66" s="50" t="str">
        <f>INDEX(sexrange,sexvalue1)</f>
        <v>Both men and women</v>
      </c>
      <c r="X66" s="6" t="s">
        <v>18</v>
      </c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</row>
    <row r="67" spans="2:46" s="6" customFormat="1" x14ac:dyDescent="0.2">
      <c r="B67" s="48"/>
      <c r="D67" s="53"/>
      <c r="E67" s="53"/>
      <c r="F67" s="54" t="s">
        <v>15</v>
      </c>
      <c r="G67" s="20" t="s">
        <v>65</v>
      </c>
      <c r="H67" s="20" t="s">
        <v>31</v>
      </c>
      <c r="I67" s="20" t="s">
        <v>66</v>
      </c>
      <c r="J67" s="20" t="s">
        <v>67</v>
      </c>
      <c r="K67" s="20" t="s">
        <v>68</v>
      </c>
      <c r="L67" s="20" t="s">
        <v>69</v>
      </c>
      <c r="M67" s="20" t="s">
        <v>70</v>
      </c>
      <c r="N67" s="20" t="s">
        <v>71</v>
      </c>
      <c r="O67" s="20" t="s">
        <v>72</v>
      </c>
      <c r="P67" s="20" t="s">
        <v>73</v>
      </c>
      <c r="Q67" s="20" t="s">
        <v>74</v>
      </c>
      <c r="R67" s="20" t="s">
        <v>22</v>
      </c>
      <c r="S67" s="55"/>
      <c r="U67" s="6" t="s">
        <v>115</v>
      </c>
      <c r="X67" s="6" t="s">
        <v>114</v>
      </c>
      <c r="Y67" s="6" t="s">
        <v>16</v>
      </c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</row>
    <row r="68" spans="2:46" s="55" customFormat="1" x14ac:dyDescent="0.25">
      <c r="B68" s="56"/>
      <c r="D68" s="57" t="s">
        <v>75</v>
      </c>
      <c r="E68" s="57"/>
      <c r="F68" s="5" t="s">
        <v>2</v>
      </c>
      <c r="G68" s="14">
        <f t="shared" ref="G68:Q68" si="20">INDEX(Range1,sexvalue2,G$108)</f>
        <v>50264</v>
      </c>
      <c r="H68" s="14">
        <f t="shared" si="20"/>
        <v>6445</v>
      </c>
      <c r="I68" s="14">
        <f t="shared" si="20"/>
        <v>81397</v>
      </c>
      <c r="J68" s="14">
        <f t="shared" si="20"/>
        <v>33616</v>
      </c>
      <c r="K68" s="14">
        <f t="shared" si="20"/>
        <v>894207</v>
      </c>
      <c r="L68" s="14">
        <f t="shared" si="20"/>
        <v>3275967</v>
      </c>
      <c r="M68" s="14">
        <f t="shared" si="20"/>
        <v>244179</v>
      </c>
      <c r="N68" s="14">
        <f t="shared" si="20"/>
        <v>157449</v>
      </c>
      <c r="O68" s="14">
        <f t="shared" si="20"/>
        <v>815817</v>
      </c>
      <c r="P68" s="14">
        <f t="shared" si="20"/>
        <v>1313592</v>
      </c>
      <c r="Q68" s="14">
        <f t="shared" si="20"/>
        <v>54075</v>
      </c>
      <c r="R68" s="96">
        <f>SUM(G68:Q68)</f>
        <v>6927008</v>
      </c>
      <c r="T68" s="6"/>
      <c r="U68" s="6" t="str">
        <f>CONCATENATE(U67,X66,W66)</f>
        <v>Share of Population, Both men and women</v>
      </c>
      <c r="V68" s="10" t="str">
        <f>CONCATENATE(X67,X66,W66)</f>
        <v>Share of Smoking Population, Both men and women</v>
      </c>
      <c r="W68" s="6"/>
      <c r="X68" s="6"/>
      <c r="Y68" s="6"/>
      <c r="Z68" s="6" t="str">
        <f>CONCATENATE(Y67,X66,W66)</f>
        <v>Quit Ratio, Both men and women</v>
      </c>
      <c r="AA68" s="6"/>
      <c r="AB68" s="6"/>
      <c r="AC68" s="6"/>
    </row>
    <row r="69" spans="2:46" s="55" customFormat="1" x14ac:dyDescent="0.25">
      <c r="B69" s="56"/>
      <c r="D69" s="57"/>
      <c r="E69" s="57"/>
      <c r="F69" s="9" t="s">
        <v>0</v>
      </c>
      <c r="G69" s="14">
        <f t="shared" ref="G69:Q69" si="21">INDEX(Range1,sexvalue2+1,G$108)</f>
        <v>13697</v>
      </c>
      <c r="H69" s="14">
        <f t="shared" si="21"/>
        <v>0</v>
      </c>
      <c r="I69" s="14">
        <f t="shared" si="21"/>
        <v>19163</v>
      </c>
      <c r="J69" s="14">
        <f t="shared" si="21"/>
        <v>9234</v>
      </c>
      <c r="K69" s="14">
        <f t="shared" si="21"/>
        <v>130601</v>
      </c>
      <c r="L69" s="14">
        <f t="shared" si="21"/>
        <v>399477</v>
      </c>
      <c r="M69" s="14">
        <f t="shared" si="21"/>
        <v>47985</v>
      </c>
      <c r="N69" s="14">
        <f t="shared" si="21"/>
        <v>45000</v>
      </c>
      <c r="O69" s="14">
        <f t="shared" si="21"/>
        <v>113992</v>
      </c>
      <c r="P69" s="14">
        <f t="shared" si="21"/>
        <v>166524</v>
      </c>
      <c r="Q69" s="14">
        <f t="shared" si="21"/>
        <v>27650</v>
      </c>
      <c r="R69" s="96">
        <f t="shared" ref="R69:R71" si="22">SUM(G69:Q69)</f>
        <v>973323</v>
      </c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2:46" s="55" customFormat="1" x14ac:dyDescent="0.25">
      <c r="B70" s="56"/>
      <c r="D70" s="57"/>
      <c r="E70" s="57"/>
      <c r="F70" s="9" t="s">
        <v>3</v>
      </c>
      <c r="G70" s="14">
        <f t="shared" ref="G70:Q70" si="23">INDEX(Range1,sexvalue2+2,G$108)</f>
        <v>20929</v>
      </c>
      <c r="H70" s="14">
        <f t="shared" si="23"/>
        <v>0</v>
      </c>
      <c r="I70" s="14">
        <f t="shared" si="23"/>
        <v>25876</v>
      </c>
      <c r="J70" s="14">
        <f t="shared" si="23"/>
        <v>13375</v>
      </c>
      <c r="K70" s="14">
        <f t="shared" si="23"/>
        <v>224711</v>
      </c>
      <c r="L70" s="14">
        <f t="shared" si="23"/>
        <v>697372</v>
      </c>
      <c r="M70" s="14">
        <f t="shared" si="23"/>
        <v>51859</v>
      </c>
      <c r="N70" s="14">
        <f t="shared" si="23"/>
        <v>41732</v>
      </c>
      <c r="O70" s="14">
        <f t="shared" si="23"/>
        <v>170302</v>
      </c>
      <c r="P70" s="14">
        <f t="shared" si="23"/>
        <v>287276</v>
      </c>
      <c r="Q70" s="14">
        <f t="shared" si="23"/>
        <v>13055</v>
      </c>
      <c r="R70" s="96">
        <f t="shared" si="22"/>
        <v>1546487</v>
      </c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2:46" s="55" customFormat="1" x14ac:dyDescent="0.25">
      <c r="B71" s="56"/>
      <c r="D71" s="57"/>
      <c r="E71" s="57"/>
      <c r="F71" s="9" t="s">
        <v>4</v>
      </c>
      <c r="G71" s="14">
        <f t="shared" ref="G71:Q71" si="24">INDEX(Range1,sexvalue2+3,G$108)</f>
        <v>15638</v>
      </c>
      <c r="H71" s="14">
        <f t="shared" si="24"/>
        <v>0</v>
      </c>
      <c r="I71" s="14">
        <f t="shared" si="24"/>
        <v>36358</v>
      </c>
      <c r="J71" s="14">
        <f t="shared" si="24"/>
        <v>11007</v>
      </c>
      <c r="K71" s="14">
        <f t="shared" si="24"/>
        <v>538895</v>
      </c>
      <c r="L71" s="14">
        <f t="shared" si="24"/>
        <v>2179118</v>
      </c>
      <c r="M71" s="14">
        <f t="shared" si="24"/>
        <v>144335</v>
      </c>
      <c r="N71" s="14">
        <f t="shared" si="24"/>
        <v>70717</v>
      </c>
      <c r="O71" s="14">
        <f t="shared" si="24"/>
        <v>531523</v>
      </c>
      <c r="P71" s="14">
        <f t="shared" si="24"/>
        <v>859792</v>
      </c>
      <c r="Q71" s="14">
        <f t="shared" si="24"/>
        <v>13370</v>
      </c>
      <c r="R71" s="96">
        <f t="shared" si="22"/>
        <v>4400753</v>
      </c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2:46" s="55" customFormat="1" x14ac:dyDescent="0.25">
      <c r="B72" s="56"/>
      <c r="D72" s="57"/>
      <c r="E72" s="57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2:46" s="55" customFormat="1" x14ac:dyDescent="0.25">
      <c r="B73" s="56"/>
      <c r="D73" s="57" t="s">
        <v>76</v>
      </c>
      <c r="E73" s="57"/>
      <c r="F73" s="5" t="s">
        <v>2</v>
      </c>
      <c r="G73" s="14">
        <f t="shared" ref="G73:Q73" si="25">INDEX(Range2,sexvalue2,G$108)</f>
        <v>391728</v>
      </c>
      <c r="H73" s="14">
        <f t="shared" si="25"/>
        <v>116950</v>
      </c>
      <c r="I73" s="14">
        <f t="shared" si="25"/>
        <v>707431</v>
      </c>
      <c r="J73" s="14">
        <f t="shared" si="25"/>
        <v>591588</v>
      </c>
      <c r="K73" s="14">
        <f t="shared" si="25"/>
        <v>5649976</v>
      </c>
      <c r="L73" s="14">
        <f t="shared" si="25"/>
        <v>7999190</v>
      </c>
      <c r="M73" s="14">
        <f t="shared" si="25"/>
        <v>757321</v>
      </c>
      <c r="N73" s="14">
        <f t="shared" si="25"/>
        <v>705102</v>
      </c>
      <c r="O73" s="14">
        <f t="shared" si="25"/>
        <v>2495040</v>
      </c>
      <c r="P73" s="14">
        <f t="shared" si="25"/>
        <v>2553518</v>
      </c>
      <c r="Q73" s="14">
        <f t="shared" si="25"/>
        <v>37246</v>
      </c>
      <c r="R73" s="96">
        <f t="shared" ref="R73:R76" si="26">SUM(G73:Q73)</f>
        <v>22005090</v>
      </c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2:46" s="55" customFormat="1" ht="15.75" x14ac:dyDescent="0.25">
      <c r="B74" s="56"/>
      <c r="D74" s="57"/>
      <c r="E74" s="57"/>
      <c r="F74" s="9" t="s">
        <v>0</v>
      </c>
      <c r="G74" s="14">
        <f t="shared" ref="G74:Q74" si="27">INDEX(Range2,sexvalue2+1,G$108)</f>
        <v>77615</v>
      </c>
      <c r="H74" s="14">
        <f t="shared" si="27"/>
        <v>22123</v>
      </c>
      <c r="I74" s="14">
        <f t="shared" si="27"/>
        <v>150281</v>
      </c>
      <c r="J74" s="14">
        <f t="shared" si="27"/>
        <v>122741</v>
      </c>
      <c r="K74" s="14">
        <f t="shared" si="27"/>
        <v>1202454</v>
      </c>
      <c r="L74" s="14">
        <f t="shared" si="27"/>
        <v>1600707</v>
      </c>
      <c r="M74" s="14">
        <f t="shared" si="27"/>
        <v>129372</v>
      </c>
      <c r="N74" s="14">
        <f t="shared" si="27"/>
        <v>140988</v>
      </c>
      <c r="O74" s="14">
        <f t="shared" si="27"/>
        <v>534591</v>
      </c>
      <c r="P74" s="14">
        <f t="shared" si="27"/>
        <v>421624</v>
      </c>
      <c r="Q74" s="14">
        <f t="shared" si="27"/>
        <v>7509</v>
      </c>
      <c r="R74" s="96">
        <f t="shared" si="26"/>
        <v>4410005</v>
      </c>
      <c r="S74" s="62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2:46" s="55" customFormat="1" x14ac:dyDescent="0.25">
      <c r="B75" s="56"/>
      <c r="D75" s="57"/>
      <c r="E75" s="57"/>
      <c r="F75" s="9" t="s">
        <v>3</v>
      </c>
      <c r="G75" s="14">
        <f t="shared" ref="G75:Q75" si="28">INDEX(Range2,sexvalue2+2,G$108)</f>
        <v>172430</v>
      </c>
      <c r="H75" s="14">
        <f t="shared" si="28"/>
        <v>53615</v>
      </c>
      <c r="I75" s="14">
        <f t="shared" si="28"/>
        <v>301990</v>
      </c>
      <c r="J75" s="14">
        <f t="shared" si="28"/>
        <v>256009</v>
      </c>
      <c r="K75" s="14">
        <f t="shared" si="28"/>
        <v>2465153</v>
      </c>
      <c r="L75" s="14">
        <f t="shared" si="28"/>
        <v>3167183</v>
      </c>
      <c r="M75" s="14">
        <f t="shared" si="28"/>
        <v>334985</v>
      </c>
      <c r="N75" s="14">
        <f t="shared" si="28"/>
        <v>275558</v>
      </c>
      <c r="O75" s="14">
        <f t="shared" si="28"/>
        <v>999090</v>
      </c>
      <c r="P75" s="14">
        <f t="shared" si="28"/>
        <v>1217101</v>
      </c>
      <c r="Q75" s="14">
        <f t="shared" si="28"/>
        <v>16940</v>
      </c>
      <c r="R75" s="96">
        <f t="shared" si="26"/>
        <v>9260054</v>
      </c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2:46" s="55" customFormat="1" x14ac:dyDescent="0.25">
      <c r="B76" s="56"/>
      <c r="D76" s="57"/>
      <c r="E76" s="57"/>
      <c r="F76" s="9" t="s">
        <v>4</v>
      </c>
      <c r="G76" s="14">
        <f t="shared" ref="G76:Q76" si="29">INDEX(Range2,sexvalue2+3,G$108)</f>
        <v>141683</v>
      </c>
      <c r="H76" s="14">
        <f t="shared" si="29"/>
        <v>41212</v>
      </c>
      <c r="I76" s="14">
        <f t="shared" si="29"/>
        <v>255160</v>
      </c>
      <c r="J76" s="14">
        <f t="shared" si="29"/>
        <v>212838</v>
      </c>
      <c r="K76" s="14">
        <f t="shared" si="29"/>
        <v>1982369</v>
      </c>
      <c r="L76" s="14">
        <f t="shared" si="29"/>
        <v>3231300</v>
      </c>
      <c r="M76" s="14">
        <f t="shared" si="29"/>
        <v>292964</v>
      </c>
      <c r="N76" s="14">
        <f t="shared" si="29"/>
        <v>288556</v>
      </c>
      <c r="O76" s="14">
        <f t="shared" si="29"/>
        <v>961359</v>
      </c>
      <c r="P76" s="14">
        <f t="shared" si="29"/>
        <v>914793</v>
      </c>
      <c r="Q76" s="14">
        <f t="shared" si="29"/>
        <v>12797</v>
      </c>
      <c r="R76" s="96">
        <f t="shared" si="26"/>
        <v>8335031</v>
      </c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2:46" s="55" customFormat="1" x14ac:dyDescent="0.25">
      <c r="B77" s="56"/>
      <c r="D77" s="57"/>
      <c r="E77" s="57"/>
      <c r="P77" s="57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2:46" s="55" customFormat="1" x14ac:dyDescent="0.25">
      <c r="B78" s="56"/>
      <c r="D78" s="57" t="s">
        <v>19</v>
      </c>
      <c r="E78" s="57"/>
      <c r="F78" s="5" t="s">
        <v>2</v>
      </c>
      <c r="G78" s="69">
        <f>G68+G73</f>
        <v>441992</v>
      </c>
      <c r="H78" s="69">
        <f t="shared" ref="H78:P78" si="30">H68+H73</f>
        <v>123395</v>
      </c>
      <c r="I78" s="69">
        <f t="shared" si="30"/>
        <v>788828</v>
      </c>
      <c r="J78" s="69">
        <f t="shared" si="30"/>
        <v>625204</v>
      </c>
      <c r="K78" s="69">
        <f t="shared" si="30"/>
        <v>6544183</v>
      </c>
      <c r="L78" s="69">
        <f t="shared" si="30"/>
        <v>11275157</v>
      </c>
      <c r="M78" s="69">
        <f t="shared" si="30"/>
        <v>1001500</v>
      </c>
      <c r="N78" s="69">
        <f t="shared" si="30"/>
        <v>862551</v>
      </c>
      <c r="O78" s="69">
        <f t="shared" si="30"/>
        <v>3310857</v>
      </c>
      <c r="P78" s="69">
        <f t="shared" si="30"/>
        <v>3867110</v>
      </c>
      <c r="Q78" s="69">
        <f>Q68+Q73</f>
        <v>91321</v>
      </c>
      <c r="R78" s="96">
        <f>SUM(G78:Q78)</f>
        <v>28932098</v>
      </c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2:46" s="55" customFormat="1" x14ac:dyDescent="0.25">
      <c r="B79" s="56"/>
      <c r="D79" s="57"/>
      <c r="E79" s="57"/>
      <c r="F79" s="9" t="s">
        <v>0</v>
      </c>
      <c r="G79" s="69">
        <f t="shared" ref="G79:Q79" si="31">G69+G74</f>
        <v>91312</v>
      </c>
      <c r="H79" s="69">
        <f t="shared" si="31"/>
        <v>22123</v>
      </c>
      <c r="I79" s="69">
        <f t="shared" si="31"/>
        <v>169444</v>
      </c>
      <c r="J79" s="69">
        <f t="shared" si="31"/>
        <v>131975</v>
      </c>
      <c r="K79" s="69">
        <f t="shared" si="31"/>
        <v>1333055</v>
      </c>
      <c r="L79" s="69">
        <f t="shared" si="31"/>
        <v>2000184</v>
      </c>
      <c r="M79" s="69">
        <f t="shared" si="31"/>
        <v>177357</v>
      </c>
      <c r="N79" s="69">
        <f t="shared" si="31"/>
        <v>185988</v>
      </c>
      <c r="O79" s="69">
        <f t="shared" si="31"/>
        <v>648583</v>
      </c>
      <c r="P79" s="69">
        <f t="shared" si="31"/>
        <v>588148</v>
      </c>
      <c r="Q79" s="69">
        <f t="shared" si="31"/>
        <v>35159</v>
      </c>
      <c r="R79" s="96">
        <f t="shared" ref="R79:R81" si="32">SUM(G79:Q79)</f>
        <v>5383328</v>
      </c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2:46" s="55" customFormat="1" x14ac:dyDescent="0.25">
      <c r="B80" s="56"/>
      <c r="D80" s="57"/>
      <c r="E80" s="57"/>
      <c r="F80" s="9" t="s">
        <v>3</v>
      </c>
      <c r="G80" s="69">
        <f t="shared" ref="G80:Q80" si="33">G70+G75</f>
        <v>193359</v>
      </c>
      <c r="H80" s="69">
        <f t="shared" si="33"/>
        <v>53615</v>
      </c>
      <c r="I80" s="69">
        <f t="shared" si="33"/>
        <v>327866</v>
      </c>
      <c r="J80" s="69">
        <f t="shared" si="33"/>
        <v>269384</v>
      </c>
      <c r="K80" s="69">
        <f t="shared" si="33"/>
        <v>2689864</v>
      </c>
      <c r="L80" s="69">
        <f t="shared" si="33"/>
        <v>3864555</v>
      </c>
      <c r="M80" s="69">
        <f t="shared" si="33"/>
        <v>386844</v>
      </c>
      <c r="N80" s="69">
        <f t="shared" si="33"/>
        <v>317290</v>
      </c>
      <c r="O80" s="69">
        <f t="shared" si="33"/>
        <v>1169392</v>
      </c>
      <c r="P80" s="69">
        <f t="shared" si="33"/>
        <v>1504377</v>
      </c>
      <c r="Q80" s="69">
        <f t="shared" si="33"/>
        <v>29995</v>
      </c>
      <c r="R80" s="96">
        <f t="shared" si="32"/>
        <v>10806541</v>
      </c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2:46" s="55" customFormat="1" x14ac:dyDescent="0.25">
      <c r="B81" s="56"/>
      <c r="D81" s="57"/>
      <c r="E81" s="57"/>
      <c r="F81" s="9" t="s">
        <v>4</v>
      </c>
      <c r="G81" s="69">
        <f t="shared" ref="G81:Q81" si="34">G71+G76</f>
        <v>157321</v>
      </c>
      <c r="H81" s="69">
        <f t="shared" si="34"/>
        <v>41212</v>
      </c>
      <c r="I81" s="69">
        <f t="shared" si="34"/>
        <v>291518</v>
      </c>
      <c r="J81" s="69">
        <f t="shared" si="34"/>
        <v>223845</v>
      </c>
      <c r="K81" s="69">
        <f t="shared" si="34"/>
        <v>2521264</v>
      </c>
      <c r="L81" s="69">
        <f t="shared" si="34"/>
        <v>5410418</v>
      </c>
      <c r="M81" s="69">
        <f t="shared" si="34"/>
        <v>437299</v>
      </c>
      <c r="N81" s="69">
        <f t="shared" si="34"/>
        <v>359273</v>
      </c>
      <c r="O81" s="69">
        <f t="shared" si="34"/>
        <v>1492882</v>
      </c>
      <c r="P81" s="69">
        <f t="shared" si="34"/>
        <v>1774585</v>
      </c>
      <c r="Q81" s="69">
        <f t="shared" si="34"/>
        <v>26167</v>
      </c>
      <c r="R81" s="96">
        <f t="shared" si="32"/>
        <v>12735784</v>
      </c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2:46" s="55" customFormat="1" x14ac:dyDescent="0.25">
      <c r="B82" s="56"/>
      <c r="G82" s="14"/>
      <c r="H82" s="14"/>
      <c r="I82" s="14"/>
      <c r="J82" s="14"/>
      <c r="K82" s="14"/>
      <c r="L82" s="14"/>
      <c r="M82" s="58"/>
      <c r="P82" s="57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2:46" s="55" customFormat="1" x14ac:dyDescent="0.2">
      <c r="B83" s="56"/>
      <c r="D83" s="57"/>
      <c r="E83" s="57"/>
      <c r="F83" s="54" t="s">
        <v>86</v>
      </c>
      <c r="G83" s="20" t="s">
        <v>65</v>
      </c>
      <c r="H83" s="20" t="s">
        <v>31</v>
      </c>
      <c r="I83" s="20" t="s">
        <v>66</v>
      </c>
      <c r="J83" s="20" t="s">
        <v>67</v>
      </c>
      <c r="K83" s="20" t="s">
        <v>68</v>
      </c>
      <c r="L83" s="20" t="s">
        <v>69</v>
      </c>
      <c r="M83" s="20" t="s">
        <v>70</v>
      </c>
      <c r="N83" s="20" t="s">
        <v>71</v>
      </c>
      <c r="O83" s="20" t="s">
        <v>72</v>
      </c>
      <c r="P83" s="20" t="s">
        <v>73</v>
      </c>
      <c r="Q83" s="20" t="s">
        <v>74</v>
      </c>
      <c r="R83" s="20" t="s">
        <v>22</v>
      </c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2:46" s="55" customFormat="1" x14ac:dyDescent="0.25">
      <c r="B84" s="56"/>
      <c r="D84" s="57" t="s">
        <v>75</v>
      </c>
      <c r="E84" s="57"/>
      <c r="F84" s="5" t="s">
        <v>2</v>
      </c>
      <c r="G84" s="14">
        <f t="shared" ref="G84:R84" si="35">INDEX(Range1,sexvalue2,V$108)</f>
        <v>6.5</v>
      </c>
      <c r="H84" s="14">
        <f t="shared" si="35"/>
        <v>13.6</v>
      </c>
      <c r="I84" s="14">
        <f t="shared" si="35"/>
        <v>6.2</v>
      </c>
      <c r="J84" s="14">
        <f t="shared" si="35"/>
        <v>9.1999999999999993</v>
      </c>
      <c r="K84" s="14">
        <f t="shared" si="35"/>
        <v>3.2</v>
      </c>
      <c r="L84" s="14">
        <f t="shared" si="35"/>
        <v>1.6</v>
      </c>
      <c r="M84" s="14">
        <f t="shared" si="35"/>
        <v>4.3</v>
      </c>
      <c r="N84" s="14">
        <f t="shared" si="35"/>
        <v>4.2</v>
      </c>
      <c r="O84" s="14">
        <f t="shared" si="35"/>
        <v>3.1</v>
      </c>
      <c r="P84" s="14">
        <f t="shared" si="35"/>
        <v>2.5</v>
      </c>
      <c r="Q84" s="14">
        <f t="shared" si="35"/>
        <v>2.2000000000000002</v>
      </c>
      <c r="R84" s="14">
        <f t="shared" si="35"/>
        <v>0</v>
      </c>
      <c r="S84" s="60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2:46" s="55" customFormat="1" x14ac:dyDescent="0.25">
      <c r="B85" s="56"/>
      <c r="D85" s="57"/>
      <c r="E85" s="57"/>
      <c r="F85" s="9" t="s">
        <v>0</v>
      </c>
      <c r="G85" s="14">
        <f t="shared" ref="G85:R85" si="36">INDEX(Range1,sexvalue2+1,V$108)</f>
        <v>13.4</v>
      </c>
      <c r="H85" s="14">
        <f t="shared" si="36"/>
        <v>0</v>
      </c>
      <c r="I85" s="14">
        <f t="shared" si="36"/>
        <v>13</v>
      </c>
      <c r="J85" s="14">
        <f t="shared" si="36"/>
        <v>17</v>
      </c>
      <c r="K85" s="14">
        <f t="shared" si="36"/>
        <v>8.1999999999999993</v>
      </c>
      <c r="L85" s="14">
        <f t="shared" si="36"/>
        <v>5.2</v>
      </c>
      <c r="M85" s="14">
        <f t="shared" si="36"/>
        <v>9.8000000000000007</v>
      </c>
      <c r="N85" s="14">
        <f t="shared" si="36"/>
        <v>8.1999999999999993</v>
      </c>
      <c r="O85" s="14">
        <f t="shared" si="36"/>
        <v>9.5</v>
      </c>
      <c r="P85" s="14">
        <f t="shared" si="36"/>
        <v>7.2</v>
      </c>
      <c r="Q85" s="14">
        <f t="shared" si="36"/>
        <v>3.9</v>
      </c>
      <c r="R85" s="14">
        <f t="shared" si="36"/>
        <v>0</v>
      </c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2:46" s="55" customFormat="1" x14ac:dyDescent="0.2">
      <c r="B86" s="56"/>
      <c r="D86" s="57"/>
      <c r="E86" s="57"/>
      <c r="F86" s="9" t="s">
        <v>3</v>
      </c>
      <c r="G86" s="14">
        <f t="shared" ref="G86:R86" si="37">INDEX(Range1,sexvalue2+2,V$108)</f>
        <v>10.8</v>
      </c>
      <c r="H86" s="14">
        <f t="shared" si="37"/>
        <v>0</v>
      </c>
      <c r="I86" s="14">
        <f t="shared" si="37"/>
        <v>11.3</v>
      </c>
      <c r="J86" s="14">
        <f t="shared" si="37"/>
        <v>4.0999999999999996</v>
      </c>
      <c r="K86" s="14">
        <f t="shared" si="37"/>
        <v>6.5</v>
      </c>
      <c r="L86" s="14">
        <f t="shared" si="37"/>
        <v>4.3</v>
      </c>
      <c r="M86" s="14">
        <f t="shared" si="37"/>
        <v>9.3000000000000007</v>
      </c>
      <c r="N86" s="14">
        <f t="shared" si="37"/>
        <v>8.8000000000000007</v>
      </c>
      <c r="O86" s="14">
        <f t="shared" si="37"/>
        <v>7.8</v>
      </c>
      <c r="P86" s="14">
        <f t="shared" si="37"/>
        <v>5.5</v>
      </c>
      <c r="Q86" s="14">
        <f t="shared" si="37"/>
        <v>5.9</v>
      </c>
      <c r="R86" s="14">
        <f t="shared" si="37"/>
        <v>0</v>
      </c>
      <c r="S86" s="61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2:46" s="55" customFormat="1" x14ac:dyDescent="0.2">
      <c r="B87" s="56"/>
      <c r="D87" s="57"/>
      <c r="E87" s="57"/>
      <c r="F87" s="9" t="s">
        <v>4</v>
      </c>
      <c r="G87" s="14">
        <f t="shared" ref="G87:R87" si="38">INDEX(Range1,sexvalue2+3,V$108)</f>
        <v>12.4</v>
      </c>
      <c r="H87" s="14">
        <f t="shared" si="38"/>
        <v>0</v>
      </c>
      <c r="I87" s="14">
        <f t="shared" si="38"/>
        <v>9.6</v>
      </c>
      <c r="J87" s="14">
        <f t="shared" si="38"/>
        <v>15.4</v>
      </c>
      <c r="K87" s="14">
        <f t="shared" si="38"/>
        <v>4</v>
      </c>
      <c r="L87" s="14">
        <f t="shared" si="38"/>
        <v>2</v>
      </c>
      <c r="M87" s="14">
        <f t="shared" si="38"/>
        <v>5.6</v>
      </c>
      <c r="N87" s="14">
        <f t="shared" si="38"/>
        <v>6.5</v>
      </c>
      <c r="O87" s="14">
        <f t="shared" si="38"/>
        <v>4.0999999999999996</v>
      </c>
      <c r="P87" s="14">
        <f t="shared" si="38"/>
        <v>3</v>
      </c>
      <c r="Q87" s="14">
        <f t="shared" si="38"/>
        <v>5.9</v>
      </c>
      <c r="R87" s="14">
        <f t="shared" si="38"/>
        <v>0</v>
      </c>
      <c r="S87" s="61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2:46" s="55" customFormat="1" x14ac:dyDescent="0.25">
      <c r="B88" s="56"/>
      <c r="D88" s="57"/>
      <c r="E88" s="57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2:46" s="55" customFormat="1" x14ac:dyDescent="0.25">
      <c r="B89" s="56"/>
      <c r="D89" s="57" t="s">
        <v>76</v>
      </c>
      <c r="E89" s="57"/>
      <c r="F89" s="5" t="s">
        <v>2</v>
      </c>
      <c r="G89" s="14">
        <f t="shared" ref="G89:R89" si="39">INDEX(Range2,sexvalue2,V$108)</f>
        <v>1.4</v>
      </c>
      <c r="H89" s="14">
        <f t="shared" si="39"/>
        <v>1.8</v>
      </c>
      <c r="I89" s="14">
        <f t="shared" si="39"/>
        <v>1.8</v>
      </c>
      <c r="J89" s="14">
        <f t="shared" si="39"/>
        <v>1.3</v>
      </c>
      <c r="K89" s="14">
        <f t="shared" si="39"/>
        <v>1</v>
      </c>
      <c r="L89" s="14">
        <f t="shared" si="39"/>
        <v>0.6</v>
      </c>
      <c r="M89" s="14">
        <f t="shared" si="39"/>
        <v>1.3</v>
      </c>
      <c r="N89" s="14">
        <f t="shared" si="39"/>
        <v>1.8</v>
      </c>
      <c r="O89" s="14">
        <f t="shared" si="39"/>
        <v>1.5</v>
      </c>
      <c r="P89" s="14">
        <f t="shared" si="39"/>
        <v>1.4</v>
      </c>
      <c r="Q89" s="14">
        <f t="shared" si="39"/>
        <v>3.1</v>
      </c>
      <c r="R89" s="14">
        <f t="shared" si="39"/>
        <v>0</v>
      </c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2:46" s="55" customFormat="1" x14ac:dyDescent="0.25">
      <c r="B90" s="56"/>
      <c r="D90" s="57"/>
      <c r="E90" s="57"/>
      <c r="F90" s="9" t="s">
        <v>0</v>
      </c>
      <c r="G90" s="14">
        <f t="shared" ref="G90:R90" si="40">INDEX(Range2,sexvalue2+1,V$108)</f>
        <v>5.2</v>
      </c>
      <c r="H90" s="14">
        <f t="shared" si="40"/>
        <v>6.6</v>
      </c>
      <c r="I90" s="14">
        <f t="shared" si="40"/>
        <v>4.3</v>
      </c>
      <c r="J90" s="14">
        <f t="shared" si="40"/>
        <v>4.7</v>
      </c>
      <c r="K90" s="14">
        <f t="shared" si="40"/>
        <v>2.8</v>
      </c>
      <c r="L90" s="14">
        <f t="shared" si="40"/>
        <v>2.4</v>
      </c>
      <c r="M90" s="14">
        <f t="shared" si="40"/>
        <v>5.6</v>
      </c>
      <c r="N90" s="14">
        <f t="shared" si="40"/>
        <v>4.8</v>
      </c>
      <c r="O90" s="14">
        <f t="shared" si="40"/>
        <v>4.0999999999999996</v>
      </c>
      <c r="P90" s="14">
        <f t="shared" si="40"/>
        <v>4.2</v>
      </c>
      <c r="Q90" s="14">
        <f t="shared" si="40"/>
        <v>8.3000000000000007</v>
      </c>
      <c r="R90" s="14">
        <f t="shared" si="40"/>
        <v>0</v>
      </c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2:46" s="6" customFormat="1" x14ac:dyDescent="0.25">
      <c r="B91" s="48"/>
      <c r="D91" s="57"/>
      <c r="E91" s="57"/>
      <c r="F91" s="9" t="s">
        <v>3</v>
      </c>
      <c r="G91" s="14">
        <f t="shared" ref="G91:R91" si="41">INDEX(Range2,sexvalue2+2,V$108)</f>
        <v>3.3</v>
      </c>
      <c r="H91" s="14">
        <f t="shared" si="41"/>
        <v>3.8</v>
      </c>
      <c r="I91" s="14">
        <f t="shared" si="41"/>
        <v>2.7</v>
      </c>
      <c r="J91" s="14">
        <f t="shared" si="41"/>
        <v>2.6</v>
      </c>
      <c r="K91" s="14">
        <f t="shared" si="41"/>
        <v>1.8</v>
      </c>
      <c r="L91" s="14">
        <f t="shared" si="41"/>
        <v>1.6</v>
      </c>
      <c r="M91" s="14">
        <f t="shared" si="41"/>
        <v>3.3</v>
      </c>
      <c r="N91" s="14">
        <f t="shared" si="41"/>
        <v>3.1</v>
      </c>
      <c r="O91" s="14">
        <f t="shared" si="41"/>
        <v>3.1</v>
      </c>
      <c r="P91" s="14">
        <f t="shared" si="41"/>
        <v>2.5</v>
      </c>
      <c r="Q91" s="14">
        <f t="shared" si="41"/>
        <v>5.2</v>
      </c>
      <c r="R91" s="14">
        <f t="shared" si="41"/>
        <v>0</v>
      </c>
      <c r="AD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</row>
    <row r="92" spans="2:46" s="6" customFormat="1" ht="11.25" x14ac:dyDescent="0.25">
      <c r="B92" s="48"/>
      <c r="F92" s="9" t="s">
        <v>4</v>
      </c>
      <c r="G92" s="14">
        <f t="shared" ref="G92:R92" si="42">INDEX(Range2,sexvalue2+3,V$108)</f>
        <v>3.8</v>
      </c>
      <c r="H92" s="14">
        <f t="shared" si="42"/>
        <v>4.5</v>
      </c>
      <c r="I92" s="14">
        <f t="shared" si="42"/>
        <v>3</v>
      </c>
      <c r="J92" s="14">
        <f t="shared" si="42"/>
        <v>3</v>
      </c>
      <c r="K92" s="14">
        <f t="shared" si="42"/>
        <v>2.1</v>
      </c>
      <c r="L92" s="14">
        <f t="shared" si="42"/>
        <v>1.6</v>
      </c>
      <c r="M92" s="14">
        <f t="shared" si="42"/>
        <v>3.7</v>
      </c>
      <c r="N92" s="14">
        <f t="shared" si="42"/>
        <v>3.1</v>
      </c>
      <c r="O92" s="14">
        <f t="shared" si="42"/>
        <v>3.1</v>
      </c>
      <c r="P92" s="14">
        <f t="shared" si="42"/>
        <v>3</v>
      </c>
      <c r="Q92" s="14">
        <f t="shared" si="42"/>
        <v>6.1</v>
      </c>
      <c r="R92" s="14">
        <f t="shared" si="42"/>
        <v>0</v>
      </c>
      <c r="AD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</row>
    <row r="93" spans="2:46" s="6" customFormat="1" x14ac:dyDescent="0.25">
      <c r="B93" s="48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7"/>
      <c r="Q93" s="55"/>
      <c r="R93" s="55"/>
      <c r="AD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</row>
    <row r="94" spans="2:46" s="6" customFormat="1" ht="12.75" x14ac:dyDescent="0.2">
      <c r="B94" s="48"/>
      <c r="F94" s="54" t="s">
        <v>16</v>
      </c>
      <c r="G94" s="20" t="s">
        <v>65</v>
      </c>
      <c r="H94" s="20" t="s">
        <v>31</v>
      </c>
      <c r="I94" s="20" t="s">
        <v>66</v>
      </c>
      <c r="J94" s="20" t="s">
        <v>67</v>
      </c>
      <c r="K94" s="20" t="s">
        <v>68</v>
      </c>
      <c r="L94" s="20" t="s">
        <v>69</v>
      </c>
      <c r="M94" s="20" t="s">
        <v>70</v>
      </c>
      <c r="N94" s="20" t="s">
        <v>71</v>
      </c>
      <c r="O94" s="20" t="s">
        <v>72</v>
      </c>
      <c r="P94" s="20" t="s">
        <v>73</v>
      </c>
      <c r="Q94" s="20" t="s">
        <v>74</v>
      </c>
      <c r="R94" s="20" t="s">
        <v>22</v>
      </c>
      <c r="AD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</row>
    <row r="95" spans="2:46" s="6" customFormat="1" ht="11.25" x14ac:dyDescent="0.25">
      <c r="B95" s="48"/>
      <c r="F95" s="5" t="s">
        <v>88</v>
      </c>
      <c r="G95" s="16">
        <f>G75/G74</f>
        <v>2.2216066481994461</v>
      </c>
      <c r="H95" s="16">
        <f t="shared" ref="H95:R95" si="43">H75/H74</f>
        <v>2.4234959092347332</v>
      </c>
      <c r="I95" s="16">
        <f t="shared" si="43"/>
        <v>2.0095021992134736</v>
      </c>
      <c r="J95" s="16">
        <f t="shared" si="43"/>
        <v>2.0857659624738272</v>
      </c>
      <c r="K95" s="16">
        <f t="shared" si="43"/>
        <v>2.0501017086724316</v>
      </c>
      <c r="L95" s="16">
        <f t="shared" si="43"/>
        <v>1.9786150744639712</v>
      </c>
      <c r="M95" s="16">
        <f t="shared" si="43"/>
        <v>2.5893160807593607</v>
      </c>
      <c r="N95" s="16">
        <f t="shared" si="43"/>
        <v>1.9544783953244247</v>
      </c>
      <c r="O95" s="16">
        <f t="shared" si="43"/>
        <v>1.8688866815939662</v>
      </c>
      <c r="P95" s="16">
        <f t="shared" si="43"/>
        <v>2.8866976263210824</v>
      </c>
      <c r="Q95" s="16">
        <f t="shared" si="43"/>
        <v>2.2559595152483687</v>
      </c>
      <c r="R95" s="16">
        <f t="shared" si="43"/>
        <v>2.0997831068218744</v>
      </c>
      <c r="AD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</row>
    <row r="96" spans="2:46" s="6" customFormat="1" ht="11.25" x14ac:dyDescent="0.25">
      <c r="B96" s="48"/>
      <c r="F96" s="9" t="s">
        <v>38</v>
      </c>
      <c r="G96" s="16">
        <f>G80/G79</f>
        <v>2.1175639565445943</v>
      </c>
      <c r="H96" s="16">
        <f t="shared" ref="H96:R96" si="44">H80/H79</f>
        <v>2.4234959092347332</v>
      </c>
      <c r="I96" s="16">
        <f t="shared" si="44"/>
        <v>1.9349519605297325</v>
      </c>
      <c r="J96" s="16">
        <f t="shared" si="44"/>
        <v>2.0411744648607693</v>
      </c>
      <c r="K96" s="16">
        <f t="shared" si="44"/>
        <v>2.0178192197621252</v>
      </c>
      <c r="L96" s="16">
        <f t="shared" si="44"/>
        <v>1.9320997468232923</v>
      </c>
      <c r="M96" s="16">
        <f t="shared" si="44"/>
        <v>2.18116003315347</v>
      </c>
      <c r="N96" s="16">
        <f t="shared" si="44"/>
        <v>1.7059702776523216</v>
      </c>
      <c r="O96" s="16">
        <f t="shared" si="44"/>
        <v>1.8029951448002799</v>
      </c>
      <c r="P96" s="16">
        <f t="shared" si="44"/>
        <v>2.557820480559315</v>
      </c>
      <c r="Q96" s="16">
        <f t="shared" si="44"/>
        <v>0.85312437782644557</v>
      </c>
      <c r="R96" s="16">
        <f t="shared" si="44"/>
        <v>2.007408985668345</v>
      </c>
      <c r="AD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</row>
    <row r="97" spans="2:78" s="6" customFormat="1" x14ac:dyDescent="0.25">
      <c r="B97" s="48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7"/>
      <c r="Q97" s="55"/>
      <c r="R97" s="55"/>
      <c r="AD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</row>
    <row r="98" spans="2:78" s="6" customFormat="1" x14ac:dyDescent="0.25">
      <c r="B98" s="48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7"/>
      <c r="Q98" s="55"/>
      <c r="R98" s="55"/>
      <c r="AD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</row>
    <row r="99" spans="2:78" s="6" customFormat="1" ht="12.75" x14ac:dyDescent="0.2">
      <c r="B99" s="48"/>
      <c r="F99" s="54" t="s">
        <v>87</v>
      </c>
      <c r="G99" s="20" t="s">
        <v>65</v>
      </c>
      <c r="H99" s="20" t="s">
        <v>31</v>
      </c>
      <c r="I99" s="20" t="s">
        <v>66</v>
      </c>
      <c r="J99" s="20" t="s">
        <v>67</v>
      </c>
      <c r="K99" s="20" t="s">
        <v>68</v>
      </c>
      <c r="L99" s="20" t="s">
        <v>69</v>
      </c>
      <c r="M99" s="20" t="s">
        <v>70</v>
      </c>
      <c r="N99" s="20" t="s">
        <v>71</v>
      </c>
      <c r="O99" s="20" t="s">
        <v>72</v>
      </c>
      <c r="P99" s="20" t="s">
        <v>73</v>
      </c>
      <c r="Q99" s="20" t="s">
        <v>74</v>
      </c>
      <c r="R99" s="20" t="s">
        <v>22</v>
      </c>
      <c r="AD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</row>
    <row r="100" spans="2:78" s="6" customFormat="1" ht="11.25" x14ac:dyDescent="0.25">
      <c r="B100" s="48"/>
      <c r="F100" s="5" t="s">
        <v>88</v>
      </c>
      <c r="G100" s="59">
        <f>SQRT((POWER(G86,2)+POWER(G85,2)))</f>
        <v>17.210461934532731</v>
      </c>
      <c r="H100" s="59">
        <f t="shared" ref="H100:Q100" si="45">SQRT((POWER(H86,2)+POWER(H85,2)))</f>
        <v>0</v>
      </c>
      <c r="I100" s="59">
        <f t="shared" si="45"/>
        <v>17.224691579241703</v>
      </c>
      <c r="J100" s="59">
        <f t="shared" si="45"/>
        <v>17.487424052730006</v>
      </c>
      <c r="K100" s="59">
        <f t="shared" si="45"/>
        <v>10.463746938836012</v>
      </c>
      <c r="L100" s="59">
        <f t="shared" si="45"/>
        <v>6.7475921631349358</v>
      </c>
      <c r="M100" s="59">
        <f t="shared" si="45"/>
        <v>13.510366390294529</v>
      </c>
      <c r="N100" s="59">
        <f t="shared" si="45"/>
        <v>12.028299963003915</v>
      </c>
      <c r="O100" s="59">
        <f t="shared" si="45"/>
        <v>12.29186723000212</v>
      </c>
      <c r="P100" s="59">
        <f t="shared" si="45"/>
        <v>9.0603531939985658</v>
      </c>
      <c r="Q100" s="59">
        <f t="shared" si="45"/>
        <v>7.0724818840347696</v>
      </c>
      <c r="R100" s="14">
        <f>INDEX(Range1,sexvalue2,AG$108)</f>
        <v>0</v>
      </c>
      <c r="S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</row>
    <row r="101" spans="2:78" s="6" customFormat="1" ht="11.25" x14ac:dyDescent="0.25">
      <c r="B101" s="48"/>
      <c r="F101" s="9" t="s">
        <v>38</v>
      </c>
      <c r="G101" s="59">
        <f>SQRT((POWER(G91,2)+POWER(G90,2)))</f>
        <v>6.1587336360651284</v>
      </c>
      <c r="H101" s="59">
        <f t="shared" ref="H101:Q101" si="46">SQRT((POWER(H91,2)+POWER(H90,2)))</f>
        <v>7.6157731058639078</v>
      </c>
      <c r="I101" s="59">
        <f t="shared" si="46"/>
        <v>5.0774009099144415</v>
      </c>
      <c r="J101" s="59">
        <f t="shared" si="46"/>
        <v>5.3712196007983142</v>
      </c>
      <c r="K101" s="59">
        <f t="shared" si="46"/>
        <v>3.3286633954186473</v>
      </c>
      <c r="L101" s="59">
        <f t="shared" si="46"/>
        <v>2.8844410203711917</v>
      </c>
      <c r="M101" s="59">
        <f t="shared" si="46"/>
        <v>6.4999999999999991</v>
      </c>
      <c r="N101" s="59">
        <f t="shared" si="46"/>
        <v>5.7140178508646606</v>
      </c>
      <c r="O101" s="59">
        <f t="shared" si="46"/>
        <v>5.1400389103585589</v>
      </c>
      <c r="P101" s="59">
        <f t="shared" si="46"/>
        <v>4.8877397639399751</v>
      </c>
      <c r="Q101" s="59">
        <f t="shared" si="46"/>
        <v>9.7943861471763523</v>
      </c>
      <c r="R101" s="14">
        <f>INDEX(Range1,sexvalue2+1,AG$108)</f>
        <v>0</v>
      </c>
      <c r="S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</row>
    <row r="102" spans="2:78" s="6" customFormat="1" ht="11.25" x14ac:dyDescent="0.25">
      <c r="B102" s="48"/>
      <c r="D102" s="6" t="s">
        <v>110</v>
      </c>
      <c r="F102" s="5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14"/>
      <c r="S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</row>
    <row r="103" spans="2:78" s="6" customFormat="1" ht="11.25" x14ac:dyDescent="0.25">
      <c r="B103" s="48"/>
      <c r="F103" s="5" t="s">
        <v>88</v>
      </c>
      <c r="G103" s="127">
        <f>2*(G95*G100/100)</f>
        <v>0.7646975330468283</v>
      </c>
      <c r="H103" s="127">
        <f t="shared" ref="H103:Q103" si="47">2*(H95*H100/100)</f>
        <v>0</v>
      </c>
      <c r="I103" s="127">
        <f t="shared" si="47"/>
        <v>0.69226111218520003</v>
      </c>
      <c r="J103" s="127">
        <f t="shared" si="47"/>
        <v>0.7294934772106072</v>
      </c>
      <c r="K103" s="127">
        <f t="shared" si="47"/>
        <v>0.42903490956847262</v>
      </c>
      <c r="L103" s="127">
        <f t="shared" si="47"/>
        <v>0.26701775140627482</v>
      </c>
      <c r="M103" s="127">
        <f t="shared" si="47"/>
        <v>0.69965217902680832</v>
      </c>
      <c r="N103" s="127">
        <f t="shared" si="47"/>
        <v>0.47018104820345458</v>
      </c>
      <c r="O103" s="127">
        <f t="shared" si="47"/>
        <v>0.45944213916144561</v>
      </c>
      <c r="P103" s="127">
        <f t="shared" si="47"/>
        <v>0.52309000117492599</v>
      </c>
      <c r="Q103" s="127">
        <f t="shared" si="47"/>
        <v>0.31910465605419897</v>
      </c>
      <c r="R103" s="14"/>
      <c r="S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</row>
    <row r="104" spans="2:78" s="6" customFormat="1" ht="11.25" x14ac:dyDescent="0.25">
      <c r="B104" s="48"/>
      <c r="F104" s="9" t="s">
        <v>38</v>
      </c>
      <c r="G104" s="127">
        <f t="shared" ref="G104:Q104" si="48">2*(G96*G101/100)</f>
        <v>0.26083024731380694</v>
      </c>
      <c r="H104" s="127">
        <f t="shared" si="48"/>
        <v>0.36913589935442159</v>
      </c>
      <c r="I104" s="127">
        <f t="shared" si="48"/>
        <v>0.19649053690068793</v>
      </c>
      <c r="J104" s="127">
        <f t="shared" si="48"/>
        <v>0.21927192588618347</v>
      </c>
      <c r="K104" s="127">
        <f t="shared" si="48"/>
        <v>0.13433281950788803</v>
      </c>
      <c r="L104" s="127">
        <f t="shared" si="48"/>
        <v>0.11146055530371797</v>
      </c>
      <c r="M104" s="127">
        <f t="shared" si="48"/>
        <v>0.28355080430995105</v>
      </c>
      <c r="N104" s="127">
        <f t="shared" si="48"/>
        <v>0.19495889239099815</v>
      </c>
      <c r="O104" s="127">
        <f t="shared" si="48"/>
        <v>0.18534930398922003</v>
      </c>
      <c r="P104" s="127">
        <f t="shared" si="48"/>
        <v>0.25003921743699636</v>
      </c>
      <c r="Q104" s="127">
        <f t="shared" si="48"/>
        <v>0.16711659176003565</v>
      </c>
      <c r="R104" s="14">
        <f>INDEX(Range1,sexvalue2+2,AG$108)</f>
        <v>0</v>
      </c>
      <c r="S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</row>
    <row r="105" spans="2:78" s="6" customFormat="1" ht="11.25" x14ac:dyDescent="0.25">
      <c r="B105" s="48"/>
      <c r="F105" s="9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>
        <f>INDEX(Range1,sexvalue2+3,AG$108)</f>
        <v>0</v>
      </c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</row>
    <row r="107" spans="2:78" s="22" customFormat="1" ht="26.25" x14ac:dyDescent="0.25">
      <c r="B107" s="23"/>
      <c r="C107" s="25" t="s">
        <v>11</v>
      </c>
      <c r="F107" s="26"/>
    </row>
    <row r="108" spans="2:78" s="27" customFormat="1" x14ac:dyDescent="0.25">
      <c r="C108" s="28"/>
      <c r="F108" s="29"/>
      <c r="G108" s="27">
        <v>1</v>
      </c>
      <c r="H108" s="27">
        <v>2</v>
      </c>
      <c r="I108" s="27">
        <v>3</v>
      </c>
      <c r="J108" s="27">
        <v>4</v>
      </c>
      <c r="K108" s="27">
        <v>5</v>
      </c>
      <c r="L108" s="27">
        <v>6</v>
      </c>
      <c r="M108" s="27">
        <v>7</v>
      </c>
      <c r="N108" s="27">
        <v>8</v>
      </c>
      <c r="O108" s="27">
        <v>9</v>
      </c>
      <c r="P108" s="27">
        <v>10</v>
      </c>
      <c r="Q108" s="27">
        <v>11</v>
      </c>
      <c r="R108" s="27">
        <v>12</v>
      </c>
      <c r="S108" s="27">
        <v>13</v>
      </c>
      <c r="T108" s="27">
        <v>14</v>
      </c>
      <c r="U108" s="27">
        <v>15</v>
      </c>
      <c r="V108" s="27">
        <v>16</v>
      </c>
      <c r="W108" s="27">
        <v>17</v>
      </c>
      <c r="X108" s="27">
        <v>18</v>
      </c>
      <c r="Y108" s="27">
        <v>19</v>
      </c>
      <c r="Z108" s="27">
        <v>20</v>
      </c>
      <c r="AA108" s="27">
        <v>21</v>
      </c>
      <c r="AB108" s="27">
        <v>22</v>
      </c>
      <c r="AC108" s="27">
        <v>23</v>
      </c>
      <c r="AD108" s="27">
        <v>24</v>
      </c>
      <c r="AE108" s="27">
        <v>25</v>
      </c>
      <c r="AF108" s="27">
        <v>26</v>
      </c>
      <c r="AG108" s="27">
        <v>27</v>
      </c>
      <c r="AH108" s="27">
        <v>28</v>
      </c>
      <c r="AI108" s="27">
        <v>29</v>
      </c>
      <c r="AJ108" s="27">
        <v>30</v>
      </c>
      <c r="AK108" s="27">
        <v>31</v>
      </c>
      <c r="AL108" s="27">
        <v>32</v>
      </c>
      <c r="AM108" s="27">
        <v>33</v>
      </c>
      <c r="AN108" s="27">
        <v>34</v>
      </c>
      <c r="AO108" s="27">
        <v>35</v>
      </c>
      <c r="AP108" s="27">
        <v>36</v>
      </c>
      <c r="AQ108" s="27">
        <v>37</v>
      </c>
      <c r="AR108" s="27">
        <v>38</v>
      </c>
      <c r="AS108" s="27">
        <v>39</v>
      </c>
      <c r="AT108" s="27">
        <v>40</v>
      </c>
      <c r="AU108" s="27">
        <v>41</v>
      </c>
      <c r="AV108" s="27">
        <v>42</v>
      </c>
      <c r="AW108" s="27">
        <v>43</v>
      </c>
      <c r="AX108" s="27">
        <v>44</v>
      </c>
      <c r="AY108" s="27">
        <v>45</v>
      </c>
      <c r="AZ108" s="27">
        <v>46</v>
      </c>
    </row>
    <row r="109" spans="2:78" ht="23.25" x14ac:dyDescent="0.25">
      <c r="G109" s="21" t="s">
        <v>75</v>
      </c>
    </row>
    <row r="111" spans="2:78" s="4" customFormat="1" x14ac:dyDescent="0.25">
      <c r="B111" s="1"/>
      <c r="C111" s="3"/>
      <c r="G111" s="4" t="s">
        <v>10</v>
      </c>
      <c r="V111" s="4" t="s">
        <v>77</v>
      </c>
      <c r="AK111" s="4" t="s">
        <v>78</v>
      </c>
      <c r="AZ111" s="4" t="s">
        <v>79</v>
      </c>
      <c r="BO111" s="4" t="s">
        <v>80</v>
      </c>
    </row>
    <row r="112" spans="2:78" x14ac:dyDescent="0.25">
      <c r="F112" s="11" t="s">
        <v>9</v>
      </c>
      <c r="G112" s="20" t="s">
        <v>65</v>
      </c>
      <c r="H112" s="20" t="s">
        <v>31</v>
      </c>
      <c r="I112" s="20" t="s">
        <v>66</v>
      </c>
      <c r="J112" s="20" t="s">
        <v>67</v>
      </c>
      <c r="K112" s="20" t="s">
        <v>68</v>
      </c>
      <c r="L112" s="20" t="s">
        <v>69</v>
      </c>
      <c r="M112" s="20" t="s">
        <v>70</v>
      </c>
      <c r="N112" s="20" t="s">
        <v>71</v>
      </c>
      <c r="O112" s="20" t="s">
        <v>72</v>
      </c>
      <c r="P112" s="20" t="s">
        <v>73</v>
      </c>
      <c r="Q112" s="20" t="s">
        <v>74</v>
      </c>
      <c r="R112" s="20" t="s">
        <v>22</v>
      </c>
      <c r="S112" s="20"/>
      <c r="T112" s="20"/>
      <c r="U112" s="11" t="s">
        <v>9</v>
      </c>
      <c r="V112" s="20" t="s">
        <v>65</v>
      </c>
      <c r="W112" s="20" t="s">
        <v>31</v>
      </c>
      <c r="X112" s="20" t="s">
        <v>66</v>
      </c>
      <c r="Y112" s="20" t="s">
        <v>67</v>
      </c>
      <c r="Z112" s="20" t="s">
        <v>68</v>
      </c>
      <c r="AA112" s="20" t="s">
        <v>69</v>
      </c>
      <c r="AB112" s="20" t="s">
        <v>70</v>
      </c>
      <c r="AC112" s="20" t="s">
        <v>71</v>
      </c>
      <c r="AD112" s="20" t="s">
        <v>72</v>
      </c>
      <c r="AE112" s="20" t="s">
        <v>73</v>
      </c>
      <c r="AF112" s="20" t="s">
        <v>74</v>
      </c>
      <c r="AG112" s="20" t="s">
        <v>22</v>
      </c>
      <c r="AJ112" s="11" t="s">
        <v>9</v>
      </c>
      <c r="AK112" s="20" t="s">
        <v>65</v>
      </c>
      <c r="AL112" s="20" t="s">
        <v>31</v>
      </c>
      <c r="AM112" s="20" t="s">
        <v>66</v>
      </c>
      <c r="AN112" s="20" t="s">
        <v>67</v>
      </c>
      <c r="AO112" s="20" t="s">
        <v>68</v>
      </c>
      <c r="AP112" s="20" t="s">
        <v>69</v>
      </c>
      <c r="AQ112" s="20" t="s">
        <v>70</v>
      </c>
      <c r="AR112" s="20" t="s">
        <v>71</v>
      </c>
      <c r="AS112" s="20" t="s">
        <v>72</v>
      </c>
      <c r="AT112" s="20" t="s">
        <v>73</v>
      </c>
      <c r="AU112" s="20" t="s">
        <v>74</v>
      </c>
      <c r="AV112" s="20" t="s">
        <v>22</v>
      </c>
      <c r="AW112" s="20"/>
      <c r="AX112" s="20"/>
      <c r="AY112" s="11" t="s">
        <v>9</v>
      </c>
      <c r="AZ112" s="20" t="s">
        <v>65</v>
      </c>
      <c r="BA112" s="20" t="s">
        <v>31</v>
      </c>
      <c r="BB112" s="20" t="s">
        <v>66</v>
      </c>
      <c r="BC112" s="20" t="s">
        <v>67</v>
      </c>
      <c r="BD112" s="20" t="s">
        <v>68</v>
      </c>
      <c r="BE112" s="20" t="s">
        <v>69</v>
      </c>
      <c r="BF112" s="20" t="s">
        <v>70</v>
      </c>
      <c r="BG112" s="20" t="s">
        <v>71</v>
      </c>
      <c r="BH112" s="20" t="s">
        <v>72</v>
      </c>
      <c r="BI112" s="20" t="s">
        <v>73</v>
      </c>
      <c r="BJ112" s="20" t="s">
        <v>74</v>
      </c>
      <c r="BK112" s="20" t="s">
        <v>22</v>
      </c>
      <c r="BL112" s="4"/>
      <c r="BM112" s="4"/>
      <c r="BN112" s="11" t="s">
        <v>9</v>
      </c>
      <c r="BO112" s="20" t="s">
        <v>65</v>
      </c>
      <c r="BP112" s="20" t="s">
        <v>31</v>
      </c>
      <c r="BQ112" s="20" t="s">
        <v>66</v>
      </c>
      <c r="BR112" s="20" t="s">
        <v>67</v>
      </c>
      <c r="BS112" s="20" t="s">
        <v>68</v>
      </c>
      <c r="BT112" s="20" t="s">
        <v>69</v>
      </c>
      <c r="BU112" s="20" t="s">
        <v>70</v>
      </c>
      <c r="BV112" s="20" t="s">
        <v>71</v>
      </c>
      <c r="BW112" s="20" t="s">
        <v>72</v>
      </c>
      <c r="BX112" s="20" t="s">
        <v>73</v>
      </c>
      <c r="BY112" s="20" t="s">
        <v>74</v>
      </c>
      <c r="BZ112" s="20" t="s">
        <v>22</v>
      </c>
    </row>
    <row r="113" spans="3:78" x14ac:dyDescent="0.25">
      <c r="C113" s="3"/>
      <c r="D113" s="4"/>
      <c r="E113" s="4"/>
      <c r="F113" s="5" t="s">
        <v>2</v>
      </c>
      <c r="G113" s="13">
        <v>50264</v>
      </c>
      <c r="H113" s="13">
        <v>6445</v>
      </c>
      <c r="I113" s="13">
        <v>81397</v>
      </c>
      <c r="J113" s="13">
        <v>33616</v>
      </c>
      <c r="K113" s="13">
        <v>894207</v>
      </c>
      <c r="L113" s="13">
        <v>3275967</v>
      </c>
      <c r="M113" s="13">
        <v>244179</v>
      </c>
      <c r="N113" s="13">
        <v>157449</v>
      </c>
      <c r="O113" s="13">
        <v>815817</v>
      </c>
      <c r="P113" s="13">
        <v>1313592</v>
      </c>
      <c r="Q113" s="13">
        <v>54075</v>
      </c>
      <c r="R113" s="13"/>
      <c r="T113" s="15"/>
      <c r="U113" s="5" t="s">
        <v>2</v>
      </c>
      <c r="V113" s="15">
        <v>6.5</v>
      </c>
      <c r="W113" s="15">
        <v>13.6</v>
      </c>
      <c r="X113" s="15">
        <v>6.2</v>
      </c>
      <c r="Y113" s="15">
        <v>9.1999999999999993</v>
      </c>
      <c r="Z113" s="15">
        <v>3.2</v>
      </c>
      <c r="AA113" s="15">
        <v>1.6</v>
      </c>
      <c r="AB113" s="15">
        <v>4.3</v>
      </c>
      <c r="AC113" s="15">
        <v>4.2</v>
      </c>
      <c r="AD113" s="15">
        <v>3.1</v>
      </c>
      <c r="AE113" s="15">
        <v>2.5</v>
      </c>
      <c r="AF113" s="15">
        <v>2.2000000000000002</v>
      </c>
      <c r="AJ113" s="5" t="s">
        <v>2</v>
      </c>
      <c r="AK113" s="13">
        <v>6534.32</v>
      </c>
      <c r="AL113" s="13">
        <v>1753.04</v>
      </c>
      <c r="AM113" s="13">
        <v>10093.228000000001</v>
      </c>
      <c r="AN113" s="13">
        <v>6185.3439999999991</v>
      </c>
      <c r="AO113" s="13">
        <v>57229.248000000007</v>
      </c>
      <c r="AP113" s="13">
        <v>104830.944</v>
      </c>
      <c r="AQ113" s="13">
        <v>20999.394</v>
      </c>
      <c r="AR113" s="13">
        <v>13225.716</v>
      </c>
      <c r="AS113" s="13">
        <v>50580.654000000002</v>
      </c>
      <c r="AT113" s="13">
        <v>65679.600000000006</v>
      </c>
      <c r="AU113" s="13">
        <v>2379.3000000000002</v>
      </c>
      <c r="AW113" s="13"/>
      <c r="AY113" s="5" t="s">
        <v>2</v>
      </c>
      <c r="AZ113" s="17">
        <v>1</v>
      </c>
      <c r="BA113" s="17">
        <v>1</v>
      </c>
      <c r="BB113" s="17">
        <v>1</v>
      </c>
      <c r="BC113" s="17">
        <v>1</v>
      </c>
      <c r="BD113" s="17">
        <v>1</v>
      </c>
      <c r="BE113" s="17">
        <v>1</v>
      </c>
      <c r="BF113" s="17">
        <v>1</v>
      </c>
      <c r="BG113" s="17">
        <v>1</v>
      </c>
      <c r="BH113" s="17">
        <v>1</v>
      </c>
      <c r="BI113" s="17">
        <v>1</v>
      </c>
      <c r="BJ113" s="17">
        <v>1</v>
      </c>
      <c r="BL113" s="4"/>
      <c r="BM113" s="4"/>
      <c r="BN113" s="5" t="s">
        <v>2</v>
      </c>
      <c r="BO113" s="17">
        <v>0.13</v>
      </c>
      <c r="BP113" s="17">
        <v>0.27200000000000002</v>
      </c>
      <c r="BQ113" s="17">
        <v>0.124</v>
      </c>
      <c r="BR113" s="17">
        <v>0.184</v>
      </c>
      <c r="BS113" s="17">
        <v>6.4000000000000001E-2</v>
      </c>
      <c r="BT113" s="17">
        <v>3.2000000000000001E-2</v>
      </c>
      <c r="BU113" s="17">
        <v>8.5999999999999993E-2</v>
      </c>
      <c r="BV113" s="17">
        <v>8.4000000000000005E-2</v>
      </c>
      <c r="BW113" s="17">
        <v>6.2E-2</v>
      </c>
      <c r="BX113" s="17">
        <v>0.05</v>
      </c>
      <c r="BY113" s="17">
        <v>4.4000000000000004E-2</v>
      </c>
      <c r="BZ113" s="12"/>
    </row>
    <row r="114" spans="3:78" x14ac:dyDescent="0.25">
      <c r="C114" s="7"/>
      <c r="D114" s="8"/>
      <c r="E114" s="8"/>
      <c r="F114" s="9" t="s">
        <v>0</v>
      </c>
      <c r="G114" s="14">
        <v>13697</v>
      </c>
      <c r="H114" s="14">
        <v>0</v>
      </c>
      <c r="I114" s="14">
        <v>19163</v>
      </c>
      <c r="J114" s="14">
        <v>9234</v>
      </c>
      <c r="K114" s="14">
        <v>130601</v>
      </c>
      <c r="L114" s="14">
        <v>399477</v>
      </c>
      <c r="M114" s="14">
        <v>47985</v>
      </c>
      <c r="N114" s="14">
        <v>45000</v>
      </c>
      <c r="O114" s="14">
        <v>113992</v>
      </c>
      <c r="P114" s="14">
        <v>166524</v>
      </c>
      <c r="Q114" s="14">
        <v>27650</v>
      </c>
      <c r="R114" s="14"/>
      <c r="T114" s="16"/>
      <c r="U114" s="9" t="s">
        <v>0</v>
      </c>
      <c r="V114" s="16">
        <v>13.4</v>
      </c>
      <c r="W114" s="16"/>
      <c r="X114" s="16">
        <v>13</v>
      </c>
      <c r="Y114" s="16">
        <v>17</v>
      </c>
      <c r="Z114" s="16">
        <v>8.1999999999999993</v>
      </c>
      <c r="AA114" s="16">
        <v>5.2</v>
      </c>
      <c r="AB114" s="16">
        <v>9.8000000000000007</v>
      </c>
      <c r="AC114" s="16">
        <v>8.1999999999999993</v>
      </c>
      <c r="AD114" s="16">
        <v>9.5</v>
      </c>
      <c r="AE114" s="16">
        <v>7.2</v>
      </c>
      <c r="AF114" s="16">
        <v>3.9</v>
      </c>
      <c r="AJ114" s="9" t="s">
        <v>0</v>
      </c>
      <c r="AK114" s="14">
        <v>3670.7960000000003</v>
      </c>
      <c r="AL114" s="14" t="e">
        <v>#VALUE!</v>
      </c>
      <c r="AM114" s="14">
        <v>4982.38</v>
      </c>
      <c r="AN114" s="14">
        <v>3139.56</v>
      </c>
      <c r="AO114" s="14">
        <v>21418.563999999998</v>
      </c>
      <c r="AP114" s="14">
        <v>41545.608</v>
      </c>
      <c r="AQ114" s="14">
        <v>9405.0600000000013</v>
      </c>
      <c r="AR114" s="14">
        <v>7379.9999999999991</v>
      </c>
      <c r="AS114" s="14">
        <v>21658.48</v>
      </c>
      <c r="AT114" s="14">
        <v>23979.456000000002</v>
      </c>
      <c r="AU114" s="14">
        <v>2156.6999999999998</v>
      </c>
      <c r="AW114" s="14"/>
      <c r="AY114" s="9" t="s">
        <v>0</v>
      </c>
      <c r="AZ114" s="19">
        <v>0.27250119369727838</v>
      </c>
      <c r="BA114" s="19"/>
      <c r="BB114" s="19">
        <v>0.23542636706512526</v>
      </c>
      <c r="BC114" s="19">
        <v>0.27469062351261303</v>
      </c>
      <c r="BD114" s="19">
        <v>0.14605231227221438</v>
      </c>
      <c r="BE114" s="19">
        <v>0.12194170454097981</v>
      </c>
      <c r="BF114" s="19">
        <v>0.19651567088078828</v>
      </c>
      <c r="BG114" s="19">
        <v>0.28580683268868012</v>
      </c>
      <c r="BH114" s="19">
        <v>0.13972741435885744</v>
      </c>
      <c r="BI114" s="19">
        <v>0.12676995596806315</v>
      </c>
      <c r="BJ114" s="19">
        <v>0.51132686084142398</v>
      </c>
      <c r="BL114" s="4"/>
      <c r="BM114" s="4"/>
      <c r="BN114" s="9" t="s">
        <v>0</v>
      </c>
      <c r="BO114" s="19">
        <v>7.3030319910870597E-2</v>
      </c>
      <c r="BP114" s="19">
        <v>0</v>
      </c>
      <c r="BQ114" s="19">
        <v>6.1210855436932568E-2</v>
      </c>
      <c r="BR114" s="19">
        <v>9.3394811994288424E-2</v>
      </c>
      <c r="BS114" s="19">
        <v>2.3952579212643155E-2</v>
      </c>
      <c r="BT114" s="19">
        <v>1.2681937272261901E-2</v>
      </c>
      <c r="BU114" s="19">
        <v>3.851707149263451E-2</v>
      </c>
      <c r="BV114" s="19">
        <v>4.6872320560943537E-2</v>
      </c>
      <c r="BW114" s="19">
        <v>2.6548208728182913E-2</v>
      </c>
      <c r="BX114" s="19">
        <v>1.8254873659401094E-2</v>
      </c>
      <c r="BY114" s="19">
        <v>3.9883495145631075E-2</v>
      </c>
      <c r="BZ114" s="12"/>
    </row>
    <row r="115" spans="3:78" x14ac:dyDescent="0.25">
      <c r="C115" s="7"/>
      <c r="D115" s="8"/>
      <c r="E115" s="8"/>
      <c r="F115" s="9" t="s">
        <v>3</v>
      </c>
      <c r="G115" s="14">
        <v>20929</v>
      </c>
      <c r="H115" s="14">
        <v>0</v>
      </c>
      <c r="I115" s="14">
        <v>25876</v>
      </c>
      <c r="J115" s="14">
        <v>13375</v>
      </c>
      <c r="K115" s="14">
        <v>224711</v>
      </c>
      <c r="L115" s="14">
        <v>697372</v>
      </c>
      <c r="M115" s="14">
        <v>51859</v>
      </c>
      <c r="N115" s="14">
        <v>41732</v>
      </c>
      <c r="O115" s="14">
        <v>170302</v>
      </c>
      <c r="P115" s="14">
        <v>287276</v>
      </c>
      <c r="Q115" s="14">
        <v>13055</v>
      </c>
      <c r="R115" s="14"/>
      <c r="T115" s="16"/>
      <c r="U115" s="9" t="s">
        <v>3</v>
      </c>
      <c r="V115" s="16">
        <v>10.8</v>
      </c>
      <c r="W115" s="16"/>
      <c r="X115" s="16">
        <v>11.3</v>
      </c>
      <c r="Y115" s="16">
        <v>4.0999999999999996</v>
      </c>
      <c r="Z115" s="16">
        <v>6.5</v>
      </c>
      <c r="AA115" s="16">
        <v>4.3</v>
      </c>
      <c r="AB115" s="16">
        <v>9.3000000000000007</v>
      </c>
      <c r="AC115" s="16">
        <v>8.8000000000000007</v>
      </c>
      <c r="AD115" s="16">
        <v>7.8</v>
      </c>
      <c r="AE115" s="16">
        <v>5.5</v>
      </c>
      <c r="AF115" s="16">
        <v>5.9</v>
      </c>
      <c r="AJ115" s="9" t="s">
        <v>3</v>
      </c>
      <c r="AK115" s="14">
        <v>4520.6640000000007</v>
      </c>
      <c r="AL115" s="14" t="e">
        <v>#VALUE!</v>
      </c>
      <c r="AM115" s="14">
        <v>5847.9760000000006</v>
      </c>
      <c r="AN115" s="14">
        <v>1096.7499999999998</v>
      </c>
      <c r="AO115" s="14">
        <v>29212.43</v>
      </c>
      <c r="AP115" s="14">
        <v>59973.991999999998</v>
      </c>
      <c r="AQ115" s="14">
        <v>9645.7739999999994</v>
      </c>
      <c r="AR115" s="14">
        <v>7344.8320000000003</v>
      </c>
      <c r="AS115" s="14">
        <v>26567.111999999997</v>
      </c>
      <c r="AT115" s="14">
        <v>31600.36</v>
      </c>
      <c r="AU115" s="14">
        <v>1540.49</v>
      </c>
      <c r="AW115" s="14"/>
      <c r="AY115" s="9" t="s">
        <v>3</v>
      </c>
      <c r="AZ115" s="19">
        <v>0.41638150565016713</v>
      </c>
      <c r="BA115" s="19"/>
      <c r="BB115" s="19">
        <v>0.31789869405506344</v>
      </c>
      <c r="BC115" s="19">
        <v>0.39787601142313184</v>
      </c>
      <c r="BD115" s="19">
        <v>0.2512964000505476</v>
      </c>
      <c r="BE115" s="19">
        <v>0.21287516021986791</v>
      </c>
      <c r="BF115" s="19">
        <v>0.21238108109214962</v>
      </c>
      <c r="BG115" s="19">
        <v>0.26505090537253334</v>
      </c>
      <c r="BH115" s="19">
        <v>0.20875024668522474</v>
      </c>
      <c r="BI115" s="19">
        <v>0.21869499814249782</v>
      </c>
      <c r="BJ115" s="19">
        <v>0.24142394822006472</v>
      </c>
      <c r="BL115" s="4"/>
      <c r="BM115" s="4"/>
      <c r="BN115" s="9" t="s">
        <v>3</v>
      </c>
      <c r="BO115" s="19">
        <v>8.9938405220436113E-2</v>
      </c>
      <c r="BP115" s="19">
        <v>0</v>
      </c>
      <c r="BQ115" s="19">
        <v>7.1845104856444339E-2</v>
      </c>
      <c r="BR115" s="19">
        <v>3.2625832936696811E-2</v>
      </c>
      <c r="BS115" s="19">
        <v>3.2668532006571188E-2</v>
      </c>
      <c r="BT115" s="19">
        <v>1.830726377890864E-2</v>
      </c>
      <c r="BU115" s="19">
        <v>3.9502881083139832E-2</v>
      </c>
      <c r="BV115" s="19">
        <v>4.6648959345565871E-2</v>
      </c>
      <c r="BW115" s="19">
        <v>3.2565038482895055E-2</v>
      </c>
      <c r="BX115" s="19">
        <v>2.4056449795674763E-2</v>
      </c>
      <c r="BY115" s="19">
        <v>2.8488025889967638E-2</v>
      </c>
      <c r="BZ115" s="12"/>
    </row>
    <row r="116" spans="3:78" x14ac:dyDescent="0.25">
      <c r="C116" s="7"/>
      <c r="D116" s="8"/>
      <c r="E116" s="8"/>
      <c r="F116" s="9" t="s">
        <v>4</v>
      </c>
      <c r="G116" s="14">
        <v>15638</v>
      </c>
      <c r="H116" s="14">
        <v>0</v>
      </c>
      <c r="I116" s="14">
        <v>36358</v>
      </c>
      <c r="J116" s="14">
        <v>11007</v>
      </c>
      <c r="K116" s="14">
        <v>538895</v>
      </c>
      <c r="L116" s="14">
        <v>2179118</v>
      </c>
      <c r="M116" s="14">
        <v>144335</v>
      </c>
      <c r="N116" s="14">
        <v>70717</v>
      </c>
      <c r="O116" s="14">
        <v>531523</v>
      </c>
      <c r="P116" s="14">
        <v>859792</v>
      </c>
      <c r="Q116" s="14">
        <v>13370</v>
      </c>
      <c r="R116" s="14"/>
      <c r="T116" s="16"/>
      <c r="U116" s="9" t="s">
        <v>4</v>
      </c>
      <c r="V116" s="16">
        <v>12.4</v>
      </c>
      <c r="W116" s="16"/>
      <c r="X116" s="16">
        <v>9.6</v>
      </c>
      <c r="Y116" s="16">
        <v>15.4</v>
      </c>
      <c r="Z116" s="16">
        <v>4</v>
      </c>
      <c r="AA116" s="16">
        <v>2</v>
      </c>
      <c r="AB116" s="16">
        <v>5.6</v>
      </c>
      <c r="AC116" s="16">
        <v>6.5</v>
      </c>
      <c r="AD116" s="16">
        <v>4.0999999999999996</v>
      </c>
      <c r="AE116" s="16">
        <v>3</v>
      </c>
      <c r="AF116" s="16">
        <v>5.9</v>
      </c>
      <c r="AJ116" s="9" t="s">
        <v>4</v>
      </c>
      <c r="AK116" s="14">
        <v>3878.2240000000002</v>
      </c>
      <c r="AL116" s="14" t="e">
        <v>#VALUE!</v>
      </c>
      <c r="AM116" s="14">
        <v>6980.7359999999999</v>
      </c>
      <c r="AN116" s="14">
        <v>3390.1560000000004</v>
      </c>
      <c r="AO116" s="14">
        <v>43111.6</v>
      </c>
      <c r="AP116" s="14">
        <v>87164.72</v>
      </c>
      <c r="AQ116" s="14">
        <v>16165.52</v>
      </c>
      <c r="AR116" s="14">
        <v>9193.2099999999991</v>
      </c>
      <c r="AS116" s="14">
        <v>43584.885999999999</v>
      </c>
      <c r="AT116" s="14">
        <v>51587.519999999997</v>
      </c>
      <c r="AU116" s="14">
        <v>1577.66</v>
      </c>
      <c r="AW116" s="14"/>
      <c r="AY116" s="9" t="s">
        <v>4</v>
      </c>
      <c r="AZ116" s="19">
        <v>0.3111173006525545</v>
      </c>
      <c r="BA116" s="19"/>
      <c r="BB116" s="19">
        <v>0.4466749388798113</v>
      </c>
      <c r="BC116" s="19">
        <v>0.32743336506425513</v>
      </c>
      <c r="BD116" s="19">
        <v>0.60265128767723808</v>
      </c>
      <c r="BE116" s="19">
        <v>0.66518313523915229</v>
      </c>
      <c r="BF116" s="19">
        <v>0.59110324802706216</v>
      </c>
      <c r="BG116" s="19">
        <v>0.44914226193878654</v>
      </c>
      <c r="BH116" s="19">
        <v>0.65152233895591782</v>
      </c>
      <c r="BI116" s="19">
        <v>0.654535045889439</v>
      </c>
      <c r="BJ116" s="19">
        <v>0.24724919093851133</v>
      </c>
      <c r="BL116" s="4"/>
      <c r="BM116" s="4"/>
      <c r="BN116" s="9" t="s">
        <v>4</v>
      </c>
      <c r="BO116" s="19">
        <v>7.7157090561833522E-2</v>
      </c>
      <c r="BP116" s="19">
        <v>0</v>
      </c>
      <c r="BQ116" s="19">
        <v>8.5761588264923763E-2</v>
      </c>
      <c r="BR116" s="19">
        <v>0.10084947643979059</v>
      </c>
      <c r="BS116" s="19">
        <v>4.8212103014179046E-2</v>
      </c>
      <c r="BT116" s="19">
        <v>2.660732540956609E-2</v>
      </c>
      <c r="BU116" s="19">
        <v>6.6203563779030958E-2</v>
      </c>
      <c r="BV116" s="19">
        <v>5.8388494052042245E-2</v>
      </c>
      <c r="BW116" s="19">
        <v>5.3424831794385258E-2</v>
      </c>
      <c r="BX116" s="19">
        <v>3.9272102753366338E-2</v>
      </c>
      <c r="BY116" s="19">
        <v>2.9175404530744339E-2</v>
      </c>
      <c r="BZ116" s="12"/>
    </row>
    <row r="117" spans="3:78" x14ac:dyDescent="0.25">
      <c r="C117" s="3"/>
      <c r="D117" s="8"/>
      <c r="E117" s="8"/>
      <c r="F117" s="5" t="s">
        <v>2</v>
      </c>
      <c r="G117" s="13">
        <v>25246</v>
      </c>
      <c r="H117" s="13">
        <v>3438</v>
      </c>
      <c r="I117" s="13">
        <v>41478</v>
      </c>
      <c r="J117" s="13">
        <v>16820</v>
      </c>
      <c r="K117" s="13">
        <v>476797</v>
      </c>
      <c r="L117" s="13">
        <v>1602604</v>
      </c>
      <c r="M117" s="13">
        <v>123034</v>
      </c>
      <c r="N117" s="13">
        <v>82088</v>
      </c>
      <c r="O117" s="13">
        <v>376398</v>
      </c>
      <c r="P117" s="13">
        <v>611949</v>
      </c>
      <c r="Q117" s="13">
        <v>26595</v>
      </c>
      <c r="R117" s="13"/>
      <c r="T117" s="15"/>
      <c r="U117" s="5" t="s">
        <v>2</v>
      </c>
      <c r="V117" s="15">
        <v>9.5</v>
      </c>
      <c r="W117" s="15">
        <v>19.3</v>
      </c>
      <c r="X117" s="15">
        <v>8.9</v>
      </c>
      <c r="Y117" s="15">
        <v>12.7</v>
      </c>
      <c r="Z117" s="15">
        <v>4.3</v>
      </c>
      <c r="AA117" s="15">
        <v>2.4</v>
      </c>
      <c r="AB117" s="15">
        <v>6.4</v>
      </c>
      <c r="AC117" s="15">
        <v>6.1</v>
      </c>
      <c r="AD117" s="15">
        <v>4.9000000000000004</v>
      </c>
      <c r="AE117" s="15">
        <v>3.8</v>
      </c>
      <c r="AF117" s="15">
        <v>3.9</v>
      </c>
      <c r="AJ117" s="5" t="s">
        <v>2</v>
      </c>
      <c r="AK117" s="13">
        <v>4796.74</v>
      </c>
      <c r="AL117" s="13">
        <v>1327.0680000000002</v>
      </c>
      <c r="AM117" s="13">
        <v>7383.0839999999998</v>
      </c>
      <c r="AN117" s="13">
        <v>4272.28</v>
      </c>
      <c r="AO117" s="13">
        <v>41004.541999999994</v>
      </c>
      <c r="AP117" s="13">
        <v>76924.991999999998</v>
      </c>
      <c r="AQ117" s="13">
        <v>15748.352000000003</v>
      </c>
      <c r="AR117" s="13">
        <v>10014.735999999999</v>
      </c>
      <c r="AS117" s="13">
        <v>36887.004000000001</v>
      </c>
      <c r="AT117" s="13">
        <v>46508.123999999996</v>
      </c>
      <c r="AU117" s="13">
        <v>2074.41</v>
      </c>
      <c r="AW117" s="13"/>
      <c r="AY117" s="5" t="s">
        <v>2</v>
      </c>
      <c r="AZ117" s="17">
        <v>1</v>
      </c>
      <c r="BA117" s="17">
        <v>1</v>
      </c>
      <c r="BB117" s="17">
        <v>1</v>
      </c>
      <c r="BC117" s="17">
        <v>1</v>
      </c>
      <c r="BD117" s="17">
        <v>1</v>
      </c>
      <c r="BE117" s="17">
        <v>1</v>
      </c>
      <c r="BF117" s="17">
        <v>1</v>
      </c>
      <c r="BG117" s="17">
        <v>1</v>
      </c>
      <c r="BH117" s="17">
        <v>1</v>
      </c>
      <c r="BI117" s="17">
        <v>1</v>
      </c>
      <c r="BJ117" s="17">
        <v>1</v>
      </c>
      <c r="BL117" s="4"/>
      <c r="BM117" s="4"/>
      <c r="BN117" s="5" t="s">
        <v>2</v>
      </c>
      <c r="BO117" s="17">
        <v>0.19</v>
      </c>
      <c r="BP117" s="17">
        <v>0.38600000000000001</v>
      </c>
      <c r="BQ117" s="17">
        <v>0.17800000000000002</v>
      </c>
      <c r="BR117" s="17">
        <v>0.254</v>
      </c>
      <c r="BS117" s="17">
        <v>8.5999999999999993E-2</v>
      </c>
      <c r="BT117" s="17">
        <v>4.8000000000000001E-2</v>
      </c>
      <c r="BU117" s="17">
        <v>0.128</v>
      </c>
      <c r="BV117" s="17">
        <v>0.122</v>
      </c>
      <c r="BW117" s="17">
        <v>9.8000000000000004E-2</v>
      </c>
      <c r="BX117" s="17">
        <v>7.5999999999999998E-2</v>
      </c>
      <c r="BY117" s="17">
        <v>7.8E-2</v>
      </c>
      <c r="BZ117" s="12"/>
    </row>
    <row r="118" spans="3:78" x14ac:dyDescent="0.25">
      <c r="C118" s="7"/>
      <c r="D118" s="4"/>
      <c r="E118" s="4"/>
      <c r="F118" s="9" t="s">
        <v>0</v>
      </c>
      <c r="G118" s="14">
        <v>7339</v>
      </c>
      <c r="H118" s="14">
        <v>0</v>
      </c>
      <c r="I118" s="14">
        <v>10761</v>
      </c>
      <c r="J118" s="14">
        <v>0</v>
      </c>
      <c r="K118" s="14">
        <v>91998</v>
      </c>
      <c r="L118" s="14">
        <v>290768</v>
      </c>
      <c r="M118" s="14">
        <v>28672</v>
      </c>
      <c r="N118" s="14">
        <v>24739</v>
      </c>
      <c r="O118" s="14">
        <v>71036</v>
      </c>
      <c r="P118" s="14">
        <v>115821</v>
      </c>
      <c r="Q118" s="14">
        <v>13173</v>
      </c>
      <c r="R118" s="14"/>
      <c r="T118" s="16"/>
      <c r="U118" s="9" t="s">
        <v>0</v>
      </c>
      <c r="V118" s="16">
        <v>18.3</v>
      </c>
      <c r="W118" s="16"/>
      <c r="X118" s="16">
        <v>18</v>
      </c>
      <c r="Y118" s="16"/>
      <c r="Z118" s="16">
        <v>9.6999999999999993</v>
      </c>
      <c r="AA118" s="16">
        <v>6.1</v>
      </c>
      <c r="AB118" s="16">
        <v>13.1</v>
      </c>
      <c r="AC118" s="16">
        <v>11.3</v>
      </c>
      <c r="AD118" s="16">
        <v>11.4</v>
      </c>
      <c r="AE118" s="16">
        <v>8.9</v>
      </c>
      <c r="AF118" s="16">
        <v>5.9</v>
      </c>
      <c r="AJ118" s="9" t="s">
        <v>0</v>
      </c>
      <c r="AK118" s="14">
        <v>2686.0740000000001</v>
      </c>
      <c r="AL118" s="14" t="e">
        <v>#VALUE!</v>
      </c>
      <c r="AM118" s="14">
        <v>3873.96</v>
      </c>
      <c r="AN118" s="14" t="e">
        <v>#VALUE!</v>
      </c>
      <c r="AO118" s="14">
        <v>17847.612000000001</v>
      </c>
      <c r="AP118" s="14">
        <v>35473.695999999996</v>
      </c>
      <c r="AQ118" s="14">
        <v>7512.0640000000003</v>
      </c>
      <c r="AR118" s="14">
        <v>5591.0140000000001</v>
      </c>
      <c r="AS118" s="14">
        <v>16196.208000000001</v>
      </c>
      <c r="AT118" s="14">
        <v>20616.137999999999</v>
      </c>
      <c r="AU118" s="14">
        <v>1554.4140000000002</v>
      </c>
      <c r="AW118" s="14"/>
      <c r="AY118" s="9" t="s">
        <v>0</v>
      </c>
      <c r="AZ118" s="19">
        <v>0.29069951675512951</v>
      </c>
      <c r="BA118" s="19"/>
      <c r="BB118" s="19">
        <v>0.25943873860841893</v>
      </c>
      <c r="BC118" s="19">
        <v>0.32722948870392388</v>
      </c>
      <c r="BD118" s="19">
        <v>0.19295003953464474</v>
      </c>
      <c r="BE118" s="19">
        <v>0.18143471500133532</v>
      </c>
      <c r="BF118" s="19">
        <v>0.23304127314400896</v>
      </c>
      <c r="BG118" s="19">
        <v>0.30137169866484748</v>
      </c>
      <c r="BH118" s="19">
        <v>0.18872576368631078</v>
      </c>
      <c r="BI118" s="19">
        <v>0.18926577214767898</v>
      </c>
      <c r="BJ118" s="19">
        <v>0.49531866892272985</v>
      </c>
      <c r="BL118" s="4"/>
      <c r="BM118" s="4"/>
      <c r="BN118" s="9" t="s">
        <v>0</v>
      </c>
      <c r="BO118" s="19">
        <v>0.10639602313237739</v>
      </c>
      <c r="BP118" s="19">
        <v>0</v>
      </c>
      <c r="BQ118" s="19">
        <v>9.3397945899030818E-2</v>
      </c>
      <c r="BR118" s="19">
        <v>0</v>
      </c>
      <c r="BS118" s="19">
        <v>3.7432307669721075E-2</v>
      </c>
      <c r="BT118" s="19">
        <v>2.213503523016291E-2</v>
      </c>
      <c r="BU118" s="19">
        <v>6.1056813563730349E-2</v>
      </c>
      <c r="BV118" s="19">
        <v>6.8110003898255528E-2</v>
      </c>
      <c r="BW118" s="19">
        <v>4.3029474120478861E-2</v>
      </c>
      <c r="BX118" s="19">
        <v>3.3689307442286862E-2</v>
      </c>
      <c r="BY118" s="19">
        <v>5.844760293288212E-2</v>
      </c>
      <c r="BZ118" s="12"/>
    </row>
    <row r="119" spans="3:78" x14ac:dyDescent="0.25">
      <c r="C119" s="7"/>
      <c r="D119" s="8"/>
      <c r="E119" s="8"/>
      <c r="F119" s="9" t="s">
        <v>3</v>
      </c>
      <c r="G119" s="14">
        <v>11340</v>
      </c>
      <c r="H119" s="14">
        <v>0</v>
      </c>
      <c r="I119" s="14">
        <v>10672</v>
      </c>
      <c r="J119" s="14">
        <v>6808</v>
      </c>
      <c r="K119" s="14">
        <v>153613</v>
      </c>
      <c r="L119" s="14">
        <v>455852</v>
      </c>
      <c r="M119" s="14">
        <v>27156</v>
      </c>
      <c r="N119" s="14">
        <v>28873</v>
      </c>
      <c r="O119" s="14">
        <v>100488</v>
      </c>
      <c r="P119" s="14">
        <v>189043</v>
      </c>
      <c r="Q119" s="14">
        <v>6699</v>
      </c>
      <c r="R119" s="14"/>
      <c r="T119" s="16"/>
      <c r="U119" s="9" t="s">
        <v>3</v>
      </c>
      <c r="V119" s="16">
        <v>14.5</v>
      </c>
      <c r="W119" s="16"/>
      <c r="X119" s="16">
        <v>18</v>
      </c>
      <c r="Y119" s="16">
        <v>20.9</v>
      </c>
      <c r="Z119" s="16">
        <v>7.5</v>
      </c>
      <c r="AA119" s="16">
        <v>4.5999999999999996</v>
      </c>
      <c r="AB119" s="16">
        <v>13.1</v>
      </c>
      <c r="AC119" s="16">
        <v>11.1</v>
      </c>
      <c r="AD119" s="16">
        <v>9.5</v>
      </c>
      <c r="AE119" s="16">
        <v>7.2</v>
      </c>
      <c r="AF119" s="16">
        <v>8.9</v>
      </c>
      <c r="AJ119" s="9" t="s">
        <v>3</v>
      </c>
      <c r="AK119" s="14">
        <v>3288.6</v>
      </c>
      <c r="AL119" s="14" t="e">
        <v>#VALUE!</v>
      </c>
      <c r="AM119" s="14">
        <v>3841.92</v>
      </c>
      <c r="AN119" s="14">
        <v>2845.7439999999997</v>
      </c>
      <c r="AO119" s="14">
        <v>23041.95</v>
      </c>
      <c r="AP119" s="14">
        <v>41938.383999999998</v>
      </c>
      <c r="AQ119" s="14">
        <v>7114.8719999999994</v>
      </c>
      <c r="AR119" s="14">
        <v>6409.8059999999996</v>
      </c>
      <c r="AS119" s="14">
        <v>19092.72</v>
      </c>
      <c r="AT119" s="14">
        <v>27222.192000000003</v>
      </c>
      <c r="AU119" s="14">
        <v>1192.422</v>
      </c>
      <c r="AW119" s="14"/>
      <c r="AY119" s="9" t="s">
        <v>3</v>
      </c>
      <c r="AZ119" s="19">
        <v>0.4491800681296047</v>
      </c>
      <c r="BA119" s="19"/>
      <c r="BB119" s="19">
        <v>0.25729302280727134</v>
      </c>
      <c r="BC119" s="19">
        <v>0.40475624256837101</v>
      </c>
      <c r="BD119" s="19">
        <v>0.32217694322741125</v>
      </c>
      <c r="BE119" s="19">
        <v>0.2844445664680732</v>
      </c>
      <c r="BF119" s="19">
        <v>0.22071947591722613</v>
      </c>
      <c r="BG119" s="19">
        <v>0.35173228730143263</v>
      </c>
      <c r="BH119" s="19">
        <v>0.26697272567866992</v>
      </c>
      <c r="BI119" s="19">
        <v>0.30891953414418521</v>
      </c>
      <c r="BJ119" s="19">
        <v>0.25188945290468134</v>
      </c>
      <c r="BL119" s="4"/>
      <c r="BM119" s="4"/>
      <c r="BN119" s="9" t="s">
        <v>3</v>
      </c>
      <c r="BO119" s="19">
        <v>0.13026221975758537</v>
      </c>
      <c r="BP119" s="19">
        <v>0</v>
      </c>
      <c r="BQ119" s="19">
        <v>9.2625488210617682E-2</v>
      </c>
      <c r="BR119" s="19">
        <v>0.16918810939357909</v>
      </c>
      <c r="BS119" s="19">
        <v>4.8326541484111682E-2</v>
      </c>
      <c r="BT119" s="19">
        <v>2.6168900115062736E-2</v>
      </c>
      <c r="BU119" s="19">
        <v>5.7828502690313241E-2</v>
      </c>
      <c r="BV119" s="19">
        <v>7.8084567780918046E-2</v>
      </c>
      <c r="BW119" s="19">
        <v>5.0724817878947288E-2</v>
      </c>
      <c r="BX119" s="19">
        <v>4.4484412916762667E-2</v>
      </c>
      <c r="BY119" s="19">
        <v>4.4836322617033283E-2</v>
      </c>
      <c r="BZ119" s="12"/>
    </row>
    <row r="120" spans="3:78" x14ac:dyDescent="0.25">
      <c r="C120" s="7"/>
      <c r="D120" s="8"/>
      <c r="E120" s="8"/>
      <c r="F120" s="9" t="s">
        <v>4</v>
      </c>
      <c r="G120" s="14">
        <v>6567</v>
      </c>
      <c r="H120" s="14">
        <v>0</v>
      </c>
      <c r="I120" s="14">
        <v>20045</v>
      </c>
      <c r="J120" s="14">
        <v>0</v>
      </c>
      <c r="K120" s="14">
        <v>231186</v>
      </c>
      <c r="L120" s="14">
        <v>855984</v>
      </c>
      <c r="M120" s="14">
        <v>67206</v>
      </c>
      <c r="N120" s="14">
        <v>28476</v>
      </c>
      <c r="O120" s="14">
        <v>204874</v>
      </c>
      <c r="P120" s="14">
        <v>307085</v>
      </c>
      <c r="Q120" s="14">
        <v>6723</v>
      </c>
      <c r="R120" s="14"/>
      <c r="T120" s="16"/>
      <c r="U120" s="9" t="s">
        <v>4</v>
      </c>
      <c r="V120" s="16">
        <v>19.8</v>
      </c>
      <c r="W120" s="16"/>
      <c r="X120" s="16">
        <v>12.6</v>
      </c>
      <c r="Y120" s="16"/>
      <c r="Z120" s="16">
        <v>6.5</v>
      </c>
      <c r="AA120" s="16">
        <v>3.5</v>
      </c>
      <c r="AB120" s="16">
        <v>8</v>
      </c>
      <c r="AC120" s="16">
        <v>11.1</v>
      </c>
      <c r="AD120" s="16">
        <v>6.6</v>
      </c>
      <c r="AE120" s="16">
        <v>5</v>
      </c>
      <c r="AF120" s="16">
        <v>8.9</v>
      </c>
      <c r="AJ120" s="9" t="s">
        <v>4</v>
      </c>
      <c r="AK120" s="14">
        <v>2600.5320000000002</v>
      </c>
      <c r="AL120" s="14" t="e">
        <v>#VALUE!</v>
      </c>
      <c r="AM120" s="14">
        <v>5051.34</v>
      </c>
      <c r="AN120" s="14" t="e">
        <v>#VALUE!</v>
      </c>
      <c r="AO120" s="14">
        <v>30054.18</v>
      </c>
      <c r="AP120" s="14">
        <v>59918.879999999997</v>
      </c>
      <c r="AQ120" s="14">
        <v>10752.96</v>
      </c>
      <c r="AR120" s="14">
        <v>6321.6719999999996</v>
      </c>
      <c r="AS120" s="14">
        <v>27043.367999999999</v>
      </c>
      <c r="AT120" s="14">
        <v>30708.5</v>
      </c>
      <c r="AU120" s="14">
        <v>1196.6940000000002</v>
      </c>
      <c r="AW120" s="14"/>
      <c r="AY120" s="9" t="s">
        <v>4</v>
      </c>
      <c r="AZ120" s="19">
        <v>0.26012041511526579</v>
      </c>
      <c r="BA120" s="19"/>
      <c r="BB120" s="19">
        <v>0.48326823858430973</v>
      </c>
      <c r="BC120" s="19">
        <v>0.26801426872770512</v>
      </c>
      <c r="BD120" s="19">
        <v>0.48487301723794402</v>
      </c>
      <c r="BE120" s="19">
        <v>0.53412071853059151</v>
      </c>
      <c r="BF120" s="19">
        <v>0.54623925093876491</v>
      </c>
      <c r="BG120" s="19">
        <v>0.34689601403371989</v>
      </c>
      <c r="BH120" s="19">
        <v>0.5443015106350193</v>
      </c>
      <c r="BI120" s="19">
        <v>0.50181469370813581</v>
      </c>
      <c r="BJ120" s="19">
        <v>0.25279187817258886</v>
      </c>
      <c r="BL120" s="4"/>
      <c r="BM120" s="4"/>
      <c r="BN120" s="9" t="s">
        <v>4</v>
      </c>
      <c r="BO120" s="19">
        <v>0.10300768438564525</v>
      </c>
      <c r="BP120" s="19">
        <v>0</v>
      </c>
      <c r="BQ120" s="19">
        <v>0.12178359612324606</v>
      </c>
      <c r="BR120" s="19">
        <v>0</v>
      </c>
      <c r="BS120" s="19">
        <v>6.3033492240932715E-2</v>
      </c>
      <c r="BT120" s="19">
        <v>3.7388450297141405E-2</v>
      </c>
      <c r="BU120" s="19">
        <v>8.7398280150202387E-2</v>
      </c>
      <c r="BV120" s="19">
        <v>7.7010915115485815E-2</v>
      </c>
      <c r="BW120" s="19">
        <v>7.1847799403822549E-2</v>
      </c>
      <c r="BX120" s="19">
        <v>5.0181469370813581E-2</v>
      </c>
      <c r="BY120" s="19">
        <v>4.4996954314720818E-2</v>
      </c>
      <c r="BZ120" s="12"/>
    </row>
    <row r="121" spans="3:78" x14ac:dyDescent="0.25">
      <c r="C121" s="3"/>
      <c r="D121" s="8"/>
      <c r="E121" s="8"/>
      <c r="F121" s="5" t="s">
        <v>2</v>
      </c>
      <c r="G121" s="13">
        <v>25018</v>
      </c>
      <c r="H121" s="13">
        <v>3007</v>
      </c>
      <c r="I121" s="13">
        <v>39919</v>
      </c>
      <c r="J121" s="13">
        <v>16796</v>
      </c>
      <c r="K121" s="13">
        <v>417410</v>
      </c>
      <c r="L121" s="13">
        <v>1673363</v>
      </c>
      <c r="M121" s="13">
        <v>121145</v>
      </c>
      <c r="N121" s="13">
        <v>75361</v>
      </c>
      <c r="O121" s="13">
        <v>439419</v>
      </c>
      <c r="P121" s="13">
        <v>701643</v>
      </c>
      <c r="Q121" s="13">
        <v>27480</v>
      </c>
      <c r="R121" s="13"/>
      <c r="T121" s="15"/>
      <c r="U121" s="5" t="s">
        <v>2</v>
      </c>
      <c r="V121" s="15">
        <v>9.5</v>
      </c>
      <c r="W121" s="15">
        <v>19.3</v>
      </c>
      <c r="X121" s="15">
        <v>9.6</v>
      </c>
      <c r="Y121" s="15">
        <v>12.7</v>
      </c>
      <c r="Z121" s="15">
        <v>4.5</v>
      </c>
      <c r="AA121" s="15">
        <v>2.4</v>
      </c>
      <c r="AB121" s="15">
        <v>6.4</v>
      </c>
      <c r="AC121" s="15">
        <v>6.3</v>
      </c>
      <c r="AD121" s="15">
        <v>4.5999999999999996</v>
      </c>
      <c r="AE121" s="15">
        <v>3.8</v>
      </c>
      <c r="AF121" s="15">
        <v>3.9</v>
      </c>
      <c r="AJ121" s="5" t="s">
        <v>2</v>
      </c>
      <c r="AK121" s="13">
        <v>4753.42</v>
      </c>
      <c r="AL121" s="13">
        <v>1160.702</v>
      </c>
      <c r="AM121" s="13">
        <v>7664.4479999999994</v>
      </c>
      <c r="AN121" s="13">
        <v>4266.1839999999993</v>
      </c>
      <c r="AO121" s="13">
        <v>37566.9</v>
      </c>
      <c r="AP121" s="13">
        <v>80321.423999999999</v>
      </c>
      <c r="AQ121" s="13">
        <v>15506.56</v>
      </c>
      <c r="AR121" s="13">
        <v>9495.485999999999</v>
      </c>
      <c r="AS121" s="13">
        <v>40426.547999999995</v>
      </c>
      <c r="AT121" s="13">
        <v>53324.867999999995</v>
      </c>
      <c r="AU121" s="13">
        <v>2143.44</v>
      </c>
      <c r="AW121" s="13"/>
      <c r="AY121" s="5" t="s">
        <v>2</v>
      </c>
      <c r="AZ121" s="17">
        <v>1</v>
      </c>
      <c r="BA121" s="17">
        <v>1</v>
      </c>
      <c r="BB121" s="17">
        <v>1</v>
      </c>
      <c r="BC121" s="17">
        <v>1</v>
      </c>
      <c r="BD121" s="17">
        <v>1</v>
      </c>
      <c r="BE121" s="17">
        <v>1</v>
      </c>
      <c r="BF121" s="17">
        <v>1</v>
      </c>
      <c r="BG121" s="17">
        <v>1</v>
      </c>
      <c r="BH121" s="17">
        <v>1</v>
      </c>
      <c r="BI121" s="17">
        <v>1</v>
      </c>
      <c r="BJ121" s="17">
        <v>1</v>
      </c>
      <c r="BL121" s="4"/>
      <c r="BM121" s="4"/>
      <c r="BN121" s="5" t="s">
        <v>2</v>
      </c>
      <c r="BO121" s="17">
        <v>0.19</v>
      </c>
      <c r="BP121" s="17">
        <v>0.38600000000000001</v>
      </c>
      <c r="BQ121" s="17">
        <v>0.192</v>
      </c>
      <c r="BR121" s="17">
        <v>0.254</v>
      </c>
      <c r="BS121" s="17">
        <v>0.09</v>
      </c>
      <c r="BT121" s="17">
        <v>4.8000000000000001E-2</v>
      </c>
      <c r="BU121" s="17">
        <v>0.128</v>
      </c>
      <c r="BV121" s="17">
        <v>0.126</v>
      </c>
      <c r="BW121" s="17">
        <v>9.1999999999999998E-2</v>
      </c>
      <c r="BX121" s="17">
        <v>7.5999999999999998E-2</v>
      </c>
      <c r="BY121" s="17">
        <v>7.8E-2</v>
      </c>
      <c r="BZ121" s="12"/>
    </row>
    <row r="122" spans="3:78" x14ac:dyDescent="0.25">
      <c r="C122" s="7"/>
      <c r="D122" s="8"/>
      <c r="E122" s="8"/>
      <c r="F122" s="9" t="s">
        <v>0</v>
      </c>
      <c r="G122" s="14">
        <v>6358</v>
      </c>
      <c r="H122" s="14">
        <v>0</v>
      </c>
      <c r="I122" s="14">
        <v>8402</v>
      </c>
      <c r="J122" s="14">
        <v>0</v>
      </c>
      <c r="K122" s="14">
        <v>38603</v>
      </c>
      <c r="L122" s="14">
        <v>108709</v>
      </c>
      <c r="M122" s="14">
        <v>19313</v>
      </c>
      <c r="N122" s="14">
        <v>20261</v>
      </c>
      <c r="O122" s="14">
        <v>42956</v>
      </c>
      <c r="P122" s="14">
        <v>50703</v>
      </c>
      <c r="Q122" s="14">
        <v>14477</v>
      </c>
      <c r="R122" s="14"/>
      <c r="T122" s="16"/>
      <c r="U122" s="9" t="s">
        <v>0</v>
      </c>
      <c r="V122" s="16">
        <v>19.8</v>
      </c>
      <c r="W122" s="16"/>
      <c r="X122" s="16">
        <v>20.2</v>
      </c>
      <c r="Y122" s="16"/>
      <c r="Z122" s="16">
        <v>15.6</v>
      </c>
      <c r="AA122" s="16">
        <v>9.8000000000000007</v>
      </c>
      <c r="AB122" s="16">
        <v>15.1</v>
      </c>
      <c r="AC122" s="16">
        <v>12.4</v>
      </c>
      <c r="AD122" s="16">
        <v>15.1</v>
      </c>
      <c r="AE122" s="16">
        <v>12.6</v>
      </c>
      <c r="AF122" s="16">
        <v>5.5</v>
      </c>
      <c r="AJ122" s="9" t="s">
        <v>0</v>
      </c>
      <c r="AK122" s="14">
        <v>2517.768</v>
      </c>
      <c r="AL122" s="14" t="e">
        <v>#VALUE!</v>
      </c>
      <c r="AM122" s="14">
        <v>3394.4079999999999</v>
      </c>
      <c r="AN122" s="14" t="e">
        <v>#VALUE!</v>
      </c>
      <c r="AO122" s="14">
        <v>12044.135999999999</v>
      </c>
      <c r="AP122" s="14">
        <v>21306.964000000004</v>
      </c>
      <c r="AQ122" s="14">
        <v>5832.5259999999998</v>
      </c>
      <c r="AR122" s="14">
        <v>5024.7280000000001</v>
      </c>
      <c r="AS122" s="14">
        <v>12972.712</v>
      </c>
      <c r="AT122" s="14">
        <v>12777.155999999999</v>
      </c>
      <c r="AU122" s="14">
        <v>1592.47</v>
      </c>
      <c r="AW122" s="14"/>
      <c r="AY122" s="9" t="s">
        <v>0</v>
      </c>
      <c r="AZ122" s="19">
        <v>0.25413702134463184</v>
      </c>
      <c r="BA122" s="19"/>
      <c r="BB122" s="19">
        <v>0.21047621433402641</v>
      </c>
      <c r="BC122" s="19">
        <v>0.22207668492498214</v>
      </c>
      <c r="BD122" s="19">
        <v>9.2482211734266073E-2</v>
      </c>
      <c r="BE122" s="19">
        <v>6.4964386089569323E-2</v>
      </c>
      <c r="BF122" s="19">
        <v>0.15942052911799909</v>
      </c>
      <c r="BG122" s="19">
        <v>0.26885258953570151</v>
      </c>
      <c r="BH122" s="19">
        <v>9.7756355551307517E-2</v>
      </c>
      <c r="BI122" s="19">
        <v>7.2263244983560015E-2</v>
      </c>
      <c r="BJ122" s="19">
        <v>0.52681950509461428</v>
      </c>
      <c r="BL122" s="4"/>
      <c r="BM122" s="4"/>
      <c r="BN122" s="9" t="s">
        <v>0</v>
      </c>
      <c r="BO122" s="19">
        <v>0.1006382604524742</v>
      </c>
      <c r="BP122" s="19">
        <v>0</v>
      </c>
      <c r="BQ122" s="19">
        <v>8.503239059094668E-2</v>
      </c>
      <c r="BR122" s="19">
        <v>0</v>
      </c>
      <c r="BS122" s="19">
        <v>2.8854450061091014E-2</v>
      </c>
      <c r="BT122" s="19">
        <v>1.2733019673555588E-2</v>
      </c>
      <c r="BU122" s="19">
        <v>4.814499979363572E-2</v>
      </c>
      <c r="BV122" s="19">
        <v>6.6675442204853969E-2</v>
      </c>
      <c r="BW122" s="19">
        <v>2.9522419376494868E-2</v>
      </c>
      <c r="BX122" s="19">
        <v>1.8210337735857122E-2</v>
      </c>
      <c r="BY122" s="19">
        <v>5.7950145560407569E-2</v>
      </c>
      <c r="BZ122" s="12"/>
    </row>
    <row r="123" spans="3:78" x14ac:dyDescent="0.25">
      <c r="C123" s="7"/>
      <c r="D123" s="4"/>
      <c r="E123" s="4"/>
      <c r="F123" s="9" t="s">
        <v>3</v>
      </c>
      <c r="G123" s="14">
        <v>9589</v>
      </c>
      <c r="H123" s="14">
        <v>0</v>
      </c>
      <c r="I123" s="14">
        <v>15204</v>
      </c>
      <c r="J123" s="14">
        <v>6567</v>
      </c>
      <c r="K123" s="14">
        <v>71098</v>
      </c>
      <c r="L123" s="14">
        <v>241520</v>
      </c>
      <c r="M123" s="14">
        <v>24703</v>
      </c>
      <c r="N123" s="14">
        <v>12859</v>
      </c>
      <c r="O123" s="14">
        <v>69814</v>
      </c>
      <c r="P123" s="14">
        <v>98233</v>
      </c>
      <c r="Q123" s="14">
        <v>6356</v>
      </c>
      <c r="R123" s="14"/>
      <c r="T123" s="16"/>
      <c r="U123" s="9" t="s">
        <v>3</v>
      </c>
      <c r="V123" s="16">
        <v>16.100000000000001</v>
      </c>
      <c r="W123" s="16"/>
      <c r="X123" s="16">
        <v>14.7</v>
      </c>
      <c r="Y123" s="16">
        <v>20.9</v>
      </c>
      <c r="Z123" s="16">
        <v>11</v>
      </c>
      <c r="AA123" s="16">
        <v>6.9</v>
      </c>
      <c r="AB123" s="16">
        <v>13.4</v>
      </c>
      <c r="AC123" s="16">
        <v>16.100000000000001</v>
      </c>
      <c r="AD123" s="16">
        <v>11.8</v>
      </c>
      <c r="AE123" s="16">
        <v>9.1</v>
      </c>
      <c r="AF123" s="16">
        <v>8.9</v>
      </c>
      <c r="AJ123" s="9" t="s">
        <v>3</v>
      </c>
      <c r="AK123" s="14">
        <v>3087.6580000000004</v>
      </c>
      <c r="AL123" s="14" t="e">
        <v>#VALUE!</v>
      </c>
      <c r="AM123" s="14">
        <v>4469.9759999999997</v>
      </c>
      <c r="AN123" s="14">
        <v>2745.0059999999999</v>
      </c>
      <c r="AO123" s="14">
        <v>15641.56</v>
      </c>
      <c r="AP123" s="14">
        <v>33329.760000000002</v>
      </c>
      <c r="AQ123" s="14">
        <v>6620.4040000000005</v>
      </c>
      <c r="AR123" s="14">
        <v>4140.5980000000009</v>
      </c>
      <c r="AS123" s="14">
        <v>16476.104000000003</v>
      </c>
      <c r="AT123" s="14">
        <v>17878.405999999999</v>
      </c>
      <c r="AU123" s="14">
        <v>1131.3679999999999</v>
      </c>
      <c r="AW123" s="14"/>
      <c r="AY123" s="9" t="s">
        <v>3</v>
      </c>
      <c r="AZ123" s="19">
        <v>0.38328403549444401</v>
      </c>
      <c r="BA123" s="19"/>
      <c r="BB123" s="19">
        <v>0.38087126431022822</v>
      </c>
      <c r="BC123" s="19">
        <v>0.39098594903548461</v>
      </c>
      <c r="BD123" s="19">
        <v>0.17033132890922595</v>
      </c>
      <c r="BE123" s="19">
        <v>0.14433210247866124</v>
      </c>
      <c r="BF123" s="19">
        <v>0.20391266663915142</v>
      </c>
      <c r="BG123" s="19">
        <v>0.1706320245219676</v>
      </c>
      <c r="BH123" s="19">
        <v>0.15887797295974912</v>
      </c>
      <c r="BI123" s="19">
        <v>0.14000424717413271</v>
      </c>
      <c r="BJ123" s="19">
        <v>0.23129548762736535</v>
      </c>
      <c r="BL123" s="4"/>
      <c r="BM123" s="4"/>
      <c r="BN123" s="9" t="s">
        <v>3</v>
      </c>
      <c r="BO123" s="19">
        <v>0.12341745942921099</v>
      </c>
      <c r="BP123" s="19">
        <v>0</v>
      </c>
      <c r="BQ123" s="19">
        <v>0.11197615170720709</v>
      </c>
      <c r="BR123" s="19">
        <v>0.16343212669683255</v>
      </c>
      <c r="BS123" s="19">
        <v>3.7472892360029708E-2</v>
      </c>
      <c r="BT123" s="19">
        <v>1.9917830142055254E-2</v>
      </c>
      <c r="BU123" s="19">
        <v>5.4648594659292588E-2</v>
      </c>
      <c r="BV123" s="19">
        <v>5.4943511896073577E-2</v>
      </c>
      <c r="BW123" s="19">
        <v>3.7495201618500798E-2</v>
      </c>
      <c r="BX123" s="19">
        <v>2.5480772985692152E-2</v>
      </c>
      <c r="BY123" s="19">
        <v>4.117059679767103E-2</v>
      </c>
      <c r="BZ123" s="12"/>
    </row>
    <row r="124" spans="3:78" x14ac:dyDescent="0.25">
      <c r="C124" s="7"/>
      <c r="D124" s="8"/>
      <c r="E124" s="8"/>
      <c r="F124" s="9" t="s">
        <v>4</v>
      </c>
      <c r="G124" s="14">
        <v>9071</v>
      </c>
      <c r="H124" s="14">
        <v>0</v>
      </c>
      <c r="I124" s="14">
        <v>16313</v>
      </c>
      <c r="J124" s="14">
        <v>6499</v>
      </c>
      <c r="K124" s="14">
        <v>307709</v>
      </c>
      <c r="L124" s="14">
        <v>1323134</v>
      </c>
      <c r="M124" s="14">
        <v>77129</v>
      </c>
      <c r="N124" s="14">
        <v>42241</v>
      </c>
      <c r="O124" s="14">
        <v>326649</v>
      </c>
      <c r="P124" s="14">
        <v>552707</v>
      </c>
      <c r="Q124" s="14">
        <v>6647</v>
      </c>
      <c r="R124" s="14"/>
      <c r="T124" s="16"/>
      <c r="U124" s="9" t="s">
        <v>4</v>
      </c>
      <c r="V124" s="16">
        <v>16.100000000000001</v>
      </c>
      <c r="W124" s="16"/>
      <c r="X124" s="16">
        <v>14.2</v>
      </c>
      <c r="Y124" s="16">
        <v>20.9</v>
      </c>
      <c r="Z124" s="16">
        <v>5.3</v>
      </c>
      <c r="AA124" s="16">
        <v>3</v>
      </c>
      <c r="AB124" s="16">
        <v>7.4</v>
      </c>
      <c r="AC124" s="16">
        <v>8.8000000000000007</v>
      </c>
      <c r="AD124" s="16">
        <v>5.4</v>
      </c>
      <c r="AE124" s="16">
        <v>3.8</v>
      </c>
      <c r="AF124" s="16">
        <v>8.9</v>
      </c>
      <c r="AJ124" s="9" t="s">
        <v>4</v>
      </c>
      <c r="AK124" s="14">
        <v>2920.8620000000001</v>
      </c>
      <c r="AL124" s="14" t="e">
        <v>#VALUE!</v>
      </c>
      <c r="AM124" s="14">
        <v>4632.8919999999998</v>
      </c>
      <c r="AN124" s="14">
        <v>2716.5819999999994</v>
      </c>
      <c r="AO124" s="14">
        <v>32617.153999999999</v>
      </c>
      <c r="AP124" s="14">
        <v>79388.039999999994</v>
      </c>
      <c r="AQ124" s="14">
        <v>11415.091999999999</v>
      </c>
      <c r="AR124" s="14">
        <v>7434.4160000000011</v>
      </c>
      <c r="AS124" s="14">
        <v>35278.092000000004</v>
      </c>
      <c r="AT124" s="14">
        <v>42005.732000000004</v>
      </c>
      <c r="AU124" s="14">
        <v>1183.1660000000002</v>
      </c>
      <c r="AW124" s="14"/>
      <c r="AY124" s="9" t="s">
        <v>4</v>
      </c>
      <c r="AZ124" s="19">
        <v>0.36257894316092415</v>
      </c>
      <c r="BA124" s="19"/>
      <c r="BB124" s="19">
        <v>0.40865252135574537</v>
      </c>
      <c r="BC124" s="19">
        <v>0.38693736603953321</v>
      </c>
      <c r="BD124" s="19">
        <v>0.73718645935650795</v>
      </c>
      <c r="BE124" s="19">
        <v>0.79070351143176942</v>
      </c>
      <c r="BF124" s="19">
        <v>0.63666680424284949</v>
      </c>
      <c r="BG124" s="19">
        <v>0.56051538594233097</v>
      </c>
      <c r="BH124" s="19">
        <v>0.74336567148894339</v>
      </c>
      <c r="BI124" s="19">
        <v>0.78773250784230731</v>
      </c>
      <c r="BJ124" s="19">
        <v>0.24188500727802037</v>
      </c>
      <c r="BL124" s="4"/>
      <c r="BM124" s="4"/>
      <c r="BN124" s="9" t="s">
        <v>4</v>
      </c>
      <c r="BO124" s="19">
        <v>0.11675041969781759</v>
      </c>
      <c r="BP124" s="19">
        <v>0</v>
      </c>
      <c r="BQ124" s="19">
        <v>0.11605731606503168</v>
      </c>
      <c r="BR124" s="19">
        <v>0.16173981900452489</v>
      </c>
      <c r="BS124" s="19">
        <v>7.814176469178985E-2</v>
      </c>
      <c r="BT124" s="19">
        <v>4.7442210685906164E-2</v>
      </c>
      <c r="BU124" s="19">
        <v>9.4226687027941736E-2</v>
      </c>
      <c r="BV124" s="19">
        <v>9.8650707925850262E-2</v>
      </c>
      <c r="BW124" s="19">
        <v>8.0283492520805896E-2</v>
      </c>
      <c r="BX124" s="19">
        <v>5.986767059601536E-2</v>
      </c>
      <c r="BY124" s="19">
        <v>4.3055531295487628E-2</v>
      </c>
      <c r="BZ124" s="12"/>
    </row>
    <row r="125" spans="3:78" x14ac:dyDescent="0.25">
      <c r="C125" s="7"/>
      <c r="D125" s="8"/>
      <c r="E125" s="8"/>
      <c r="F125" s="9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6"/>
      <c r="U125" s="9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J125" s="9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4"/>
      <c r="AY125" s="9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4"/>
      <c r="BM125" s="4"/>
      <c r="BN125" s="9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</row>
    <row r="126" spans="3:78" x14ac:dyDescent="0.25">
      <c r="C126" s="7"/>
      <c r="D126" s="8"/>
      <c r="E126" s="8"/>
      <c r="F126" s="9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6"/>
      <c r="U126" s="9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J126" s="9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4"/>
      <c r="AY126" s="9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4"/>
      <c r="BM126" s="4"/>
      <c r="BN126" s="9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</row>
    <row r="127" spans="3:78" ht="23.25" x14ac:dyDescent="0.25">
      <c r="C127" s="7"/>
      <c r="D127" s="8"/>
      <c r="E127" s="8"/>
      <c r="F127" s="9"/>
      <c r="G127" s="21" t="s">
        <v>76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6"/>
      <c r="U127" s="9"/>
      <c r="V127" s="4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J127" s="9"/>
      <c r="AK127" s="4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4"/>
      <c r="AY127" s="9"/>
      <c r="AZ127" s="4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4"/>
      <c r="BM127" s="4"/>
      <c r="BN127" s="9"/>
      <c r="BO127" s="4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</row>
    <row r="128" spans="3:78" x14ac:dyDescent="0.25">
      <c r="C128" s="7"/>
      <c r="D128" s="8"/>
      <c r="E128" s="8"/>
      <c r="F128" s="9"/>
      <c r="G128" s="4" t="s">
        <v>10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6"/>
      <c r="U128" s="9"/>
      <c r="V128" s="4" t="s">
        <v>77</v>
      </c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J128" s="9"/>
      <c r="AK128" s="4" t="s">
        <v>77</v>
      </c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4"/>
      <c r="AY128" s="9"/>
      <c r="AZ128" s="4" t="s">
        <v>77</v>
      </c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4"/>
      <c r="BM128" s="4"/>
      <c r="BN128" s="9"/>
      <c r="BO128" s="4" t="s">
        <v>80</v>
      </c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</row>
    <row r="129" spans="3:78" x14ac:dyDescent="0.25">
      <c r="F129" s="11" t="s">
        <v>9</v>
      </c>
      <c r="G129" s="20" t="s">
        <v>65</v>
      </c>
      <c r="H129" s="20" t="s">
        <v>31</v>
      </c>
      <c r="I129" s="20" t="s">
        <v>66</v>
      </c>
      <c r="J129" s="20" t="s">
        <v>67</v>
      </c>
      <c r="K129" s="20" t="s">
        <v>68</v>
      </c>
      <c r="L129" s="20" t="s">
        <v>69</v>
      </c>
      <c r="M129" s="20" t="s">
        <v>70</v>
      </c>
      <c r="N129" s="20" t="s">
        <v>71</v>
      </c>
      <c r="O129" s="20" t="s">
        <v>72</v>
      </c>
      <c r="P129" s="20" t="s">
        <v>73</v>
      </c>
      <c r="Q129" s="20" t="s">
        <v>74</v>
      </c>
      <c r="R129" s="20" t="s">
        <v>22</v>
      </c>
      <c r="S129" s="20"/>
      <c r="T129" s="20"/>
      <c r="U129" s="11" t="s">
        <v>9</v>
      </c>
      <c r="V129" s="20" t="s">
        <v>65</v>
      </c>
      <c r="W129" s="20" t="s">
        <v>31</v>
      </c>
      <c r="X129" s="20" t="s">
        <v>66</v>
      </c>
      <c r="Y129" s="20" t="s">
        <v>67</v>
      </c>
      <c r="Z129" s="20" t="s">
        <v>68</v>
      </c>
      <c r="AA129" s="20" t="s">
        <v>69</v>
      </c>
      <c r="AB129" s="20" t="s">
        <v>70</v>
      </c>
      <c r="AC129" s="20" t="s">
        <v>71</v>
      </c>
      <c r="AD129" s="20" t="s">
        <v>72</v>
      </c>
      <c r="AE129" s="20" t="s">
        <v>73</v>
      </c>
      <c r="AF129" s="20" t="s">
        <v>74</v>
      </c>
      <c r="AG129" s="20" t="s">
        <v>22</v>
      </c>
      <c r="AJ129" s="11" t="s">
        <v>9</v>
      </c>
      <c r="AK129" s="20" t="s">
        <v>65</v>
      </c>
      <c r="AL129" s="20" t="s">
        <v>31</v>
      </c>
      <c r="AM129" s="20" t="s">
        <v>66</v>
      </c>
      <c r="AN129" s="20" t="s">
        <v>67</v>
      </c>
      <c r="AO129" s="20" t="s">
        <v>68</v>
      </c>
      <c r="AP129" s="20" t="s">
        <v>69</v>
      </c>
      <c r="AQ129" s="20" t="s">
        <v>70</v>
      </c>
      <c r="AR129" s="20" t="s">
        <v>71</v>
      </c>
      <c r="AS129" s="20" t="s">
        <v>72</v>
      </c>
      <c r="AT129" s="20" t="s">
        <v>73</v>
      </c>
      <c r="AU129" s="20" t="s">
        <v>74</v>
      </c>
      <c r="AV129" s="20" t="s">
        <v>22</v>
      </c>
      <c r="AW129" s="20"/>
      <c r="AX129" s="20"/>
      <c r="AY129" s="11" t="s">
        <v>9</v>
      </c>
      <c r="AZ129" s="20" t="s">
        <v>65</v>
      </c>
      <c r="BA129" s="20" t="s">
        <v>31</v>
      </c>
      <c r="BB129" s="20" t="s">
        <v>66</v>
      </c>
      <c r="BC129" s="20" t="s">
        <v>67</v>
      </c>
      <c r="BD129" s="20" t="s">
        <v>68</v>
      </c>
      <c r="BE129" s="20" t="s">
        <v>69</v>
      </c>
      <c r="BF129" s="20" t="s">
        <v>70</v>
      </c>
      <c r="BG129" s="20" t="s">
        <v>71</v>
      </c>
      <c r="BH129" s="20" t="s">
        <v>72</v>
      </c>
      <c r="BI129" s="20" t="s">
        <v>73</v>
      </c>
      <c r="BJ129" s="20" t="s">
        <v>74</v>
      </c>
      <c r="BK129" s="20" t="s">
        <v>22</v>
      </c>
      <c r="BL129" s="4"/>
      <c r="BM129" s="4"/>
      <c r="BN129" s="11" t="s">
        <v>9</v>
      </c>
      <c r="BO129" s="20" t="s">
        <v>65</v>
      </c>
      <c r="BP129" s="20" t="s">
        <v>31</v>
      </c>
      <c r="BQ129" s="20" t="s">
        <v>66</v>
      </c>
      <c r="BR129" s="20" t="s">
        <v>67</v>
      </c>
      <c r="BS129" s="20" t="s">
        <v>68</v>
      </c>
      <c r="BT129" s="20" t="s">
        <v>69</v>
      </c>
      <c r="BU129" s="20" t="s">
        <v>70</v>
      </c>
      <c r="BV129" s="20" t="s">
        <v>71</v>
      </c>
      <c r="BW129" s="20" t="s">
        <v>72</v>
      </c>
      <c r="BX129" s="20" t="s">
        <v>73</v>
      </c>
      <c r="BY129" s="20" t="s">
        <v>74</v>
      </c>
      <c r="BZ129" s="20" t="s">
        <v>22</v>
      </c>
    </row>
    <row r="130" spans="3:78" x14ac:dyDescent="0.25">
      <c r="C130" s="3"/>
      <c r="D130" s="4"/>
      <c r="E130" s="4"/>
      <c r="F130" s="5" t="s">
        <v>2</v>
      </c>
      <c r="G130" s="13">
        <v>391728</v>
      </c>
      <c r="H130" s="13">
        <v>116950</v>
      </c>
      <c r="I130" s="13">
        <v>707431</v>
      </c>
      <c r="J130" s="13">
        <v>591588</v>
      </c>
      <c r="K130" s="13">
        <v>5649976</v>
      </c>
      <c r="L130" s="13">
        <v>7999190</v>
      </c>
      <c r="M130" s="13">
        <v>757321</v>
      </c>
      <c r="N130" s="13">
        <v>705102</v>
      </c>
      <c r="O130" s="13">
        <v>2495040</v>
      </c>
      <c r="P130" s="13">
        <v>2553518</v>
      </c>
      <c r="Q130" s="13">
        <v>37246</v>
      </c>
      <c r="R130" s="13"/>
      <c r="T130" s="15"/>
      <c r="U130" s="5" t="s">
        <v>2</v>
      </c>
      <c r="V130" s="15">
        <v>1.4</v>
      </c>
      <c r="W130" s="15">
        <v>1.8</v>
      </c>
      <c r="X130" s="15">
        <v>1.8</v>
      </c>
      <c r="Y130" s="15">
        <v>1.3</v>
      </c>
      <c r="Z130" s="15">
        <v>1</v>
      </c>
      <c r="AA130" s="15">
        <v>0.6</v>
      </c>
      <c r="AB130" s="15">
        <v>1.3</v>
      </c>
      <c r="AC130" s="15">
        <v>1.8</v>
      </c>
      <c r="AD130" s="15">
        <v>1.5</v>
      </c>
      <c r="AE130" s="15">
        <v>1.4</v>
      </c>
      <c r="AF130" s="15">
        <v>3.1</v>
      </c>
      <c r="AJ130" s="5" t="s">
        <v>2</v>
      </c>
      <c r="AK130" s="13">
        <v>10968.383999999998</v>
      </c>
      <c r="AL130" s="13">
        <v>4210.2</v>
      </c>
      <c r="AM130" s="13">
        <v>25467.516</v>
      </c>
      <c r="AN130" s="13">
        <v>15381.288</v>
      </c>
      <c r="AO130" s="13">
        <v>112999.52</v>
      </c>
      <c r="AP130" s="13">
        <v>95990.28</v>
      </c>
      <c r="AQ130" s="13">
        <v>19690.346000000001</v>
      </c>
      <c r="AR130" s="13">
        <v>25383.672000000002</v>
      </c>
      <c r="AS130" s="13">
        <v>74851.199999999997</v>
      </c>
      <c r="AT130" s="13">
        <v>71498.504000000001</v>
      </c>
      <c r="AU130" s="13">
        <v>2309.252</v>
      </c>
      <c r="AW130" s="13"/>
      <c r="AY130" s="5" t="s">
        <v>2</v>
      </c>
      <c r="AZ130" s="17">
        <v>1</v>
      </c>
      <c r="BA130" s="17">
        <v>1</v>
      </c>
      <c r="BB130" s="17">
        <v>1</v>
      </c>
      <c r="BC130" s="17">
        <v>1</v>
      </c>
      <c r="BD130" s="17">
        <v>1</v>
      </c>
      <c r="BE130" s="17">
        <v>1</v>
      </c>
      <c r="BF130" s="17">
        <v>1</v>
      </c>
      <c r="BG130" s="17">
        <v>1</v>
      </c>
      <c r="BH130" s="17">
        <v>1</v>
      </c>
      <c r="BI130" s="17">
        <v>1</v>
      </c>
      <c r="BJ130" s="17">
        <v>1</v>
      </c>
      <c r="BL130" s="4"/>
      <c r="BM130" s="4"/>
      <c r="BN130" s="5" t="s">
        <v>2</v>
      </c>
      <c r="BO130" s="17">
        <v>2.7999999999999997E-2</v>
      </c>
      <c r="BP130" s="17">
        <v>0.20400000000000001</v>
      </c>
      <c r="BQ130" s="17">
        <v>3.6000000000000004E-2</v>
      </c>
      <c r="BR130" s="17">
        <v>3.6000000000000004E-2</v>
      </c>
      <c r="BS130" s="17">
        <v>2.6000000000000002E-2</v>
      </c>
      <c r="BT130" s="17">
        <v>0.02</v>
      </c>
      <c r="BU130" s="17">
        <v>1.2E-2</v>
      </c>
      <c r="BV130" s="17">
        <v>2.6000000000000002E-2</v>
      </c>
      <c r="BW130" s="17">
        <v>3.6000000000000004E-2</v>
      </c>
      <c r="BX130" s="17">
        <v>0.03</v>
      </c>
      <c r="BY130" s="17">
        <v>2.7999999999999997E-2</v>
      </c>
      <c r="BZ130" s="12"/>
    </row>
    <row r="131" spans="3:78" x14ac:dyDescent="0.25">
      <c r="C131" s="7"/>
      <c r="D131" s="8"/>
      <c r="E131" s="8"/>
      <c r="F131" s="9" t="s">
        <v>0</v>
      </c>
      <c r="G131" s="14">
        <v>77615</v>
      </c>
      <c r="H131" s="14">
        <v>22123</v>
      </c>
      <c r="I131" s="14">
        <v>150281</v>
      </c>
      <c r="J131" s="14">
        <v>122741</v>
      </c>
      <c r="K131" s="14">
        <v>1202454</v>
      </c>
      <c r="L131" s="14">
        <v>1600707</v>
      </c>
      <c r="M131" s="14">
        <v>129372</v>
      </c>
      <c r="N131" s="14">
        <v>140988</v>
      </c>
      <c r="O131" s="14">
        <v>534591</v>
      </c>
      <c r="P131" s="14">
        <v>421624</v>
      </c>
      <c r="Q131" s="14">
        <v>7509</v>
      </c>
      <c r="R131" s="14"/>
      <c r="T131" s="16"/>
      <c r="U131" s="9" t="s">
        <v>0</v>
      </c>
      <c r="V131" s="16">
        <v>5.2</v>
      </c>
      <c r="W131" s="16">
        <v>6.6</v>
      </c>
      <c r="X131" s="16">
        <v>4.3</v>
      </c>
      <c r="Y131" s="16">
        <v>4.7</v>
      </c>
      <c r="Z131" s="16">
        <v>2.8</v>
      </c>
      <c r="AA131" s="16">
        <v>2.4</v>
      </c>
      <c r="AB131" s="16">
        <v>5.6</v>
      </c>
      <c r="AC131" s="16">
        <v>4.8</v>
      </c>
      <c r="AD131" s="16">
        <v>4.0999999999999996</v>
      </c>
      <c r="AE131" s="16">
        <v>4.2</v>
      </c>
      <c r="AF131" s="16">
        <v>8.3000000000000007</v>
      </c>
      <c r="AJ131" s="9" t="s">
        <v>0</v>
      </c>
      <c r="AK131" s="14">
        <v>8071.96</v>
      </c>
      <c r="AL131" s="14">
        <v>2920.2359999999999</v>
      </c>
      <c r="AM131" s="14">
        <v>12924.165999999999</v>
      </c>
      <c r="AN131" s="14">
        <v>11537.654000000002</v>
      </c>
      <c r="AO131" s="14">
        <v>67337.423999999999</v>
      </c>
      <c r="AP131" s="14">
        <v>76833.936000000002</v>
      </c>
      <c r="AQ131" s="14">
        <v>14489.663999999999</v>
      </c>
      <c r="AR131" s="14">
        <v>13534.848</v>
      </c>
      <c r="AS131" s="14">
        <v>43836.461999999992</v>
      </c>
      <c r="AT131" s="14">
        <v>35416.415999999997</v>
      </c>
      <c r="AU131" s="14">
        <v>1246.4940000000001</v>
      </c>
      <c r="AW131" s="14"/>
      <c r="AY131" s="9" t="s">
        <v>0</v>
      </c>
      <c r="AZ131" s="19">
        <v>0.19813493035984153</v>
      </c>
      <c r="BA131" s="19">
        <v>0.18916631038905515</v>
      </c>
      <c r="BB131" s="19">
        <v>0.21243202517277304</v>
      </c>
      <c r="BC131" s="19">
        <v>0.20747716316084844</v>
      </c>
      <c r="BD131" s="19">
        <v>0.21282462084794695</v>
      </c>
      <c r="BE131" s="19">
        <v>0.20010863599939493</v>
      </c>
      <c r="BF131" s="19">
        <v>0.17082848620334046</v>
      </c>
      <c r="BG131" s="19">
        <v>0.19995404920139215</v>
      </c>
      <c r="BH131" s="19">
        <v>0.21426149480569451</v>
      </c>
      <c r="BI131" s="19">
        <v>0.16511495121632194</v>
      </c>
      <c r="BJ131" s="19">
        <v>0.20160554153466145</v>
      </c>
      <c r="BL131" s="4"/>
      <c r="BM131" s="4"/>
      <c r="BN131" s="9" t="s">
        <v>0</v>
      </c>
      <c r="BO131" s="19">
        <v>2.060603275742352E-2</v>
      </c>
      <c r="BP131" s="19">
        <v>9.5392137841058849E-2</v>
      </c>
      <c r="BQ131" s="19">
        <v>2.4969952971355278E-2</v>
      </c>
      <c r="BR131" s="19">
        <v>1.826915416485848E-2</v>
      </c>
      <c r="BS131" s="19">
        <v>1.9502853337119753E-2</v>
      </c>
      <c r="BT131" s="19">
        <v>1.1918178767485028E-2</v>
      </c>
      <c r="BU131" s="19">
        <v>9.605214527970956E-3</v>
      </c>
      <c r="BV131" s="19">
        <v>1.9132790454774128E-2</v>
      </c>
      <c r="BW131" s="19">
        <v>1.9195588723333646E-2</v>
      </c>
      <c r="BX131" s="19">
        <v>1.7569442574066948E-2</v>
      </c>
      <c r="BY131" s="19">
        <v>1.3869655902171043E-2</v>
      </c>
      <c r="BZ131" s="12"/>
    </row>
    <row r="132" spans="3:78" x14ac:dyDescent="0.25">
      <c r="C132" s="7"/>
      <c r="D132" s="8"/>
      <c r="E132" s="8"/>
      <c r="F132" s="9" t="s">
        <v>3</v>
      </c>
      <c r="G132" s="14">
        <v>172430</v>
      </c>
      <c r="H132" s="14">
        <v>53615</v>
      </c>
      <c r="I132" s="14">
        <v>301990</v>
      </c>
      <c r="J132" s="14">
        <v>256009</v>
      </c>
      <c r="K132" s="14">
        <v>2465153</v>
      </c>
      <c r="L132" s="14">
        <v>3167183</v>
      </c>
      <c r="M132" s="14">
        <v>334985</v>
      </c>
      <c r="N132" s="14">
        <v>275558</v>
      </c>
      <c r="O132" s="14">
        <v>999090</v>
      </c>
      <c r="P132" s="14">
        <v>1217101</v>
      </c>
      <c r="Q132" s="14">
        <v>16940</v>
      </c>
      <c r="R132" s="14"/>
      <c r="T132" s="16"/>
      <c r="U132" s="9" t="s">
        <v>3</v>
      </c>
      <c r="V132" s="16">
        <v>3.3</v>
      </c>
      <c r="W132" s="16">
        <v>3.8</v>
      </c>
      <c r="X132" s="16">
        <v>2.7</v>
      </c>
      <c r="Y132" s="16">
        <v>2.6</v>
      </c>
      <c r="Z132" s="16">
        <v>1.8</v>
      </c>
      <c r="AA132" s="16">
        <v>1.6</v>
      </c>
      <c r="AB132" s="16">
        <v>3.3</v>
      </c>
      <c r="AC132" s="16">
        <v>3.1</v>
      </c>
      <c r="AD132" s="16">
        <v>3.1</v>
      </c>
      <c r="AE132" s="16">
        <v>2.5</v>
      </c>
      <c r="AF132" s="16">
        <v>5.2</v>
      </c>
      <c r="AJ132" s="9" t="s">
        <v>3</v>
      </c>
      <c r="AK132" s="14">
        <v>11380.38</v>
      </c>
      <c r="AL132" s="14">
        <v>4074.74</v>
      </c>
      <c r="AM132" s="14">
        <v>16307.46</v>
      </c>
      <c r="AN132" s="14">
        <v>13312.468000000001</v>
      </c>
      <c r="AO132" s="14">
        <v>88745.508000000002</v>
      </c>
      <c r="AP132" s="14">
        <v>101349.85600000001</v>
      </c>
      <c r="AQ132" s="14">
        <v>22109.01</v>
      </c>
      <c r="AR132" s="14">
        <v>17084.596000000001</v>
      </c>
      <c r="AS132" s="14">
        <v>61943.58</v>
      </c>
      <c r="AT132" s="14">
        <v>60855.05</v>
      </c>
      <c r="AU132" s="14">
        <v>1761.76</v>
      </c>
      <c r="AW132" s="14"/>
      <c r="AY132" s="9" t="s">
        <v>3</v>
      </c>
      <c r="AZ132" s="19">
        <v>0.4401778785279582</v>
      </c>
      <c r="BA132" s="19">
        <v>0.45844377939290293</v>
      </c>
      <c r="BB132" s="19">
        <v>0.42688262176805936</v>
      </c>
      <c r="BC132" s="19">
        <v>0.43274880491152629</v>
      </c>
      <c r="BD132" s="19">
        <v>0.43631211884793847</v>
      </c>
      <c r="BE132" s="19">
        <v>0.39593796371882656</v>
      </c>
      <c r="BF132" s="19">
        <v>0.44232894637808801</v>
      </c>
      <c r="BG132" s="19">
        <v>0.39080586922175797</v>
      </c>
      <c r="BH132" s="19">
        <v>0.4004304540207772</v>
      </c>
      <c r="BI132" s="19">
        <v>0.47663693774627786</v>
      </c>
      <c r="BJ132" s="19">
        <v>0.45481393975191969</v>
      </c>
      <c r="BL132" s="19"/>
      <c r="BM132" s="19"/>
      <c r="BN132" s="9" t="s">
        <v>3</v>
      </c>
      <c r="BO132" s="19">
        <v>2.9051739982845239E-2</v>
      </c>
      <c r="BP132" s="19">
        <v>0.13315158551757797</v>
      </c>
      <c r="BQ132" s="19">
        <v>3.4841727233860621E-2</v>
      </c>
      <c r="BR132" s="19">
        <v>2.3051661575475207E-2</v>
      </c>
      <c r="BS132" s="19">
        <v>2.2502937855399367E-2</v>
      </c>
      <c r="BT132" s="19">
        <v>1.5707236278525785E-2</v>
      </c>
      <c r="BU132" s="19">
        <v>1.2670014839002451E-2</v>
      </c>
      <c r="BV132" s="19">
        <v>2.9193710460953808E-2</v>
      </c>
      <c r="BW132" s="19">
        <v>2.4229963891748994E-2</v>
      </c>
      <c r="BX132" s="19">
        <v>2.4826688149288186E-2</v>
      </c>
      <c r="BY132" s="19">
        <v>2.3831846887313893E-2</v>
      </c>
      <c r="BZ132" s="12"/>
    </row>
    <row r="133" spans="3:78" x14ac:dyDescent="0.25">
      <c r="C133" s="7"/>
      <c r="D133" s="8"/>
      <c r="E133" s="8"/>
      <c r="F133" s="9" t="s">
        <v>4</v>
      </c>
      <c r="G133" s="14">
        <v>141683</v>
      </c>
      <c r="H133" s="14">
        <v>41212</v>
      </c>
      <c r="I133" s="14">
        <v>255160</v>
      </c>
      <c r="J133" s="14">
        <v>212838</v>
      </c>
      <c r="K133" s="14">
        <v>1982369</v>
      </c>
      <c r="L133" s="14">
        <v>3231300</v>
      </c>
      <c r="M133" s="14">
        <v>292964</v>
      </c>
      <c r="N133" s="14">
        <v>288556</v>
      </c>
      <c r="O133" s="14">
        <v>961359</v>
      </c>
      <c r="P133" s="14">
        <v>914793</v>
      </c>
      <c r="Q133" s="14">
        <v>12797</v>
      </c>
      <c r="R133" s="14"/>
      <c r="T133" s="16"/>
      <c r="U133" s="9" t="s">
        <v>4</v>
      </c>
      <c r="V133" s="16">
        <v>3.8</v>
      </c>
      <c r="W133" s="16">
        <v>4.5</v>
      </c>
      <c r="X133" s="16">
        <v>3</v>
      </c>
      <c r="Y133" s="16">
        <v>3</v>
      </c>
      <c r="Z133" s="16">
        <v>2.1</v>
      </c>
      <c r="AA133" s="16">
        <v>1.6</v>
      </c>
      <c r="AB133" s="16">
        <v>3.7</v>
      </c>
      <c r="AC133" s="16">
        <v>3.1</v>
      </c>
      <c r="AD133" s="16">
        <v>3.1</v>
      </c>
      <c r="AE133" s="16">
        <v>3</v>
      </c>
      <c r="AF133" s="16">
        <v>6.1</v>
      </c>
      <c r="AJ133" s="9" t="s">
        <v>4</v>
      </c>
      <c r="AK133" s="14">
        <v>10767.908000000001</v>
      </c>
      <c r="AL133" s="14">
        <v>3709.08</v>
      </c>
      <c r="AM133" s="14">
        <v>15309.6</v>
      </c>
      <c r="AN133" s="14">
        <v>12770.28</v>
      </c>
      <c r="AO133" s="14">
        <v>83259.498000000007</v>
      </c>
      <c r="AP133" s="14">
        <v>103401.60000000001</v>
      </c>
      <c r="AQ133" s="14">
        <v>21679.335999999999</v>
      </c>
      <c r="AR133" s="14">
        <v>17890.471999999998</v>
      </c>
      <c r="AS133" s="14">
        <v>59604.258000000002</v>
      </c>
      <c r="AT133" s="14">
        <v>54887.58</v>
      </c>
      <c r="AU133" s="14">
        <v>1561.2339999999999</v>
      </c>
      <c r="AW133" s="14"/>
      <c r="AY133" s="9" t="s">
        <v>4</v>
      </c>
      <c r="AZ133" s="19">
        <v>0.36168719111220032</v>
      </c>
      <c r="BA133" s="19">
        <v>0.35238991021804189</v>
      </c>
      <c r="BB133" s="19">
        <v>0.3606853530591676</v>
      </c>
      <c r="BC133" s="19">
        <v>0.3597740319276253</v>
      </c>
      <c r="BD133" s="19">
        <v>0.35086326030411458</v>
      </c>
      <c r="BE133" s="19">
        <v>0.40395340028177851</v>
      </c>
      <c r="BF133" s="19">
        <v>0.38684256741857154</v>
      </c>
      <c r="BG133" s="19">
        <v>0.40924008157684988</v>
      </c>
      <c r="BH133" s="19">
        <v>0.38530805117352829</v>
      </c>
      <c r="BI133" s="19">
        <v>0.35824811103740017</v>
      </c>
      <c r="BJ133" s="19">
        <v>0.34358051871341888</v>
      </c>
      <c r="BL133" s="19"/>
      <c r="BM133" s="19"/>
      <c r="BN133" s="9" t="s">
        <v>4</v>
      </c>
      <c r="BO133" s="19">
        <v>2.7488226524527221E-2</v>
      </c>
      <c r="BP133" s="19">
        <v>0.1299183300120812</v>
      </c>
      <c r="BQ133" s="19">
        <v>3.1715091919623767E-2</v>
      </c>
      <c r="BR133" s="19">
        <v>2.1641121183550056E-2</v>
      </c>
      <c r="BS133" s="19">
        <v>2.158644191565752E-2</v>
      </c>
      <c r="BT133" s="19">
        <v>1.4736256932772814E-2</v>
      </c>
      <c r="BU133" s="19">
        <v>1.2926508809016912E-2</v>
      </c>
      <c r="BV133" s="19">
        <v>2.8626349988974297E-2</v>
      </c>
      <c r="BW133" s="19">
        <v>2.5372885057764694E-2</v>
      </c>
      <c r="BX133" s="19">
        <v>2.3889099172758756E-2</v>
      </c>
      <c r="BY133" s="19">
        <v>2.1494886662244007E-2</v>
      </c>
      <c r="BZ133" s="12"/>
    </row>
    <row r="134" spans="3:78" x14ac:dyDescent="0.25">
      <c r="C134" s="3"/>
      <c r="D134" s="8"/>
      <c r="E134" s="8"/>
      <c r="F134" s="5" t="s">
        <v>2</v>
      </c>
      <c r="G134" s="13">
        <v>191384</v>
      </c>
      <c r="H134" s="13">
        <v>56408</v>
      </c>
      <c r="I134" s="13">
        <v>337717</v>
      </c>
      <c r="J134" s="13">
        <v>287842</v>
      </c>
      <c r="K134" s="13">
        <v>2752299</v>
      </c>
      <c r="L134" s="13">
        <v>3915794</v>
      </c>
      <c r="M134" s="13">
        <v>372876</v>
      </c>
      <c r="N134" s="13">
        <v>349732</v>
      </c>
      <c r="O134" s="13">
        <v>1306297</v>
      </c>
      <c r="P134" s="13">
        <v>1295757</v>
      </c>
      <c r="Q134" s="13">
        <v>20128</v>
      </c>
      <c r="R134" s="13"/>
      <c r="T134" s="15"/>
      <c r="U134" s="5" t="s">
        <v>2</v>
      </c>
      <c r="V134" s="15">
        <v>3.3</v>
      </c>
      <c r="W134" s="15">
        <v>3.5</v>
      </c>
      <c r="X134" s="15">
        <v>2.7</v>
      </c>
      <c r="Y134" s="15">
        <v>2.6</v>
      </c>
      <c r="Z134" s="15">
        <v>1.8</v>
      </c>
      <c r="AA134" s="15">
        <v>1.6</v>
      </c>
      <c r="AB134" s="15">
        <v>3</v>
      </c>
      <c r="AC134" s="15">
        <v>2.7</v>
      </c>
      <c r="AD134" s="15">
        <v>2.6</v>
      </c>
      <c r="AE134" s="15">
        <v>2.5</v>
      </c>
      <c r="AF134" s="15">
        <v>4.5</v>
      </c>
      <c r="AJ134" s="5" t="s">
        <v>2</v>
      </c>
      <c r="AK134" s="13">
        <v>12631.343999999999</v>
      </c>
      <c r="AL134" s="13">
        <v>3948.56</v>
      </c>
      <c r="AM134" s="13">
        <v>18236.718000000001</v>
      </c>
      <c r="AN134" s="13">
        <v>14967.784000000001</v>
      </c>
      <c r="AO134" s="13">
        <v>99082.76400000001</v>
      </c>
      <c r="AP134" s="13">
        <v>125305.40800000001</v>
      </c>
      <c r="AQ134" s="13">
        <v>22372.560000000001</v>
      </c>
      <c r="AR134" s="13">
        <v>18885.528000000002</v>
      </c>
      <c r="AS134" s="13">
        <v>67927.444000000003</v>
      </c>
      <c r="AT134" s="13">
        <v>64787.85</v>
      </c>
      <c r="AU134" s="13">
        <v>1811.52</v>
      </c>
      <c r="AW134" s="13"/>
      <c r="AY134" s="5" t="s">
        <v>2</v>
      </c>
      <c r="AZ134" s="17">
        <v>1</v>
      </c>
      <c r="BA134" s="17">
        <v>1</v>
      </c>
      <c r="BB134" s="17">
        <v>1</v>
      </c>
      <c r="BC134" s="17">
        <v>1</v>
      </c>
      <c r="BD134" s="17">
        <v>1</v>
      </c>
      <c r="BE134" s="17">
        <v>1</v>
      </c>
      <c r="BF134" s="17">
        <v>1</v>
      </c>
      <c r="BG134" s="17">
        <v>1</v>
      </c>
      <c r="BH134" s="17">
        <v>1</v>
      </c>
      <c r="BI134" s="17">
        <v>1</v>
      </c>
      <c r="BJ134" s="17">
        <v>1</v>
      </c>
      <c r="BL134" s="17"/>
      <c r="BM134" s="17"/>
      <c r="BN134" s="5" t="s">
        <v>2</v>
      </c>
      <c r="BO134" s="17">
        <v>6.6000000000000003E-2</v>
      </c>
      <c r="BP134" s="17">
        <v>0.31</v>
      </c>
      <c r="BQ134" s="17">
        <v>7.0000000000000007E-2</v>
      </c>
      <c r="BR134" s="17">
        <v>5.4000000000000006E-2</v>
      </c>
      <c r="BS134" s="17">
        <v>5.2000000000000005E-2</v>
      </c>
      <c r="BT134" s="17">
        <v>3.6000000000000004E-2</v>
      </c>
      <c r="BU134" s="17">
        <v>3.2000000000000001E-2</v>
      </c>
      <c r="BV134" s="17">
        <v>0.06</v>
      </c>
      <c r="BW134" s="17">
        <v>5.4000000000000006E-2</v>
      </c>
      <c r="BX134" s="17">
        <v>5.2000000000000005E-2</v>
      </c>
      <c r="BY134" s="17">
        <v>0.05</v>
      </c>
      <c r="BZ134" s="12"/>
    </row>
    <row r="135" spans="3:78" x14ac:dyDescent="0.25">
      <c r="C135" s="7"/>
      <c r="D135" s="4"/>
      <c r="E135" s="4"/>
      <c r="F135" s="9" t="s">
        <v>0</v>
      </c>
      <c r="G135" s="14">
        <v>42986</v>
      </c>
      <c r="H135" s="14">
        <v>13175</v>
      </c>
      <c r="I135" s="14">
        <v>76861</v>
      </c>
      <c r="J135" s="14">
        <v>65429</v>
      </c>
      <c r="K135" s="14">
        <v>640000</v>
      </c>
      <c r="L135" s="14">
        <v>890095</v>
      </c>
      <c r="M135" s="14">
        <v>72302</v>
      </c>
      <c r="N135" s="14">
        <v>74146</v>
      </c>
      <c r="O135" s="14">
        <v>314678</v>
      </c>
      <c r="P135" s="14">
        <v>234320</v>
      </c>
      <c r="Q135" s="14">
        <v>4596</v>
      </c>
      <c r="R135" s="14"/>
      <c r="T135" s="16"/>
      <c r="U135" s="9" t="s">
        <v>0</v>
      </c>
      <c r="V135" s="16">
        <v>7.5</v>
      </c>
      <c r="W135" s="16">
        <v>8.9</v>
      </c>
      <c r="X135" s="16">
        <v>6.4</v>
      </c>
      <c r="Y135" s="16">
        <v>6</v>
      </c>
      <c r="Z135" s="16">
        <v>4</v>
      </c>
      <c r="AA135" s="16">
        <v>3.5</v>
      </c>
      <c r="AB135" s="16">
        <v>7.7</v>
      </c>
      <c r="AC135" s="16">
        <v>6.5</v>
      </c>
      <c r="AD135" s="16">
        <v>5.4</v>
      </c>
      <c r="AE135" s="16">
        <v>6.2</v>
      </c>
      <c r="AF135" s="16">
        <v>11.1</v>
      </c>
      <c r="AJ135" s="9" t="s">
        <v>0</v>
      </c>
      <c r="AK135" s="14">
        <v>6447.9</v>
      </c>
      <c r="AL135" s="14">
        <v>2345.15</v>
      </c>
      <c r="AM135" s="14">
        <v>9838.2080000000005</v>
      </c>
      <c r="AN135" s="14">
        <v>7851.48</v>
      </c>
      <c r="AO135" s="14">
        <v>51200</v>
      </c>
      <c r="AP135" s="14">
        <v>62306.65</v>
      </c>
      <c r="AQ135" s="14">
        <v>11134.508</v>
      </c>
      <c r="AR135" s="14">
        <v>9638.98</v>
      </c>
      <c r="AS135" s="14">
        <v>33985.224000000002</v>
      </c>
      <c r="AT135" s="14">
        <v>29055.68</v>
      </c>
      <c r="AU135" s="14">
        <v>1020.312</v>
      </c>
      <c r="AW135" s="14"/>
      <c r="AY135" s="9" t="s">
        <v>0</v>
      </c>
      <c r="AZ135" s="19">
        <v>0.22460602767211471</v>
      </c>
      <c r="BA135" s="19">
        <v>0.23356616082825132</v>
      </c>
      <c r="BB135" s="19">
        <v>0.22758996437845888</v>
      </c>
      <c r="BC135" s="19">
        <v>0.22730873187373629</v>
      </c>
      <c r="BD135" s="19">
        <v>0.23253287524356911</v>
      </c>
      <c r="BE135" s="19">
        <v>0.22730894423966122</v>
      </c>
      <c r="BF135" s="19">
        <v>0.19390360334266618</v>
      </c>
      <c r="BG135" s="19">
        <v>0.21200805187972505</v>
      </c>
      <c r="BH135" s="19">
        <v>0.24089315063879041</v>
      </c>
      <c r="BI135" s="19">
        <v>0.18083637595629429</v>
      </c>
      <c r="BJ135" s="19">
        <v>0.22833863275039745</v>
      </c>
      <c r="BL135" s="19"/>
      <c r="BM135" s="19"/>
      <c r="BN135" s="9" t="s">
        <v>0</v>
      </c>
      <c r="BO135" s="19">
        <v>3.3690904150817207E-2</v>
      </c>
      <c r="BP135" s="19">
        <v>0.139142113642483</v>
      </c>
      <c r="BQ135" s="19">
        <v>4.1574776627428742E-2</v>
      </c>
      <c r="BR135" s="19">
        <v>2.9131515440442738E-2</v>
      </c>
      <c r="BS135" s="19">
        <v>2.7277047824848352E-2</v>
      </c>
      <c r="BT135" s="19">
        <v>1.860263001948553E-2</v>
      </c>
      <c r="BU135" s="19">
        <v>1.5911626096776287E-2</v>
      </c>
      <c r="BV135" s="19">
        <v>2.9861154914770593E-2</v>
      </c>
      <c r="BW135" s="19">
        <v>2.7561046744364256E-2</v>
      </c>
      <c r="BX135" s="19">
        <v>2.6016460268989364E-2</v>
      </c>
      <c r="BY135" s="19">
        <v>2.2423710618580492E-2</v>
      </c>
      <c r="BZ135" s="12"/>
    </row>
    <row r="136" spans="3:78" x14ac:dyDescent="0.25">
      <c r="C136" s="7"/>
      <c r="D136" s="8"/>
      <c r="E136" s="8"/>
      <c r="F136" s="9" t="s">
        <v>3</v>
      </c>
      <c r="G136" s="14">
        <v>87773</v>
      </c>
      <c r="H136" s="14">
        <v>27406</v>
      </c>
      <c r="I136" s="14">
        <v>152409</v>
      </c>
      <c r="J136" s="14">
        <v>132469</v>
      </c>
      <c r="K136" s="14">
        <v>1242258</v>
      </c>
      <c r="L136" s="14">
        <v>1638619</v>
      </c>
      <c r="M136" s="14">
        <v>175711</v>
      </c>
      <c r="N136" s="14">
        <v>154851</v>
      </c>
      <c r="O136" s="14">
        <v>537322</v>
      </c>
      <c r="P136" s="14">
        <v>638532</v>
      </c>
      <c r="Q136" s="14">
        <v>9001</v>
      </c>
      <c r="R136" s="14"/>
      <c r="T136" s="16"/>
      <c r="U136" s="9" t="s">
        <v>3</v>
      </c>
      <c r="V136" s="16">
        <v>4.9000000000000004</v>
      </c>
      <c r="W136" s="16">
        <v>6.2</v>
      </c>
      <c r="X136" s="16">
        <v>4.3</v>
      </c>
      <c r="Y136" s="16">
        <v>4.7</v>
      </c>
      <c r="Z136" s="16">
        <v>2.8</v>
      </c>
      <c r="AA136" s="16">
        <v>2.4</v>
      </c>
      <c r="AB136" s="16">
        <v>5.0999999999999996</v>
      </c>
      <c r="AC136" s="16">
        <v>4.2</v>
      </c>
      <c r="AD136" s="16">
        <v>4.0999999999999996</v>
      </c>
      <c r="AE136" s="16">
        <v>3.8</v>
      </c>
      <c r="AF136" s="16">
        <v>7.3</v>
      </c>
      <c r="AJ136" s="9" t="s">
        <v>3</v>
      </c>
      <c r="AK136" s="14">
        <v>8601.7540000000008</v>
      </c>
      <c r="AL136" s="14">
        <v>3398.3440000000001</v>
      </c>
      <c r="AM136" s="14">
        <v>13107.173999999999</v>
      </c>
      <c r="AN136" s="14">
        <v>12452.086000000001</v>
      </c>
      <c r="AO136" s="14">
        <v>69566.448000000004</v>
      </c>
      <c r="AP136" s="14">
        <v>78653.712</v>
      </c>
      <c r="AQ136" s="14">
        <v>17922.522000000001</v>
      </c>
      <c r="AR136" s="14">
        <v>13007.484000000002</v>
      </c>
      <c r="AS136" s="14">
        <v>44060.403999999995</v>
      </c>
      <c r="AT136" s="14">
        <v>48528.432000000001</v>
      </c>
      <c r="AU136" s="14">
        <v>1314.146</v>
      </c>
      <c r="AW136" s="14"/>
      <c r="AY136" s="9" t="s">
        <v>3</v>
      </c>
      <c r="AZ136" s="19">
        <v>0.45862245537767005</v>
      </c>
      <c r="BA136" s="19">
        <v>0.48585307048645582</v>
      </c>
      <c r="BB136" s="19">
        <v>0.45129205814335671</v>
      </c>
      <c r="BC136" s="19">
        <v>0.46021428422537364</v>
      </c>
      <c r="BD136" s="19">
        <v>0.45135285083488386</v>
      </c>
      <c r="BE136" s="19">
        <v>0.41846404586145236</v>
      </c>
      <c r="BF136" s="19">
        <v>0.47123172314656886</v>
      </c>
      <c r="BG136" s="19">
        <v>0.44277046424119038</v>
      </c>
      <c r="BH136" s="19">
        <v>0.41133218555963919</v>
      </c>
      <c r="BI136" s="19">
        <v>0.4927868419773152</v>
      </c>
      <c r="BJ136" s="19">
        <v>0.44718799682034976</v>
      </c>
      <c r="BL136" s="19"/>
      <c r="BM136" s="19"/>
      <c r="BN136" s="9" t="s">
        <v>3</v>
      </c>
      <c r="BO136" s="19">
        <v>4.4945000627011664E-2</v>
      </c>
      <c r="BP136" s="19">
        <v>0.19986285429640169</v>
      </c>
      <c r="BQ136" s="19">
        <v>6.0245780740320526E-2</v>
      </c>
      <c r="BR136" s="19">
        <v>3.8811117000328674E-2</v>
      </c>
      <c r="BS136" s="19">
        <v>4.3260142717185125E-2</v>
      </c>
      <c r="BT136" s="19">
        <v>2.5275759646753496E-2</v>
      </c>
      <c r="BU136" s="19">
        <v>2.0086274201349716E-2</v>
      </c>
      <c r="BV136" s="19">
        <v>4.8065635760950014E-2</v>
      </c>
      <c r="BW136" s="19">
        <v>3.7192718996259998E-2</v>
      </c>
      <c r="BX136" s="19">
        <v>3.3729239215890411E-2</v>
      </c>
      <c r="BY136" s="19">
        <v>3.7451799990275952E-2</v>
      </c>
      <c r="BZ136" s="12"/>
    </row>
    <row r="137" spans="3:78" x14ac:dyDescent="0.25">
      <c r="C137" s="7"/>
      <c r="D137" s="8"/>
      <c r="E137" s="8"/>
      <c r="F137" s="9" t="s">
        <v>4</v>
      </c>
      <c r="G137" s="14">
        <v>60625</v>
      </c>
      <c r="H137" s="14">
        <v>15827</v>
      </c>
      <c r="I137" s="14">
        <v>108447</v>
      </c>
      <c r="J137" s="14">
        <v>89944</v>
      </c>
      <c r="K137" s="14">
        <v>870041</v>
      </c>
      <c r="L137" s="14">
        <v>1387080</v>
      </c>
      <c r="M137" s="14">
        <v>124863</v>
      </c>
      <c r="N137" s="14">
        <v>120735</v>
      </c>
      <c r="O137" s="14">
        <v>454297</v>
      </c>
      <c r="P137" s="14">
        <v>422905</v>
      </c>
      <c r="Q137" s="14">
        <v>6531</v>
      </c>
      <c r="R137" s="14"/>
      <c r="T137" s="16"/>
      <c r="U137" s="9" t="s">
        <v>4</v>
      </c>
      <c r="V137" s="16">
        <v>6</v>
      </c>
      <c r="W137" s="16">
        <v>8.3000000000000007</v>
      </c>
      <c r="X137" s="16">
        <v>5.4</v>
      </c>
      <c r="Y137" s="16">
        <v>5.3</v>
      </c>
      <c r="Z137" s="16">
        <v>3.2</v>
      </c>
      <c r="AA137" s="16">
        <v>3</v>
      </c>
      <c r="AB137" s="16">
        <v>6.4</v>
      </c>
      <c r="AC137" s="16">
        <v>5.3</v>
      </c>
      <c r="AD137" s="16">
        <v>4.3</v>
      </c>
      <c r="AE137" s="16">
        <v>4.2</v>
      </c>
      <c r="AF137" s="16">
        <v>8.9</v>
      </c>
      <c r="AJ137" s="9" t="s">
        <v>4</v>
      </c>
      <c r="AK137" s="14">
        <v>7275</v>
      </c>
      <c r="AL137" s="14">
        <v>2627.2820000000002</v>
      </c>
      <c r="AM137" s="14">
        <v>11712.276000000002</v>
      </c>
      <c r="AN137" s="14">
        <v>9534.0640000000003</v>
      </c>
      <c r="AO137" s="14">
        <v>55682.624000000003</v>
      </c>
      <c r="AP137" s="14">
        <v>83224.800000000003</v>
      </c>
      <c r="AQ137" s="14">
        <v>15982.464000000002</v>
      </c>
      <c r="AR137" s="14">
        <v>12797.91</v>
      </c>
      <c r="AS137" s="14">
        <v>39069.541999999994</v>
      </c>
      <c r="AT137" s="14">
        <v>35524.019999999997</v>
      </c>
      <c r="AU137" s="14">
        <v>1162.518</v>
      </c>
      <c r="AW137" s="14"/>
      <c r="AY137" s="9" t="s">
        <v>4</v>
      </c>
      <c r="AZ137" s="19">
        <v>0.31677151695021527</v>
      </c>
      <c r="BA137" s="19">
        <v>0.28058076868529286</v>
      </c>
      <c r="BB137" s="19">
        <v>0.32111797747818438</v>
      </c>
      <c r="BC137" s="19">
        <v>0.31247698390089007</v>
      </c>
      <c r="BD137" s="19">
        <v>0.31611427392154706</v>
      </c>
      <c r="BE137" s="19">
        <v>0.35422700989888639</v>
      </c>
      <c r="BF137" s="19">
        <v>0.33486467351076499</v>
      </c>
      <c r="BG137" s="19">
        <v>0.34522148387908458</v>
      </c>
      <c r="BH137" s="19">
        <v>0.34777466380157041</v>
      </c>
      <c r="BI137" s="19">
        <v>0.32637678206639054</v>
      </c>
      <c r="BJ137" s="19">
        <v>0.32447337042925278</v>
      </c>
      <c r="BL137" s="19"/>
      <c r="BM137" s="19"/>
      <c r="BN137" s="9" t="s">
        <v>4</v>
      </c>
      <c r="BO137" s="19">
        <v>3.8012582034025834E-2</v>
      </c>
      <c r="BP137" s="19">
        <v>0.16827388310715155</v>
      </c>
      <c r="BQ137" s="19">
        <v>4.6576407601758615E-2</v>
      </c>
      <c r="BR137" s="19">
        <v>3.4680741567643912E-2</v>
      </c>
      <c r="BS137" s="19">
        <v>3.3122560293494342E-2</v>
      </c>
      <c r="BT137" s="19">
        <v>2.0231313530979015E-2</v>
      </c>
      <c r="BU137" s="19">
        <v>2.1253620593933181E-2</v>
      </c>
      <c r="BV137" s="19">
        <v>4.2862678209377919E-2</v>
      </c>
      <c r="BW137" s="19">
        <v>3.6593477291182966E-2</v>
      </c>
      <c r="BX137" s="19">
        <v>2.9908621086935053E-2</v>
      </c>
      <c r="BY137" s="19">
        <v>2.7415649693576807E-2</v>
      </c>
      <c r="BZ137" s="12"/>
    </row>
    <row r="138" spans="3:78" x14ac:dyDescent="0.25">
      <c r="C138" s="3"/>
      <c r="D138" s="8"/>
      <c r="E138" s="8"/>
      <c r="F138" s="5" t="s">
        <v>2</v>
      </c>
      <c r="G138" s="13">
        <v>200344</v>
      </c>
      <c r="H138" s="13">
        <v>60542</v>
      </c>
      <c r="I138" s="13">
        <v>369714</v>
      </c>
      <c r="J138" s="13">
        <v>303746</v>
      </c>
      <c r="K138" s="13">
        <v>2897677</v>
      </c>
      <c r="L138" s="13">
        <v>4083396</v>
      </c>
      <c r="M138" s="13">
        <v>384445</v>
      </c>
      <c r="N138" s="13">
        <v>355370</v>
      </c>
      <c r="O138" s="13">
        <v>1188743</v>
      </c>
      <c r="P138" s="13">
        <v>1257761</v>
      </c>
      <c r="Q138" s="13">
        <v>17118</v>
      </c>
      <c r="R138" s="13"/>
      <c r="T138" s="15"/>
      <c r="U138" s="5" t="s">
        <v>2</v>
      </c>
      <c r="V138" s="15">
        <v>2.7</v>
      </c>
      <c r="W138" s="15">
        <v>3.4</v>
      </c>
      <c r="X138" s="15">
        <v>2.4</v>
      </c>
      <c r="Y138" s="15">
        <v>2.2999999999999998</v>
      </c>
      <c r="Z138" s="15">
        <v>1.8</v>
      </c>
      <c r="AA138" s="15">
        <v>1.1000000000000001</v>
      </c>
      <c r="AB138" s="15">
        <v>3</v>
      </c>
      <c r="AC138" s="15">
        <v>2.4</v>
      </c>
      <c r="AD138" s="15">
        <v>2.6</v>
      </c>
      <c r="AE138" s="15">
        <v>2.5</v>
      </c>
      <c r="AF138" s="15">
        <v>5</v>
      </c>
      <c r="AJ138" s="5" t="s">
        <v>2</v>
      </c>
      <c r="AK138" s="13">
        <v>10818.576000000001</v>
      </c>
      <c r="AL138" s="13">
        <v>4116.8559999999998</v>
      </c>
      <c r="AM138" s="13">
        <v>17746.272000000001</v>
      </c>
      <c r="AN138" s="13">
        <v>13972.315999999999</v>
      </c>
      <c r="AO138" s="13">
        <v>104316.37200000002</v>
      </c>
      <c r="AP138" s="13">
        <v>89834.712000000014</v>
      </c>
      <c r="AQ138" s="13">
        <v>23066.7</v>
      </c>
      <c r="AR138" s="13">
        <v>17057.759999999998</v>
      </c>
      <c r="AS138" s="13">
        <v>61814.636000000006</v>
      </c>
      <c r="AT138" s="13">
        <v>62888.05</v>
      </c>
      <c r="AU138" s="13">
        <v>1711.8</v>
      </c>
      <c r="AW138" s="13"/>
      <c r="AY138" s="5" t="s">
        <v>2</v>
      </c>
      <c r="AZ138" s="17">
        <v>1</v>
      </c>
      <c r="BA138" s="17">
        <v>1</v>
      </c>
      <c r="BB138" s="17">
        <v>1</v>
      </c>
      <c r="BC138" s="17">
        <v>1</v>
      </c>
      <c r="BD138" s="17">
        <v>1</v>
      </c>
      <c r="BE138" s="17">
        <v>1</v>
      </c>
      <c r="BF138" s="17">
        <v>1</v>
      </c>
      <c r="BG138" s="17">
        <v>1</v>
      </c>
      <c r="BH138" s="17">
        <v>1</v>
      </c>
      <c r="BI138" s="17">
        <v>1</v>
      </c>
      <c r="BJ138" s="17">
        <v>1</v>
      </c>
      <c r="BL138" s="17"/>
      <c r="BM138" s="17"/>
      <c r="BN138" s="5" t="s">
        <v>2</v>
      </c>
      <c r="BO138" s="17">
        <v>5.4000000000000006E-2</v>
      </c>
      <c r="BP138" s="17">
        <v>0.29400000000000004</v>
      </c>
      <c r="BQ138" s="17">
        <v>6.8000000000000005E-2</v>
      </c>
      <c r="BR138" s="17">
        <v>4.8000000000000001E-2</v>
      </c>
      <c r="BS138" s="17">
        <v>4.5999999999999999E-2</v>
      </c>
      <c r="BT138" s="17">
        <v>3.6000000000000004E-2</v>
      </c>
      <c r="BU138" s="17">
        <v>2.2000000000000002E-2</v>
      </c>
      <c r="BV138" s="17">
        <v>0.06</v>
      </c>
      <c r="BW138" s="17">
        <v>4.8000000000000001E-2</v>
      </c>
      <c r="BX138" s="17">
        <v>5.2000000000000005E-2</v>
      </c>
      <c r="BY138" s="17">
        <v>0.05</v>
      </c>
      <c r="BZ138" s="12"/>
    </row>
    <row r="139" spans="3:78" x14ac:dyDescent="0.25">
      <c r="C139" s="7"/>
      <c r="D139" s="8"/>
      <c r="E139" s="8"/>
      <c r="F139" s="9" t="s">
        <v>0</v>
      </c>
      <c r="G139" s="14">
        <v>34629</v>
      </c>
      <c r="H139" s="14">
        <v>8948</v>
      </c>
      <c r="I139" s="14">
        <v>73420</v>
      </c>
      <c r="J139" s="14">
        <v>57312</v>
      </c>
      <c r="K139" s="14">
        <v>562454</v>
      </c>
      <c r="L139" s="14">
        <v>710612</v>
      </c>
      <c r="M139" s="14">
        <v>57070</v>
      </c>
      <c r="N139" s="14">
        <v>66842</v>
      </c>
      <c r="O139" s="14">
        <v>219913</v>
      </c>
      <c r="P139" s="14">
        <v>187304</v>
      </c>
      <c r="Q139" s="14">
        <v>2913</v>
      </c>
      <c r="R139" s="14"/>
      <c r="T139" s="16"/>
      <c r="U139" s="9" t="s">
        <v>0</v>
      </c>
      <c r="V139" s="16">
        <v>8.6999999999999993</v>
      </c>
      <c r="W139" s="16">
        <v>11.6</v>
      </c>
      <c r="X139" s="16">
        <v>6.7</v>
      </c>
      <c r="Y139" s="16">
        <v>6.7</v>
      </c>
      <c r="Z139" s="16">
        <v>4</v>
      </c>
      <c r="AA139" s="16">
        <v>4.3</v>
      </c>
      <c r="AB139" s="16">
        <v>8.6999999999999993</v>
      </c>
      <c r="AC139" s="16">
        <v>6.8</v>
      </c>
      <c r="AD139" s="16">
        <v>6.6</v>
      </c>
      <c r="AE139" s="16">
        <v>7.2</v>
      </c>
      <c r="AF139" s="16">
        <v>15.3</v>
      </c>
      <c r="AJ139" s="9" t="s">
        <v>0</v>
      </c>
      <c r="AK139" s="14">
        <v>6025.4459999999999</v>
      </c>
      <c r="AL139" s="14">
        <v>2075.9360000000001</v>
      </c>
      <c r="AM139" s="14">
        <v>9838.2800000000007</v>
      </c>
      <c r="AN139" s="14">
        <v>7679.8080000000009</v>
      </c>
      <c r="AO139" s="14">
        <v>44996.32</v>
      </c>
      <c r="AP139" s="14">
        <v>61112.632000000005</v>
      </c>
      <c r="AQ139" s="14">
        <v>9930.1799999999985</v>
      </c>
      <c r="AR139" s="14">
        <v>9090.5119999999988</v>
      </c>
      <c r="AS139" s="14">
        <v>29028.515999999996</v>
      </c>
      <c r="AT139" s="14">
        <v>26971.776000000002</v>
      </c>
      <c r="AU139" s="14">
        <v>891.37800000000004</v>
      </c>
      <c r="AW139" s="14"/>
      <c r="AY139" s="9" t="s">
        <v>0</v>
      </c>
      <c r="AZ139" s="19">
        <v>0.17284770195264146</v>
      </c>
      <c r="BA139" s="19">
        <v>0.14779822272141654</v>
      </c>
      <c r="BB139" s="19">
        <v>0.19858593399222102</v>
      </c>
      <c r="BC139" s="19">
        <v>0.1886839662086085</v>
      </c>
      <c r="BD139" s="19">
        <v>0.19410514008290089</v>
      </c>
      <c r="BE139" s="19">
        <v>0.17402475782412483</v>
      </c>
      <c r="BF139" s="19">
        <v>0.14844776235872492</v>
      </c>
      <c r="BG139" s="19">
        <v>0.18809128513943213</v>
      </c>
      <c r="BH139" s="19">
        <v>0.18499625234386238</v>
      </c>
      <c r="BI139" s="19">
        <v>0.14891859423213155</v>
      </c>
      <c r="BJ139" s="19">
        <v>0.17017174903610235</v>
      </c>
      <c r="BL139" s="19"/>
      <c r="BM139" s="19"/>
      <c r="BN139" s="9" t="s">
        <v>0</v>
      </c>
      <c r="BO139" s="19">
        <v>3.0075500139759612E-2</v>
      </c>
      <c r="BP139" s="19">
        <v>0.12007561527631345</v>
      </c>
      <c r="BQ139" s="19">
        <v>3.428918767136864E-2</v>
      </c>
      <c r="BR139" s="19">
        <v>2.6610515154957617E-2</v>
      </c>
      <c r="BS139" s="19">
        <v>2.5283651471953539E-2</v>
      </c>
      <c r="BT139" s="19">
        <v>1.5528411206632071E-2</v>
      </c>
      <c r="BU139" s="19">
        <v>1.4966129172874734E-2</v>
      </c>
      <c r="BV139" s="19">
        <v>2.5829910650418134E-2</v>
      </c>
      <c r="BW139" s="19">
        <v>2.5580414778962769E-2</v>
      </c>
      <c r="BX139" s="19">
        <v>2.4419505309389834E-2</v>
      </c>
      <c r="BY139" s="19">
        <v>2.1444277569426948E-2</v>
      </c>
      <c r="BZ139" s="12"/>
    </row>
    <row r="140" spans="3:78" x14ac:dyDescent="0.25">
      <c r="C140" s="7"/>
      <c r="D140" s="4"/>
      <c r="E140" s="4"/>
      <c r="F140" s="9" t="s">
        <v>3</v>
      </c>
      <c r="G140" s="14">
        <v>84657</v>
      </c>
      <c r="H140" s="14">
        <v>26209</v>
      </c>
      <c r="I140" s="14">
        <v>149581</v>
      </c>
      <c r="J140" s="14">
        <v>123540</v>
      </c>
      <c r="K140" s="14">
        <v>1222895</v>
      </c>
      <c r="L140" s="14">
        <v>1528564</v>
      </c>
      <c r="M140" s="14">
        <v>159274</v>
      </c>
      <c r="N140" s="14">
        <v>120707</v>
      </c>
      <c r="O140" s="14">
        <v>461768</v>
      </c>
      <c r="P140" s="14">
        <v>578569</v>
      </c>
      <c r="Q140" s="14">
        <v>7939</v>
      </c>
      <c r="R140" s="14"/>
      <c r="T140" s="16"/>
      <c r="U140" s="9" t="s">
        <v>3</v>
      </c>
      <c r="V140" s="16">
        <v>5</v>
      </c>
      <c r="W140" s="16">
        <v>6.2</v>
      </c>
      <c r="X140" s="16">
        <v>4.7</v>
      </c>
      <c r="Y140" s="16">
        <v>4.7</v>
      </c>
      <c r="Z140" s="16">
        <v>2.8</v>
      </c>
      <c r="AA140" s="16">
        <v>2.4</v>
      </c>
      <c r="AB140" s="16">
        <v>5.0999999999999996</v>
      </c>
      <c r="AC140" s="16">
        <v>5.3</v>
      </c>
      <c r="AD140" s="16">
        <v>4.3</v>
      </c>
      <c r="AE140" s="16">
        <v>3.8</v>
      </c>
      <c r="AF140" s="16">
        <v>8.3000000000000007</v>
      </c>
      <c r="AJ140" s="9" t="s">
        <v>3</v>
      </c>
      <c r="AK140" s="14">
        <v>8465.7000000000007</v>
      </c>
      <c r="AL140" s="14">
        <v>3249.9160000000002</v>
      </c>
      <c r="AM140" s="14">
        <v>14060.614000000001</v>
      </c>
      <c r="AN140" s="14">
        <v>11612.76</v>
      </c>
      <c r="AO140" s="14">
        <v>68482.12</v>
      </c>
      <c r="AP140" s="14">
        <v>73371.072</v>
      </c>
      <c r="AQ140" s="14">
        <v>16245.947999999999</v>
      </c>
      <c r="AR140" s="14">
        <v>12794.941999999999</v>
      </c>
      <c r="AS140" s="14">
        <v>39712.047999999995</v>
      </c>
      <c r="AT140" s="14">
        <v>43971.243999999992</v>
      </c>
      <c r="AU140" s="14">
        <v>1317.8740000000003</v>
      </c>
      <c r="AW140" s="14"/>
      <c r="AY140" s="9" t="s">
        <v>3</v>
      </c>
      <c r="AZ140" s="19">
        <v>0.4225581998961786</v>
      </c>
      <c r="BA140" s="19">
        <v>0.4329060817283869</v>
      </c>
      <c r="BB140" s="19">
        <v>0.40458570678957251</v>
      </c>
      <c r="BC140" s="19">
        <v>0.40672140538476226</v>
      </c>
      <c r="BD140" s="19">
        <v>0.4220259884038145</v>
      </c>
      <c r="BE140" s="19">
        <v>0.37433645916291242</v>
      </c>
      <c r="BF140" s="19">
        <v>0.4142959330983626</v>
      </c>
      <c r="BG140" s="19">
        <v>0.33966570053746797</v>
      </c>
      <c r="BH140" s="19">
        <v>0.38845065754330416</v>
      </c>
      <c r="BI140" s="19">
        <v>0.4599991572325744</v>
      </c>
      <c r="BJ140" s="19">
        <v>0.46378081551583128</v>
      </c>
      <c r="BL140" s="19"/>
      <c r="BM140" s="19"/>
      <c r="BN140" s="9" t="s">
        <v>3</v>
      </c>
      <c r="BO140" s="19">
        <v>4.225581998961786E-2</v>
      </c>
      <c r="BP140" s="19">
        <v>0.187413315918463</v>
      </c>
      <c r="BQ140" s="19">
        <v>5.3680354134319978E-2</v>
      </c>
      <c r="BR140" s="19">
        <v>3.8031056438219822E-2</v>
      </c>
      <c r="BS140" s="19">
        <v>3.8231812106167655E-2</v>
      </c>
      <c r="BT140" s="19">
        <v>2.3633455350613612E-2</v>
      </c>
      <c r="BU140" s="19">
        <v>1.7968150039819795E-2</v>
      </c>
      <c r="BV140" s="19">
        <v>4.2258185176032984E-2</v>
      </c>
      <c r="BW140" s="19">
        <v>3.6004564256971607E-2</v>
      </c>
      <c r="BX140" s="19">
        <v>3.3406756548724152E-2</v>
      </c>
      <c r="BY140" s="19">
        <v>3.4959935949675655E-2</v>
      </c>
      <c r="BZ140" s="12"/>
    </row>
    <row r="141" spans="3:78" x14ac:dyDescent="0.25">
      <c r="C141" s="7"/>
      <c r="D141" s="8"/>
      <c r="E141" s="8"/>
      <c r="F141" s="9" t="s">
        <v>4</v>
      </c>
      <c r="G141" s="14">
        <v>81058</v>
      </c>
      <c r="H141" s="14">
        <v>25385</v>
      </c>
      <c r="I141" s="14">
        <v>146713</v>
      </c>
      <c r="J141" s="14">
        <v>122894</v>
      </c>
      <c r="K141" s="14">
        <v>1112328</v>
      </c>
      <c r="L141" s="14">
        <v>1844220</v>
      </c>
      <c r="M141" s="14">
        <v>168101</v>
      </c>
      <c r="N141" s="14">
        <v>167821</v>
      </c>
      <c r="O141" s="14">
        <v>507062</v>
      </c>
      <c r="P141" s="14">
        <v>491888</v>
      </c>
      <c r="Q141" s="14">
        <v>6266</v>
      </c>
      <c r="R141" s="14"/>
      <c r="T141" s="16"/>
      <c r="U141" s="9" t="s">
        <v>4</v>
      </c>
      <c r="V141" s="16">
        <v>5</v>
      </c>
      <c r="W141" s="16">
        <v>6.2</v>
      </c>
      <c r="X141" s="16">
        <v>4.7</v>
      </c>
      <c r="Y141" s="16">
        <v>4.7</v>
      </c>
      <c r="Z141" s="16">
        <v>2.8</v>
      </c>
      <c r="AA141" s="16">
        <v>2.4</v>
      </c>
      <c r="AB141" s="16">
        <v>5.0999999999999996</v>
      </c>
      <c r="AC141" s="16">
        <v>4.2</v>
      </c>
      <c r="AD141" s="16">
        <v>4.0999999999999996</v>
      </c>
      <c r="AE141" s="16">
        <v>4</v>
      </c>
      <c r="AF141" s="16">
        <v>8.9</v>
      </c>
      <c r="AJ141" s="9" t="s">
        <v>4</v>
      </c>
      <c r="AK141" s="14">
        <v>8105.8</v>
      </c>
      <c r="AL141" s="14">
        <v>3147.74</v>
      </c>
      <c r="AM141" s="14">
        <v>13791.021999999999</v>
      </c>
      <c r="AN141" s="14">
        <v>11552.036</v>
      </c>
      <c r="AO141" s="14">
        <v>62290.367999999995</v>
      </c>
      <c r="AP141" s="14">
        <v>88522.559999999998</v>
      </c>
      <c r="AQ141" s="14">
        <v>17146.302</v>
      </c>
      <c r="AR141" s="14">
        <v>14096.964000000002</v>
      </c>
      <c r="AS141" s="14">
        <v>41579.083999999995</v>
      </c>
      <c r="AT141" s="14">
        <v>39351.040000000001</v>
      </c>
      <c r="AU141" s="14">
        <v>1115.348</v>
      </c>
      <c r="AW141" s="14"/>
      <c r="AY141" s="9" t="s">
        <v>4</v>
      </c>
      <c r="AZ141" s="19">
        <v>0.40459409815117997</v>
      </c>
      <c r="BA141" s="19">
        <v>0.41929569555019658</v>
      </c>
      <c r="BB141" s="19">
        <v>0.39682835921820653</v>
      </c>
      <c r="BC141" s="19">
        <v>0.40459462840662924</v>
      </c>
      <c r="BD141" s="19">
        <v>0.38386887151328458</v>
      </c>
      <c r="BE141" s="19">
        <v>0.45163878301296273</v>
      </c>
      <c r="BF141" s="19">
        <v>0.43725630454291253</v>
      </c>
      <c r="BG141" s="19">
        <v>0.47224301432309984</v>
      </c>
      <c r="BH141" s="19">
        <v>0.42655309011283349</v>
      </c>
      <c r="BI141" s="19">
        <v>0.39108224853529405</v>
      </c>
      <c r="BJ141" s="19">
        <v>0.36604743544806634</v>
      </c>
      <c r="BL141" s="19"/>
      <c r="BM141" s="19"/>
      <c r="BN141" s="9" t="s">
        <v>4</v>
      </c>
      <c r="BO141" s="19">
        <v>4.0459409815117996E-2</v>
      </c>
      <c r="BP141" s="19">
        <v>0.19888771704288266</v>
      </c>
      <c r="BQ141" s="19">
        <v>5.1992666248224378E-2</v>
      </c>
      <c r="BR141" s="19">
        <v>3.7301865766511413E-2</v>
      </c>
      <c r="BS141" s="19">
        <v>3.803189507022315E-2</v>
      </c>
      <c r="BT141" s="19">
        <v>2.1496656804743934E-2</v>
      </c>
      <c r="BU141" s="19">
        <v>2.1678661584622214E-2</v>
      </c>
      <c r="BV141" s="19">
        <v>4.4600143063377076E-2</v>
      </c>
      <c r="BW141" s="19">
        <v>3.9668413203140386E-2</v>
      </c>
      <c r="BX141" s="19">
        <v>3.4977353389252341E-2</v>
      </c>
      <c r="BY141" s="19">
        <v>3.1286579882823524E-2</v>
      </c>
      <c r="BZ141" s="12"/>
    </row>
    <row r="142" spans="3:78" x14ac:dyDescent="0.25">
      <c r="C142" s="7"/>
      <c r="D142" s="8"/>
      <c r="E142" s="8"/>
      <c r="F142" s="9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6"/>
      <c r="U142" s="9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P142" s="9"/>
      <c r="AQ142" s="14"/>
      <c r="AR142" s="14"/>
      <c r="AS142" s="14"/>
      <c r="AT142" s="14"/>
      <c r="AU142" s="14"/>
      <c r="AV142" s="14"/>
      <c r="AW142" s="14"/>
      <c r="AY142" s="9"/>
      <c r="AZ142" s="19"/>
      <c r="BA142" s="19"/>
      <c r="BB142" s="19"/>
      <c r="BC142" s="19"/>
      <c r="BD142" s="19"/>
      <c r="BE142" s="19"/>
      <c r="BF142" s="18"/>
      <c r="BH142" s="9"/>
      <c r="BI142" s="19"/>
      <c r="BJ142" s="19"/>
      <c r="BK142" s="19"/>
      <c r="BL142" s="19"/>
      <c r="BM142" s="19"/>
      <c r="BN142" s="19"/>
      <c r="BO142" s="19"/>
    </row>
  </sheetData>
  <conditionalFormatting sqref="S86 AR86">
    <cfRule type="cellIs" dxfId="28" priority="168" operator="greaterThan">
      <formula>0</formula>
    </cfRule>
  </conditionalFormatting>
  <conditionalFormatting sqref="S87 AR87">
    <cfRule type="cellIs" dxfId="27" priority="167" operator="greaterThan">
      <formula>0</formula>
    </cfRule>
  </conditionalFormatting>
  <conditionalFormatting sqref="AL86:AQ87 V86:AB90">
    <cfRule type="cellIs" dxfId="26" priority="161" operator="greaterThan">
      <formula>33.4</formula>
    </cfRule>
    <cfRule type="cellIs" dxfId="25" priority="162" operator="greaterThan">
      <formula>16.6</formula>
    </cfRule>
  </conditionalFormatting>
  <conditionalFormatting sqref="H53:M53 T54:X59 H54:H57">
    <cfRule type="containsText" dxfId="24" priority="125" operator="containsText" text="f">
      <formula>NOT(ISERROR(SEARCH("f",H53)))</formula>
    </cfRule>
    <cfRule type="containsText" dxfId="23" priority="126" operator="containsText" text="e">
      <formula>NOT(ISERROR(SEARCH("e",H53)))</formula>
    </cfRule>
  </conditionalFormatting>
  <conditionalFormatting sqref="G100">
    <cfRule type="cellIs" dxfId="22" priority="35" operator="greaterThan">
      <formula>33.4</formula>
    </cfRule>
    <cfRule type="cellIs" dxfId="21" priority="36" operator="greaterThan">
      <formula>16.6</formula>
    </cfRule>
  </conditionalFormatting>
  <conditionalFormatting sqref="H100:Q100">
    <cfRule type="cellIs" dxfId="20" priority="33" operator="greaterThan">
      <formula>33.4</formula>
    </cfRule>
    <cfRule type="cellIs" dxfId="19" priority="34" operator="greaterThan">
      <formula>16.6</formula>
    </cfRule>
  </conditionalFormatting>
  <conditionalFormatting sqref="G101:G102">
    <cfRule type="cellIs" dxfId="18" priority="31" operator="greaterThan">
      <formula>33.4</formula>
    </cfRule>
    <cfRule type="cellIs" dxfId="17" priority="32" operator="greaterThan">
      <formula>16.6</formula>
    </cfRule>
  </conditionalFormatting>
  <conditionalFormatting sqref="H101:Q102">
    <cfRule type="cellIs" dxfId="16" priority="29" operator="greaterThan">
      <formula>33.4</formula>
    </cfRule>
    <cfRule type="cellIs" dxfId="15" priority="30" operator="greaterThan">
      <formula>16.6</formula>
    </cfRule>
  </conditionalFormatting>
  <conditionalFormatting sqref="H58">
    <cfRule type="containsText" dxfId="14" priority="17" operator="containsText" text="f">
      <formula>NOT(ISERROR(SEARCH("f",H58)))</formula>
    </cfRule>
    <cfRule type="containsText" dxfId="13" priority="18" operator="containsText" text="e">
      <formula>NOT(ISERROR(SEARCH("e",H58)))</formula>
    </cfRule>
  </conditionalFormatting>
  <conditionalFormatting sqref="H59">
    <cfRule type="containsText" dxfId="12" priority="15" operator="containsText" text="f">
      <formula>NOT(ISERROR(SEARCH("f",H59)))</formula>
    </cfRule>
    <cfRule type="containsText" dxfId="11" priority="16" operator="containsText" text="e">
      <formula>NOT(ISERROR(SEARCH("e",H59)))</formula>
    </cfRule>
  </conditionalFormatting>
  <conditionalFormatting sqref="I54:S57">
    <cfRule type="containsText" dxfId="10" priority="13" operator="containsText" text="f">
      <formula>NOT(ISERROR(SEARCH("f",I54)))</formula>
    </cfRule>
    <cfRule type="containsText" dxfId="9" priority="14" operator="containsText" text="e">
      <formula>NOT(ISERROR(SEARCH("e",I54)))</formula>
    </cfRule>
  </conditionalFormatting>
  <conditionalFormatting sqref="I58:S58">
    <cfRule type="containsText" dxfId="8" priority="11" operator="containsText" text="f">
      <formula>NOT(ISERROR(SEARCH("f",I58)))</formula>
    </cfRule>
    <cfRule type="containsText" dxfId="7" priority="12" operator="containsText" text="e">
      <formula>NOT(ISERROR(SEARCH("e",I58)))</formula>
    </cfRule>
  </conditionalFormatting>
  <conditionalFormatting sqref="I59:S59">
    <cfRule type="containsText" dxfId="6" priority="9" operator="containsText" text="f">
      <formula>NOT(ISERROR(SEARCH("f",I59)))</formula>
    </cfRule>
    <cfRule type="containsText" dxfId="5" priority="10" operator="containsText" text="e">
      <formula>NOT(ISERROR(SEARCH("e",I59)))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5</xdr:col>
                    <xdr:colOff>590550</xdr:colOff>
                    <xdr:row>4</xdr:row>
                    <xdr:rowOff>180975</xdr:rowOff>
                  </from>
                  <to>
                    <xdr:col>9</xdr:col>
                    <xdr:colOff>314325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5"/>
  <sheetViews>
    <sheetView zoomScale="80" zoomScaleNormal="80" workbookViewId="0"/>
  </sheetViews>
  <sheetFormatPr defaultRowHeight="15" x14ac:dyDescent="0.25"/>
  <cols>
    <col min="1" max="7" width="9.140625" style="74"/>
    <col min="8" max="8" width="10.5703125" style="73" bestFit="1" customWidth="1"/>
    <col min="9" max="9" width="9.140625" style="72"/>
    <col min="10" max="12" width="9.140625" style="70"/>
    <col min="13" max="13" width="9.140625" style="71"/>
    <col min="14" max="15" width="9.140625" style="70"/>
  </cols>
  <sheetData>
    <row r="1" spans="1:16" s="82" customFormat="1" ht="25.5" x14ac:dyDescent="0.25">
      <c r="A1" s="88" t="s">
        <v>64</v>
      </c>
      <c r="B1" s="88" t="s">
        <v>63</v>
      </c>
      <c r="C1" s="88" t="s">
        <v>14</v>
      </c>
      <c r="D1" s="88" t="s">
        <v>62</v>
      </c>
      <c r="E1" s="89" t="s">
        <v>61</v>
      </c>
      <c r="F1" s="89" t="s">
        <v>60</v>
      </c>
      <c r="G1" s="88" t="s">
        <v>59</v>
      </c>
      <c r="H1" s="87" t="s">
        <v>58</v>
      </c>
      <c r="I1" s="86" t="s">
        <v>57</v>
      </c>
      <c r="J1" s="85" t="s">
        <v>8</v>
      </c>
      <c r="K1" s="83" t="s">
        <v>55</v>
      </c>
      <c r="L1" s="83" t="s">
        <v>54</v>
      </c>
      <c r="M1" s="84" t="s">
        <v>56</v>
      </c>
      <c r="N1" s="83" t="s">
        <v>8</v>
      </c>
      <c r="O1" s="83" t="s">
        <v>55</v>
      </c>
      <c r="P1" s="83" t="s">
        <v>54</v>
      </c>
    </row>
    <row r="2" spans="1:16" ht="15.75" customHeight="1" x14ac:dyDescent="0.25">
      <c r="A2" s="74" t="s">
        <v>7</v>
      </c>
      <c r="B2" s="74" t="s">
        <v>37</v>
      </c>
      <c r="C2" s="74" t="s">
        <v>39</v>
      </c>
      <c r="D2" s="74" t="s">
        <v>35</v>
      </c>
      <c r="E2" s="74" t="s">
        <v>49</v>
      </c>
      <c r="F2" s="74" t="s">
        <v>33</v>
      </c>
      <c r="G2" s="126" t="s">
        <v>30</v>
      </c>
      <c r="H2" s="73" t="s">
        <v>47</v>
      </c>
      <c r="J2" s="79" t="e">
        <f t="shared" ref="J2:J44" si="0">2*(H2*I2/100)</f>
        <v>#VALUE!</v>
      </c>
      <c r="M2" s="78"/>
      <c r="N2" s="77">
        <f t="shared" ref="N2:N30" si="1">2*(I2*M2/100)</f>
        <v>0</v>
      </c>
      <c r="P2" s="70"/>
    </row>
    <row r="3" spans="1:16" ht="15.75" customHeight="1" x14ac:dyDescent="0.25">
      <c r="A3" s="74" t="s">
        <v>7</v>
      </c>
      <c r="B3" s="74" t="s">
        <v>37</v>
      </c>
      <c r="C3" s="74" t="s">
        <v>5</v>
      </c>
      <c r="D3" s="74" t="s">
        <v>35</v>
      </c>
      <c r="E3" s="74" t="s">
        <v>49</v>
      </c>
      <c r="F3" s="74" t="s">
        <v>33</v>
      </c>
      <c r="G3" s="126" t="s">
        <v>28</v>
      </c>
      <c r="H3" s="73" t="s">
        <v>47</v>
      </c>
      <c r="J3" s="79" t="e">
        <f t="shared" si="0"/>
        <v>#VALUE!</v>
      </c>
      <c r="M3" s="78"/>
      <c r="N3" s="77">
        <f t="shared" si="1"/>
        <v>0</v>
      </c>
      <c r="P3" s="70"/>
    </row>
    <row r="4" spans="1:16" ht="15.75" customHeight="1" x14ac:dyDescent="0.25">
      <c r="A4" s="74" t="s">
        <v>7</v>
      </c>
      <c r="B4" s="74" t="s">
        <v>37</v>
      </c>
      <c r="C4" s="74" t="s">
        <v>39</v>
      </c>
      <c r="D4" s="74" t="s">
        <v>35</v>
      </c>
      <c r="E4" s="74" t="s">
        <v>49</v>
      </c>
      <c r="F4" s="74" t="s">
        <v>33</v>
      </c>
      <c r="G4" s="126" t="s">
        <v>29</v>
      </c>
      <c r="H4" s="73" t="s">
        <v>47</v>
      </c>
      <c r="J4" s="79" t="e">
        <f t="shared" si="0"/>
        <v>#VALUE!</v>
      </c>
      <c r="M4" s="78"/>
      <c r="N4" s="77">
        <f t="shared" si="1"/>
        <v>0</v>
      </c>
      <c r="P4" s="70"/>
    </row>
    <row r="5" spans="1:16" ht="15.75" customHeight="1" x14ac:dyDescent="0.25">
      <c r="A5" s="74" t="s">
        <v>7</v>
      </c>
      <c r="B5" s="74" t="s">
        <v>37</v>
      </c>
      <c r="C5" s="74" t="s">
        <v>5</v>
      </c>
      <c r="D5" s="74" t="s">
        <v>35</v>
      </c>
      <c r="E5" s="74" t="s">
        <v>49</v>
      </c>
      <c r="F5" s="74" t="s">
        <v>33</v>
      </c>
      <c r="G5" s="74" t="s">
        <v>29</v>
      </c>
      <c r="H5" s="73" t="s">
        <v>47</v>
      </c>
      <c r="J5" s="79" t="e">
        <f t="shared" si="0"/>
        <v>#VALUE!</v>
      </c>
      <c r="M5" s="78"/>
      <c r="N5" s="77">
        <f t="shared" si="1"/>
        <v>0</v>
      </c>
      <c r="P5" s="70"/>
    </row>
    <row r="6" spans="1:16" ht="15.75" customHeight="1" x14ac:dyDescent="0.25">
      <c r="A6" s="74" t="s">
        <v>7</v>
      </c>
      <c r="B6" s="74" t="s">
        <v>37</v>
      </c>
      <c r="C6" s="74" t="s">
        <v>39</v>
      </c>
      <c r="D6" s="74" t="s">
        <v>35</v>
      </c>
      <c r="E6" s="74" t="s">
        <v>49</v>
      </c>
      <c r="F6" s="74" t="s">
        <v>33</v>
      </c>
      <c r="G6" s="126" t="s">
        <v>28</v>
      </c>
      <c r="H6" s="73" t="s">
        <v>47</v>
      </c>
      <c r="J6" s="79" t="e">
        <f t="shared" si="0"/>
        <v>#VALUE!</v>
      </c>
      <c r="M6" s="78"/>
      <c r="N6" s="77">
        <f t="shared" si="1"/>
        <v>0</v>
      </c>
      <c r="P6" s="70"/>
    </row>
    <row r="7" spans="1:16" ht="15.75" customHeight="1" x14ac:dyDescent="0.25">
      <c r="A7" s="74" t="s">
        <v>7</v>
      </c>
      <c r="B7" s="74" t="s">
        <v>37</v>
      </c>
      <c r="C7" s="74" t="s">
        <v>5</v>
      </c>
      <c r="D7" s="74" t="s">
        <v>35</v>
      </c>
      <c r="E7" s="74" t="s">
        <v>49</v>
      </c>
      <c r="F7" s="74" t="s">
        <v>33</v>
      </c>
      <c r="G7" s="126" t="s">
        <v>30</v>
      </c>
      <c r="H7" s="73" t="s">
        <v>47</v>
      </c>
      <c r="J7" s="79" t="e">
        <f t="shared" si="0"/>
        <v>#VALUE!</v>
      </c>
      <c r="M7" s="78"/>
      <c r="N7" s="77">
        <f t="shared" si="1"/>
        <v>0</v>
      </c>
      <c r="P7" s="70"/>
    </row>
    <row r="8" spans="1:16" ht="15.75" customHeight="1" x14ac:dyDescent="0.25">
      <c r="A8" s="74" t="s">
        <v>7</v>
      </c>
      <c r="B8" s="74" t="s">
        <v>37</v>
      </c>
      <c r="C8" s="74" t="s">
        <v>36</v>
      </c>
      <c r="D8" s="74" t="s">
        <v>35</v>
      </c>
      <c r="E8" s="74" t="s">
        <v>49</v>
      </c>
      <c r="F8" s="74" t="s">
        <v>33</v>
      </c>
      <c r="G8" s="126" t="s">
        <v>29</v>
      </c>
      <c r="H8" s="73" t="s">
        <v>47</v>
      </c>
      <c r="J8" s="79" t="e">
        <f t="shared" si="0"/>
        <v>#VALUE!</v>
      </c>
      <c r="M8" s="78"/>
      <c r="N8" s="77">
        <f t="shared" si="1"/>
        <v>0</v>
      </c>
      <c r="P8" s="70"/>
    </row>
    <row r="9" spans="1:16" ht="15.75" customHeight="1" x14ac:dyDescent="0.25">
      <c r="A9" s="74" t="s">
        <v>7</v>
      </c>
      <c r="B9" s="74" t="s">
        <v>37</v>
      </c>
      <c r="C9" s="74" t="s">
        <v>36</v>
      </c>
      <c r="D9" s="74" t="s">
        <v>35</v>
      </c>
      <c r="E9" s="74" t="s">
        <v>49</v>
      </c>
      <c r="F9" s="74" t="s">
        <v>33</v>
      </c>
      <c r="G9" s="74" t="s">
        <v>30</v>
      </c>
      <c r="H9" s="73" t="s">
        <v>47</v>
      </c>
      <c r="J9" s="79" t="e">
        <f t="shared" si="0"/>
        <v>#VALUE!</v>
      </c>
      <c r="M9" s="78"/>
      <c r="N9" s="77">
        <f t="shared" si="1"/>
        <v>0</v>
      </c>
      <c r="P9" s="70"/>
    </row>
    <row r="10" spans="1:16" ht="15.75" customHeight="1" x14ac:dyDescent="0.25">
      <c r="A10" s="74" t="s">
        <v>7</v>
      </c>
      <c r="B10" s="74" t="s">
        <v>37</v>
      </c>
      <c r="C10" s="74" t="s">
        <v>36</v>
      </c>
      <c r="D10" s="74" t="s">
        <v>35</v>
      </c>
      <c r="E10" s="74" t="s">
        <v>49</v>
      </c>
      <c r="F10" s="74" t="s">
        <v>33</v>
      </c>
      <c r="G10" s="126" t="s">
        <v>28</v>
      </c>
      <c r="H10" s="73" t="s">
        <v>47</v>
      </c>
      <c r="J10" s="79" t="e">
        <f t="shared" si="0"/>
        <v>#VALUE!</v>
      </c>
      <c r="M10" s="78"/>
      <c r="N10" s="77">
        <f t="shared" si="1"/>
        <v>0</v>
      </c>
      <c r="P10" s="70"/>
    </row>
    <row r="11" spans="1:16" ht="15.75" customHeight="1" x14ac:dyDescent="0.25">
      <c r="A11" s="74" t="s">
        <v>7</v>
      </c>
      <c r="B11" s="74" t="s">
        <v>37</v>
      </c>
      <c r="C11" s="74" t="s">
        <v>39</v>
      </c>
      <c r="D11" s="74" t="s">
        <v>35</v>
      </c>
      <c r="E11" s="74" t="s">
        <v>46</v>
      </c>
      <c r="F11" s="74" t="s">
        <v>33</v>
      </c>
      <c r="G11" s="126" t="s">
        <v>30</v>
      </c>
      <c r="H11" s="73" t="s">
        <v>47</v>
      </c>
      <c r="J11" s="79" t="e">
        <f t="shared" si="0"/>
        <v>#VALUE!</v>
      </c>
      <c r="M11" s="78">
        <v>0.22207668492498214</v>
      </c>
      <c r="N11" s="77">
        <f t="shared" si="1"/>
        <v>0</v>
      </c>
      <c r="P11" s="70"/>
    </row>
    <row r="12" spans="1:16" ht="15.75" customHeight="1" x14ac:dyDescent="0.25">
      <c r="A12" s="74" t="s">
        <v>7</v>
      </c>
      <c r="B12" s="74" t="s">
        <v>37</v>
      </c>
      <c r="C12" s="74" t="s">
        <v>5</v>
      </c>
      <c r="D12" s="74" t="s">
        <v>35</v>
      </c>
      <c r="E12" s="74" t="s">
        <v>46</v>
      </c>
      <c r="F12" s="74" t="s">
        <v>33</v>
      </c>
      <c r="G12" s="126" t="s">
        <v>28</v>
      </c>
      <c r="H12" s="73" t="s">
        <v>47</v>
      </c>
      <c r="J12" s="79" t="e">
        <f t="shared" si="0"/>
        <v>#VALUE!</v>
      </c>
      <c r="M12" s="78">
        <v>0.26801426872770512</v>
      </c>
      <c r="N12" s="77">
        <f t="shared" si="1"/>
        <v>0</v>
      </c>
      <c r="P12" s="70"/>
    </row>
    <row r="13" spans="1:16" ht="15.75" customHeight="1" x14ac:dyDescent="0.25">
      <c r="A13" s="74" t="s">
        <v>7</v>
      </c>
      <c r="B13" s="74" t="s">
        <v>37</v>
      </c>
      <c r="C13" s="74" t="s">
        <v>5</v>
      </c>
      <c r="D13" s="74" t="s">
        <v>35</v>
      </c>
      <c r="E13" s="74" t="s">
        <v>46</v>
      </c>
      <c r="F13" s="74" t="s">
        <v>33</v>
      </c>
      <c r="G13" s="74" t="s">
        <v>30</v>
      </c>
      <c r="H13" s="73" t="s">
        <v>47</v>
      </c>
      <c r="J13" s="79" t="e">
        <f t="shared" si="0"/>
        <v>#VALUE!</v>
      </c>
      <c r="M13" s="78">
        <v>0.32722948870392388</v>
      </c>
      <c r="N13" s="77">
        <f t="shared" si="1"/>
        <v>0</v>
      </c>
      <c r="P13" s="70"/>
    </row>
    <row r="14" spans="1:16" ht="15.75" customHeight="1" x14ac:dyDescent="0.25">
      <c r="A14" s="74" t="s">
        <v>7</v>
      </c>
      <c r="B14" s="74" t="s">
        <v>38</v>
      </c>
      <c r="C14" s="74" t="s">
        <v>36</v>
      </c>
      <c r="D14" s="74" t="s">
        <v>35</v>
      </c>
      <c r="E14" s="74" t="s">
        <v>50</v>
      </c>
      <c r="F14" s="74" t="s">
        <v>33</v>
      </c>
      <c r="G14" s="126" t="s">
        <v>32</v>
      </c>
      <c r="H14" s="73">
        <v>22005090</v>
      </c>
      <c r="I14" s="72">
        <v>0.6</v>
      </c>
      <c r="J14" s="79">
        <f t="shared" si="0"/>
        <v>264061.08</v>
      </c>
      <c r="M14" s="78">
        <v>1</v>
      </c>
      <c r="N14" s="77">
        <f t="shared" si="1"/>
        <v>1.2E-2</v>
      </c>
      <c r="P14" s="70"/>
    </row>
    <row r="15" spans="1:16" ht="15.75" customHeight="1" x14ac:dyDescent="0.25">
      <c r="A15" s="74" t="s">
        <v>7</v>
      </c>
      <c r="B15" s="81" t="s">
        <v>38</v>
      </c>
      <c r="D15" s="74" t="s">
        <v>1</v>
      </c>
      <c r="E15" s="74" t="s">
        <v>50</v>
      </c>
      <c r="F15" s="74" t="s">
        <v>33</v>
      </c>
      <c r="G15" s="126" t="s">
        <v>32</v>
      </c>
      <c r="H15" s="125">
        <v>21956482</v>
      </c>
      <c r="I15" s="72">
        <v>0.6</v>
      </c>
      <c r="J15" s="79">
        <f t="shared" si="0"/>
        <v>263477.78399999999</v>
      </c>
      <c r="M15" s="78">
        <v>1</v>
      </c>
      <c r="N15" s="77">
        <f t="shared" si="1"/>
        <v>1.2E-2</v>
      </c>
      <c r="P15" s="70"/>
    </row>
    <row r="16" spans="1:16" ht="15.75" customHeight="1" x14ac:dyDescent="0.25">
      <c r="A16" s="81" t="s">
        <v>7</v>
      </c>
      <c r="B16" s="81" t="s">
        <v>38</v>
      </c>
      <c r="C16" s="81" t="s">
        <v>36</v>
      </c>
      <c r="D16" s="81" t="s">
        <v>51</v>
      </c>
      <c r="E16" s="81" t="s">
        <v>50</v>
      </c>
      <c r="F16" s="74" t="s">
        <v>33</v>
      </c>
      <c r="G16" s="126" t="s">
        <v>32</v>
      </c>
      <c r="H16" s="80">
        <v>19224318</v>
      </c>
      <c r="I16" s="72">
        <v>0.6</v>
      </c>
      <c r="J16" s="79">
        <f t="shared" si="0"/>
        <v>230691.81599999999</v>
      </c>
      <c r="M16" s="78">
        <v>1</v>
      </c>
      <c r="N16" s="77">
        <f t="shared" si="1"/>
        <v>1.2E-2</v>
      </c>
    </row>
    <row r="17" spans="1:16" ht="15.75" customHeight="1" x14ac:dyDescent="0.25">
      <c r="A17" s="74" t="s">
        <v>7</v>
      </c>
      <c r="B17" s="74" t="s">
        <v>38</v>
      </c>
      <c r="C17" s="74" t="s">
        <v>39</v>
      </c>
      <c r="D17" s="74" t="s">
        <v>35</v>
      </c>
      <c r="E17" s="74" t="s">
        <v>50</v>
      </c>
      <c r="F17" s="74" t="s">
        <v>33</v>
      </c>
      <c r="G17" s="74" t="s">
        <v>32</v>
      </c>
      <c r="H17" s="73">
        <v>11118856</v>
      </c>
      <c r="I17" s="72">
        <v>0.8</v>
      </c>
      <c r="J17" s="79">
        <f t="shared" si="0"/>
        <v>177901.69600000003</v>
      </c>
      <c r="M17" s="78">
        <v>1</v>
      </c>
      <c r="N17" s="77">
        <f t="shared" si="1"/>
        <v>1.6E-2</v>
      </c>
      <c r="P17" s="70"/>
    </row>
    <row r="18" spans="1:16" ht="15.75" customHeight="1" x14ac:dyDescent="0.25">
      <c r="A18" s="74" t="s">
        <v>7</v>
      </c>
      <c r="B18" s="81" t="s">
        <v>38</v>
      </c>
      <c r="D18" s="74" t="s">
        <v>13</v>
      </c>
      <c r="E18" s="74" t="s">
        <v>50</v>
      </c>
      <c r="F18" s="74" t="s">
        <v>33</v>
      </c>
      <c r="G18" s="126" t="s">
        <v>32</v>
      </c>
      <c r="H18" s="125">
        <v>11096524</v>
      </c>
      <c r="I18" s="72">
        <v>0.8</v>
      </c>
      <c r="J18" s="79">
        <f t="shared" si="0"/>
        <v>177544.38400000002</v>
      </c>
      <c r="M18" s="78">
        <v>1</v>
      </c>
      <c r="N18" s="77">
        <f t="shared" si="1"/>
        <v>1.6E-2</v>
      </c>
      <c r="O18" s="78"/>
      <c r="P18" s="78"/>
    </row>
    <row r="19" spans="1:16" ht="15.75" customHeight="1" x14ac:dyDescent="0.25">
      <c r="A19" s="74" t="s">
        <v>7</v>
      </c>
      <c r="B19" s="74" t="s">
        <v>38</v>
      </c>
      <c r="C19" s="74" t="s">
        <v>5</v>
      </c>
      <c r="D19" s="74" t="s">
        <v>35</v>
      </c>
      <c r="E19" s="74" t="s">
        <v>50</v>
      </c>
      <c r="F19" s="74" t="s">
        <v>33</v>
      </c>
      <c r="G19" s="126" t="s">
        <v>32</v>
      </c>
      <c r="H19" s="73">
        <v>10886234</v>
      </c>
      <c r="I19" s="72">
        <v>0.8</v>
      </c>
      <c r="J19" s="79">
        <f t="shared" si="0"/>
        <v>174179.74400000004</v>
      </c>
      <c r="M19" s="78">
        <v>1</v>
      </c>
      <c r="N19" s="77">
        <f t="shared" si="1"/>
        <v>1.6E-2</v>
      </c>
      <c r="P19" s="70"/>
    </row>
    <row r="20" spans="1:16" ht="15.75" customHeight="1" x14ac:dyDescent="0.25">
      <c r="A20" s="74" t="s">
        <v>7</v>
      </c>
      <c r="B20" s="81" t="s">
        <v>38</v>
      </c>
      <c r="D20" s="74" t="s">
        <v>5</v>
      </c>
      <c r="E20" s="74" t="s">
        <v>50</v>
      </c>
      <c r="F20" s="74" t="s">
        <v>33</v>
      </c>
      <c r="G20" s="126" t="s">
        <v>32</v>
      </c>
      <c r="H20" s="125">
        <v>10859958</v>
      </c>
      <c r="I20" s="72">
        <v>0.8</v>
      </c>
      <c r="J20" s="79">
        <f t="shared" si="0"/>
        <v>173759.32800000001</v>
      </c>
      <c r="M20" s="78">
        <v>1</v>
      </c>
      <c r="N20" s="77">
        <f t="shared" si="1"/>
        <v>1.6E-2</v>
      </c>
      <c r="P20" s="70"/>
    </row>
    <row r="21" spans="1:16" ht="15.75" customHeight="1" x14ac:dyDescent="0.25">
      <c r="A21" s="81" t="s">
        <v>7</v>
      </c>
      <c r="B21" s="81" t="s">
        <v>38</v>
      </c>
      <c r="C21" s="81" t="s">
        <v>13</v>
      </c>
      <c r="D21" s="81" t="s">
        <v>51</v>
      </c>
      <c r="E21" s="81" t="s">
        <v>50</v>
      </c>
      <c r="F21" s="74" t="s">
        <v>33</v>
      </c>
      <c r="G21" s="81" t="s">
        <v>32</v>
      </c>
      <c r="H21" s="80">
        <v>9690719</v>
      </c>
      <c r="I21" s="72">
        <v>0.8</v>
      </c>
      <c r="J21" s="79">
        <f t="shared" si="0"/>
        <v>155051.50400000002</v>
      </c>
      <c r="M21" s="78">
        <v>1</v>
      </c>
      <c r="N21" s="77">
        <f t="shared" si="1"/>
        <v>1.6E-2</v>
      </c>
      <c r="P21" s="70"/>
    </row>
    <row r="22" spans="1:16" ht="15.75" customHeight="1" x14ac:dyDescent="0.25">
      <c r="A22" s="81" t="s">
        <v>7</v>
      </c>
      <c r="B22" s="81" t="s">
        <v>38</v>
      </c>
      <c r="C22" s="81" t="s">
        <v>5</v>
      </c>
      <c r="D22" s="81" t="s">
        <v>51</v>
      </c>
      <c r="E22" s="81" t="s">
        <v>50</v>
      </c>
      <c r="F22" s="74" t="s">
        <v>33</v>
      </c>
      <c r="G22" s="126" t="s">
        <v>32</v>
      </c>
      <c r="H22" s="80">
        <v>9533599</v>
      </c>
      <c r="I22" s="72">
        <v>0.8</v>
      </c>
      <c r="J22" s="79">
        <f t="shared" si="0"/>
        <v>152537.584</v>
      </c>
      <c r="M22" s="78">
        <v>1</v>
      </c>
      <c r="N22" s="77">
        <f t="shared" si="1"/>
        <v>1.6E-2</v>
      </c>
      <c r="P22" s="70"/>
    </row>
    <row r="23" spans="1:16" ht="15.75" customHeight="1" x14ac:dyDescent="0.25">
      <c r="A23" s="74" t="s">
        <v>7</v>
      </c>
      <c r="B23" s="74" t="s">
        <v>38</v>
      </c>
      <c r="C23" s="74" t="s">
        <v>36</v>
      </c>
      <c r="D23" s="74" t="s">
        <v>35</v>
      </c>
      <c r="E23" s="74" t="s">
        <v>50</v>
      </c>
      <c r="F23" s="74" t="s">
        <v>33</v>
      </c>
      <c r="G23" s="126" t="s">
        <v>29</v>
      </c>
      <c r="H23" s="73">
        <v>9260054</v>
      </c>
      <c r="I23" s="72">
        <v>0.8</v>
      </c>
      <c r="J23" s="79">
        <f t="shared" si="0"/>
        <v>148160.864</v>
      </c>
      <c r="M23" s="78">
        <v>0.42081418435461976</v>
      </c>
      <c r="N23" s="77">
        <f t="shared" si="1"/>
        <v>6.7330269496739172E-3</v>
      </c>
      <c r="P23" s="70"/>
    </row>
    <row r="24" spans="1:16" ht="15.75" customHeight="1" x14ac:dyDescent="0.25">
      <c r="A24" s="74" t="s">
        <v>7</v>
      </c>
      <c r="B24" s="81" t="s">
        <v>38</v>
      </c>
      <c r="D24" s="74" t="s">
        <v>1</v>
      </c>
      <c r="E24" s="74" t="s">
        <v>50</v>
      </c>
      <c r="F24" s="74" t="s">
        <v>33</v>
      </c>
      <c r="G24" s="124" t="s">
        <v>29</v>
      </c>
      <c r="H24" s="125">
        <v>9239913</v>
      </c>
      <c r="I24" s="72">
        <v>0.8</v>
      </c>
      <c r="J24" s="79">
        <f t="shared" si="0"/>
        <v>147838.60800000001</v>
      </c>
      <c r="M24" s="78">
        <v>0.42081418435461976</v>
      </c>
      <c r="N24" s="77">
        <f t="shared" si="1"/>
        <v>6.7330269496739172E-3</v>
      </c>
      <c r="P24" s="70"/>
    </row>
    <row r="25" spans="1:16" ht="15.75" customHeight="1" x14ac:dyDescent="0.25">
      <c r="A25" s="74" t="s">
        <v>7</v>
      </c>
      <c r="B25" s="74" t="s">
        <v>38</v>
      </c>
      <c r="C25" s="74" t="s">
        <v>36</v>
      </c>
      <c r="D25" s="74" t="s">
        <v>35</v>
      </c>
      <c r="E25" s="74" t="s">
        <v>50</v>
      </c>
      <c r="F25" s="74" t="s">
        <v>33</v>
      </c>
      <c r="G25" s="74" t="s">
        <v>28</v>
      </c>
      <c r="H25" s="73">
        <v>8335031</v>
      </c>
      <c r="I25" s="72">
        <v>0.9</v>
      </c>
      <c r="J25" s="79">
        <f t="shared" si="0"/>
        <v>150030.55800000002</v>
      </c>
      <c r="M25" s="78">
        <v>0.3787774101355641</v>
      </c>
      <c r="N25" s="77">
        <f t="shared" si="1"/>
        <v>6.8179933824401538E-3</v>
      </c>
      <c r="P25" s="70"/>
    </row>
    <row r="26" spans="1:16" ht="15.75" customHeight="1" x14ac:dyDescent="0.25">
      <c r="A26" s="74" t="s">
        <v>7</v>
      </c>
      <c r="B26" s="81" t="s">
        <v>38</v>
      </c>
      <c r="D26" s="74" t="s">
        <v>1</v>
      </c>
      <c r="E26" s="74" t="s">
        <v>50</v>
      </c>
      <c r="F26" s="74" t="s">
        <v>33</v>
      </c>
      <c r="G26" s="123" t="s">
        <v>28</v>
      </c>
      <c r="H26" s="125">
        <v>8317926</v>
      </c>
      <c r="I26" s="72">
        <v>0.9</v>
      </c>
      <c r="J26" s="79">
        <f t="shared" si="0"/>
        <v>149722.66800000001</v>
      </c>
      <c r="M26" s="78">
        <v>0.3787774101355641</v>
      </c>
      <c r="N26" s="77">
        <f t="shared" si="1"/>
        <v>6.8179933824401538E-3</v>
      </c>
      <c r="P26" s="70"/>
    </row>
    <row r="27" spans="1:16" ht="15.75" customHeight="1" x14ac:dyDescent="0.25">
      <c r="A27" s="81" t="s">
        <v>7</v>
      </c>
      <c r="B27" s="81" t="s">
        <v>38</v>
      </c>
      <c r="C27" s="81" t="s">
        <v>36</v>
      </c>
      <c r="D27" s="81" t="s">
        <v>51</v>
      </c>
      <c r="E27" s="81" t="s">
        <v>50</v>
      </c>
      <c r="F27" s="74" t="s">
        <v>33</v>
      </c>
      <c r="G27" s="81" t="s">
        <v>29</v>
      </c>
      <c r="H27" s="80">
        <v>8015307</v>
      </c>
      <c r="I27" s="72">
        <v>0.9</v>
      </c>
      <c r="J27" s="79">
        <f t="shared" si="0"/>
        <v>144275.52599999998</v>
      </c>
      <c r="M27" s="78">
        <v>0.4169358309615977</v>
      </c>
      <c r="N27" s="77">
        <f t="shared" si="1"/>
        <v>7.5048449573087584E-3</v>
      </c>
    </row>
    <row r="28" spans="1:16" ht="15.75" customHeight="1" x14ac:dyDescent="0.25">
      <c r="A28" s="74" t="s">
        <v>7</v>
      </c>
      <c r="B28" s="74" t="s">
        <v>38</v>
      </c>
      <c r="C28" s="74" t="s">
        <v>36</v>
      </c>
      <c r="D28" s="74" t="s">
        <v>35</v>
      </c>
      <c r="E28" s="74" t="s">
        <v>44</v>
      </c>
      <c r="F28" s="74" t="s">
        <v>33</v>
      </c>
      <c r="G28" s="74" t="s">
        <v>32</v>
      </c>
      <c r="H28" s="73">
        <v>7999190</v>
      </c>
      <c r="I28" s="72">
        <v>0.6</v>
      </c>
      <c r="J28" s="79">
        <f t="shared" si="0"/>
        <v>95990.28</v>
      </c>
      <c r="M28" s="78">
        <v>1</v>
      </c>
      <c r="N28" s="77">
        <f t="shared" si="1"/>
        <v>1.2E-2</v>
      </c>
      <c r="P28" s="70"/>
    </row>
    <row r="29" spans="1:16" ht="15.75" customHeight="1" x14ac:dyDescent="0.25">
      <c r="A29" s="81" t="s">
        <v>7</v>
      </c>
      <c r="B29" s="81" t="s">
        <v>38</v>
      </c>
      <c r="C29" s="81" t="s">
        <v>36</v>
      </c>
      <c r="D29" s="81" t="s">
        <v>51</v>
      </c>
      <c r="E29" s="81" t="s">
        <v>50</v>
      </c>
      <c r="F29" s="74" t="s">
        <v>33</v>
      </c>
      <c r="G29" s="81" t="s">
        <v>28</v>
      </c>
      <c r="H29" s="80">
        <v>7248610</v>
      </c>
      <c r="I29" s="72">
        <v>1</v>
      </c>
      <c r="J29" s="79">
        <f t="shared" si="0"/>
        <v>144972.20000000001</v>
      </c>
      <c r="M29" s="78">
        <v>0.37705420811287038</v>
      </c>
      <c r="N29" s="77">
        <f t="shared" si="1"/>
        <v>7.541084162257408E-3</v>
      </c>
    </row>
    <row r="30" spans="1:16" ht="15.75" customHeight="1" x14ac:dyDescent="0.25">
      <c r="A30" s="74" t="s">
        <v>7</v>
      </c>
      <c r="B30" s="74" t="s">
        <v>37</v>
      </c>
      <c r="C30" s="74" t="s">
        <v>36</v>
      </c>
      <c r="D30" s="74" t="s">
        <v>35</v>
      </c>
      <c r="E30" s="74" t="s">
        <v>50</v>
      </c>
      <c r="F30" s="74" t="s">
        <v>33</v>
      </c>
      <c r="G30" s="74" t="s">
        <v>32</v>
      </c>
      <c r="H30" s="73">
        <v>6927008</v>
      </c>
      <c r="I30" s="72">
        <v>1.1000000000000001</v>
      </c>
      <c r="J30" s="79">
        <f t="shared" si="0"/>
        <v>152394.17600000001</v>
      </c>
      <c r="M30" s="78">
        <v>1</v>
      </c>
      <c r="N30" s="77">
        <f t="shared" si="1"/>
        <v>2.2000000000000002E-2</v>
      </c>
      <c r="P30" s="70"/>
    </row>
    <row r="31" spans="1:16" x14ac:dyDescent="0.25">
      <c r="A31" s="74" t="s">
        <v>7</v>
      </c>
      <c r="B31" s="74" t="s">
        <v>37</v>
      </c>
      <c r="D31" s="74" t="s">
        <v>1</v>
      </c>
      <c r="E31" s="74" t="s">
        <v>50</v>
      </c>
      <c r="F31" s="74" t="s">
        <v>33</v>
      </c>
      <c r="G31" s="74" t="s">
        <v>32</v>
      </c>
      <c r="H31" s="125">
        <v>6867407</v>
      </c>
      <c r="I31" s="72">
        <v>1.1000000000000001</v>
      </c>
      <c r="J31" s="79">
        <f t="shared" si="0"/>
        <v>151082.954</v>
      </c>
      <c r="M31" s="78">
        <v>1</v>
      </c>
      <c r="N31" s="77"/>
      <c r="P31" s="70"/>
    </row>
    <row r="32" spans="1:16" x14ac:dyDescent="0.25">
      <c r="A32" s="74" t="s">
        <v>7</v>
      </c>
      <c r="B32" s="74" t="s">
        <v>38</v>
      </c>
      <c r="C32" s="74" t="s">
        <v>36</v>
      </c>
      <c r="D32" s="74" t="s">
        <v>35</v>
      </c>
      <c r="E32" s="74" t="s">
        <v>45</v>
      </c>
      <c r="F32" s="74" t="s">
        <v>33</v>
      </c>
      <c r="G32" s="74" t="s">
        <v>32</v>
      </c>
      <c r="H32" s="73">
        <v>5649976</v>
      </c>
      <c r="I32" s="72">
        <v>1</v>
      </c>
      <c r="J32" s="79">
        <f t="shared" si="0"/>
        <v>112999.52</v>
      </c>
      <c r="M32" s="78">
        <v>1</v>
      </c>
      <c r="N32" s="77">
        <f t="shared" ref="N32:N44" si="2">2*(I32*M32/100)</f>
        <v>0.02</v>
      </c>
      <c r="P32" s="70"/>
    </row>
    <row r="33" spans="1:16" ht="15" customHeight="1" x14ac:dyDescent="0.25">
      <c r="A33" s="81" t="s">
        <v>7</v>
      </c>
      <c r="B33" s="81" t="s">
        <v>38</v>
      </c>
      <c r="C33" s="81" t="s">
        <v>36</v>
      </c>
      <c r="D33" s="81" t="s">
        <v>35</v>
      </c>
      <c r="E33" s="81" t="s">
        <v>50</v>
      </c>
      <c r="F33" s="81" t="s">
        <v>27</v>
      </c>
      <c r="G33" s="81" t="s">
        <v>32</v>
      </c>
      <c r="H33" s="80">
        <v>5146260</v>
      </c>
      <c r="I33" s="72">
        <v>1.2</v>
      </c>
      <c r="J33" s="79">
        <f t="shared" si="0"/>
        <v>123510.24</v>
      </c>
      <c r="M33" s="78">
        <v>1</v>
      </c>
      <c r="N33" s="77">
        <f t="shared" si="2"/>
        <v>2.4E-2</v>
      </c>
      <c r="P33" s="70"/>
    </row>
    <row r="34" spans="1:16" x14ac:dyDescent="0.25">
      <c r="A34" s="81" t="s">
        <v>7</v>
      </c>
      <c r="B34" s="81" t="s">
        <v>38</v>
      </c>
      <c r="C34" s="81" t="s">
        <v>36</v>
      </c>
      <c r="D34" s="81" t="s">
        <v>35</v>
      </c>
      <c r="E34" s="81" t="s">
        <v>50</v>
      </c>
      <c r="F34" s="81" t="s">
        <v>26</v>
      </c>
      <c r="G34" s="81" t="s">
        <v>32</v>
      </c>
      <c r="H34" s="80">
        <v>4892557</v>
      </c>
      <c r="I34" s="72">
        <v>1.4</v>
      </c>
      <c r="J34" s="79">
        <f t="shared" si="0"/>
        <v>136991.59599999999</v>
      </c>
      <c r="M34" s="78">
        <v>1</v>
      </c>
      <c r="N34" s="77">
        <f t="shared" si="2"/>
        <v>2.7999999999999997E-2</v>
      </c>
      <c r="P34" s="70"/>
    </row>
    <row r="35" spans="1:16" ht="15.75" customHeight="1" x14ac:dyDescent="0.25">
      <c r="A35" s="74" t="s">
        <v>7</v>
      </c>
      <c r="B35" s="74" t="s">
        <v>38</v>
      </c>
      <c r="C35" s="74" t="s">
        <v>5</v>
      </c>
      <c r="D35" s="74" t="s">
        <v>35</v>
      </c>
      <c r="E35" s="74" t="s">
        <v>50</v>
      </c>
      <c r="F35" s="74" t="s">
        <v>33</v>
      </c>
      <c r="G35" s="74" t="s">
        <v>29</v>
      </c>
      <c r="H35" s="73">
        <v>4796351</v>
      </c>
      <c r="I35" s="72">
        <v>1.4</v>
      </c>
      <c r="J35" s="79">
        <f t="shared" si="0"/>
        <v>134297.82799999998</v>
      </c>
      <c r="M35" s="78">
        <v>0.44058863698869599</v>
      </c>
      <c r="N35" s="77">
        <f t="shared" si="2"/>
        <v>1.2336481835683486E-2</v>
      </c>
      <c r="P35" s="70"/>
    </row>
    <row r="36" spans="1:16" x14ac:dyDescent="0.25">
      <c r="A36" s="74" t="s">
        <v>7</v>
      </c>
      <c r="B36" s="81" t="s">
        <v>38</v>
      </c>
      <c r="D36" s="74" t="s">
        <v>5</v>
      </c>
      <c r="E36" s="74" t="s">
        <v>50</v>
      </c>
      <c r="F36" s="74" t="s">
        <v>33</v>
      </c>
      <c r="G36" s="123" t="s">
        <v>29</v>
      </c>
      <c r="H36" s="125">
        <v>4784921</v>
      </c>
      <c r="I36" s="72">
        <v>1.4</v>
      </c>
      <c r="J36" s="79">
        <f t="shared" si="0"/>
        <v>133977.788</v>
      </c>
      <c r="M36" s="78">
        <v>0.44058863698869599</v>
      </c>
      <c r="N36" s="77">
        <f t="shared" si="2"/>
        <v>1.2336481835683486E-2</v>
      </c>
      <c r="P36" s="70"/>
    </row>
    <row r="37" spans="1:16" ht="15.75" customHeight="1" x14ac:dyDescent="0.25">
      <c r="A37" s="74" t="s">
        <v>7</v>
      </c>
      <c r="B37" s="74" t="s">
        <v>38</v>
      </c>
      <c r="C37" s="74" t="s">
        <v>39</v>
      </c>
      <c r="D37" s="74" t="s">
        <v>35</v>
      </c>
      <c r="E37" s="74" t="s">
        <v>50</v>
      </c>
      <c r="F37" s="74" t="s">
        <v>33</v>
      </c>
      <c r="G37" s="74" t="s">
        <v>28</v>
      </c>
      <c r="H37" s="73">
        <v>4673736</v>
      </c>
      <c r="I37" s="72">
        <v>1.4</v>
      </c>
      <c r="J37" s="79">
        <f t="shared" si="0"/>
        <v>130864.60799999999</v>
      </c>
      <c r="M37" s="78">
        <v>0.42034324394524042</v>
      </c>
      <c r="N37" s="77">
        <f t="shared" si="2"/>
        <v>1.176961083046673E-2</v>
      </c>
      <c r="P37" s="70"/>
    </row>
    <row r="38" spans="1:16" x14ac:dyDescent="0.25">
      <c r="A38" s="74" t="s">
        <v>7</v>
      </c>
      <c r="B38" s="81" t="s">
        <v>38</v>
      </c>
      <c r="D38" s="74" t="s">
        <v>13</v>
      </c>
      <c r="E38" s="74" t="s">
        <v>50</v>
      </c>
      <c r="F38" s="74" t="s">
        <v>33</v>
      </c>
      <c r="G38" s="123" t="s">
        <v>28</v>
      </c>
      <c r="H38" s="125">
        <v>4665550</v>
      </c>
      <c r="I38" s="72">
        <v>1.4</v>
      </c>
      <c r="J38" s="79">
        <f t="shared" si="0"/>
        <v>130635.4</v>
      </c>
      <c r="M38" s="78">
        <v>0.42034324394524042</v>
      </c>
      <c r="N38" s="77">
        <f t="shared" si="2"/>
        <v>1.176961083046673E-2</v>
      </c>
      <c r="O38" s="78"/>
      <c r="P38" s="78"/>
    </row>
    <row r="39" spans="1:16" x14ac:dyDescent="0.25">
      <c r="A39" s="81" t="s">
        <v>7</v>
      </c>
      <c r="B39" s="81" t="s">
        <v>38</v>
      </c>
      <c r="C39" s="81" t="s">
        <v>36</v>
      </c>
      <c r="D39" s="81" t="s">
        <v>35</v>
      </c>
      <c r="E39" s="81" t="s">
        <v>50</v>
      </c>
      <c r="F39" s="81" t="s">
        <v>25</v>
      </c>
      <c r="G39" s="81" t="s">
        <v>32</v>
      </c>
      <c r="H39" s="80">
        <v>4624825</v>
      </c>
      <c r="I39" s="72">
        <v>1.4</v>
      </c>
      <c r="J39" s="79">
        <f t="shared" si="0"/>
        <v>129495.1</v>
      </c>
      <c r="M39" s="78">
        <v>1</v>
      </c>
      <c r="N39" s="77">
        <f t="shared" si="2"/>
        <v>2.7999999999999997E-2</v>
      </c>
      <c r="P39" s="70"/>
    </row>
    <row r="40" spans="1:16" x14ac:dyDescent="0.25">
      <c r="A40" s="81" t="s">
        <v>7</v>
      </c>
      <c r="B40" s="81" t="s">
        <v>37</v>
      </c>
      <c r="C40" s="81" t="s">
        <v>36</v>
      </c>
      <c r="D40" s="81" t="s">
        <v>52</v>
      </c>
      <c r="E40" s="81" t="s">
        <v>50</v>
      </c>
      <c r="F40" s="74" t="s">
        <v>33</v>
      </c>
      <c r="G40" s="81" t="s">
        <v>32</v>
      </c>
      <c r="H40" s="80">
        <v>4534764</v>
      </c>
      <c r="I40" s="72">
        <v>1.4</v>
      </c>
      <c r="J40" s="79">
        <f t="shared" si="0"/>
        <v>126973.39199999999</v>
      </c>
      <c r="M40" s="78">
        <v>1</v>
      </c>
      <c r="N40" s="77">
        <f t="shared" si="2"/>
        <v>2.7999999999999997E-2</v>
      </c>
      <c r="P40" s="70"/>
    </row>
    <row r="41" spans="1:16" x14ac:dyDescent="0.25">
      <c r="A41" s="74" t="s">
        <v>7</v>
      </c>
      <c r="B41" s="74" t="s">
        <v>38</v>
      </c>
      <c r="C41" s="74" t="s">
        <v>39</v>
      </c>
      <c r="D41" s="74" t="s">
        <v>35</v>
      </c>
      <c r="E41" s="74" t="s">
        <v>50</v>
      </c>
      <c r="F41" s="74" t="s">
        <v>33</v>
      </c>
      <c r="G41" s="74" t="s">
        <v>29</v>
      </c>
      <c r="H41" s="73">
        <v>4463703</v>
      </c>
      <c r="I41" s="72">
        <v>1.4</v>
      </c>
      <c r="J41" s="79">
        <f t="shared" si="0"/>
        <v>124983.68399999998</v>
      </c>
      <c r="M41" s="78">
        <v>0.40145344089355955</v>
      </c>
      <c r="N41" s="77">
        <f t="shared" si="2"/>
        <v>1.1240696345019667E-2</v>
      </c>
      <c r="P41" s="70"/>
    </row>
    <row r="42" spans="1:16" x14ac:dyDescent="0.25">
      <c r="A42" s="74" t="s">
        <v>7</v>
      </c>
      <c r="B42" s="81" t="s">
        <v>38</v>
      </c>
      <c r="D42" s="74" t="s">
        <v>13</v>
      </c>
      <c r="E42" s="74" t="s">
        <v>50</v>
      </c>
      <c r="F42" s="74" t="s">
        <v>33</v>
      </c>
      <c r="G42" s="123" t="s">
        <v>29</v>
      </c>
      <c r="H42" s="125">
        <v>4454992</v>
      </c>
      <c r="I42" s="72">
        <v>1.4</v>
      </c>
      <c r="J42" s="79">
        <f t="shared" si="0"/>
        <v>124739.776</v>
      </c>
      <c r="M42" s="78">
        <v>0.40145344089355955</v>
      </c>
      <c r="N42" s="77">
        <f t="shared" si="2"/>
        <v>1.1240696345019667E-2</v>
      </c>
      <c r="O42" s="78"/>
      <c r="P42" s="78"/>
    </row>
    <row r="43" spans="1:16" x14ac:dyDescent="0.25">
      <c r="A43" s="74" t="s">
        <v>7</v>
      </c>
      <c r="B43" s="74" t="s">
        <v>38</v>
      </c>
      <c r="C43" s="74" t="s">
        <v>36</v>
      </c>
      <c r="D43" s="74" t="s">
        <v>35</v>
      </c>
      <c r="E43" s="74" t="s">
        <v>50</v>
      </c>
      <c r="F43" s="74" t="s">
        <v>33</v>
      </c>
      <c r="G43" s="74" t="s">
        <v>30</v>
      </c>
      <c r="H43" s="73">
        <v>4410005</v>
      </c>
      <c r="I43" s="72">
        <v>1.4</v>
      </c>
      <c r="J43" s="79">
        <f t="shared" si="0"/>
        <v>123480.14</v>
      </c>
      <c r="M43" s="78">
        <v>0.20040840550981615</v>
      </c>
      <c r="N43" s="77">
        <f t="shared" si="2"/>
        <v>5.6114353542748522E-3</v>
      </c>
      <c r="P43" s="70"/>
    </row>
    <row r="44" spans="1:16" x14ac:dyDescent="0.25">
      <c r="A44" s="74" t="s">
        <v>7</v>
      </c>
      <c r="B44" s="74" t="s">
        <v>37</v>
      </c>
      <c r="C44" s="74" t="s">
        <v>36</v>
      </c>
      <c r="D44" s="74" t="s">
        <v>35</v>
      </c>
      <c r="E44" s="74" t="s">
        <v>50</v>
      </c>
      <c r="F44" s="74" t="s">
        <v>33</v>
      </c>
      <c r="G44" s="74" t="s">
        <v>28</v>
      </c>
      <c r="H44" s="73">
        <v>4403162</v>
      </c>
      <c r="I44" s="72">
        <v>1.4</v>
      </c>
      <c r="J44" s="79">
        <f t="shared" si="0"/>
        <v>123288.53599999999</v>
      </c>
      <c r="M44" s="78">
        <v>0.6356513519256799</v>
      </c>
      <c r="N44" s="77">
        <f t="shared" si="2"/>
        <v>1.7798237853919038E-2</v>
      </c>
      <c r="P44" s="70"/>
    </row>
    <row r="45" spans="1:16" ht="15" customHeight="1" x14ac:dyDescent="0.25">
      <c r="A45" s="74" t="s">
        <v>7</v>
      </c>
      <c r="B45" s="81" t="s">
        <v>38</v>
      </c>
      <c r="D45" s="74" t="s">
        <v>1</v>
      </c>
      <c r="E45" s="74" t="s">
        <v>50</v>
      </c>
      <c r="F45" s="74" t="s">
        <v>33</v>
      </c>
      <c r="G45" s="123" t="s">
        <v>30</v>
      </c>
      <c r="H45" s="125">
        <v>4398643</v>
      </c>
      <c r="I45" s="72">
        <v>1.4</v>
      </c>
      <c r="J45" s="79">
        <f t="shared" ref="J45:J46" si="3">2*(H45*I45/100)</f>
        <v>123162.00399999999</v>
      </c>
      <c r="M45" s="78">
        <v>0.6356513519256799</v>
      </c>
      <c r="N45" s="77">
        <f t="shared" ref="N45:N46" si="4">2*(I45*M45/100)</f>
        <v>1.7798237853919038E-2</v>
      </c>
      <c r="P45" s="70"/>
    </row>
    <row r="46" spans="1:16" x14ac:dyDescent="0.25">
      <c r="A46" s="74" t="s">
        <v>7</v>
      </c>
      <c r="B46" s="74" t="s">
        <v>37</v>
      </c>
      <c r="D46" s="74" t="s">
        <v>1</v>
      </c>
      <c r="E46" s="74" t="s">
        <v>50</v>
      </c>
      <c r="F46" s="74" t="s">
        <v>33</v>
      </c>
      <c r="G46" s="123" t="s">
        <v>28</v>
      </c>
      <c r="H46" s="125">
        <v>4387605</v>
      </c>
      <c r="I46" s="72">
        <v>1.4</v>
      </c>
      <c r="J46" s="79">
        <f t="shared" si="3"/>
        <v>122852.94</v>
      </c>
      <c r="M46" s="78">
        <v>0.6356513519256799</v>
      </c>
      <c r="N46" s="77">
        <f t="shared" si="4"/>
        <v>1.7798237853919038E-2</v>
      </c>
      <c r="O46" s="78"/>
      <c r="P46" s="78"/>
    </row>
    <row r="47" spans="1:16" x14ac:dyDescent="0.25">
      <c r="A47" s="81" t="s">
        <v>7</v>
      </c>
      <c r="B47" s="81" t="s">
        <v>38</v>
      </c>
      <c r="C47" s="81" t="s">
        <v>5</v>
      </c>
      <c r="D47" s="81" t="s">
        <v>51</v>
      </c>
      <c r="E47" s="81" t="s">
        <v>50</v>
      </c>
      <c r="F47" s="74" t="s">
        <v>33</v>
      </c>
      <c r="G47" s="81" t="s">
        <v>29</v>
      </c>
      <c r="H47" s="80">
        <v>4112985</v>
      </c>
      <c r="I47" s="72">
        <v>1.4</v>
      </c>
      <c r="J47" s="79">
        <f t="shared" ref="J47:J110" si="5">2*(H47*I47/100)</f>
        <v>115163.58</v>
      </c>
      <c r="M47" s="78">
        <v>0.43141997056935161</v>
      </c>
      <c r="N47" s="77">
        <f t="shared" ref="N47:N110" si="6">2*(I47*M47/100)</f>
        <v>1.2079759175941845E-2</v>
      </c>
      <c r="P47" s="70"/>
    </row>
    <row r="48" spans="1:16" x14ac:dyDescent="0.25">
      <c r="A48" s="74" t="s">
        <v>7</v>
      </c>
      <c r="B48" s="74" t="s">
        <v>38</v>
      </c>
      <c r="C48" s="74" t="s">
        <v>39</v>
      </c>
      <c r="D48" s="74" t="s">
        <v>35</v>
      </c>
      <c r="E48" s="74" t="s">
        <v>44</v>
      </c>
      <c r="F48" s="74" t="s">
        <v>33</v>
      </c>
      <c r="G48" s="74" t="s">
        <v>32</v>
      </c>
      <c r="H48" s="73">
        <v>4083396</v>
      </c>
      <c r="I48" s="72">
        <v>1.1000000000000001</v>
      </c>
      <c r="J48" s="79">
        <f t="shared" si="5"/>
        <v>89834.712000000014</v>
      </c>
      <c r="M48" s="78">
        <v>1</v>
      </c>
      <c r="N48" s="77">
        <f t="shared" si="6"/>
        <v>2.2000000000000002E-2</v>
      </c>
      <c r="P48" s="70"/>
    </row>
    <row r="49" spans="1:16" ht="15" customHeight="1" x14ac:dyDescent="0.25">
      <c r="A49" s="81" t="s">
        <v>7</v>
      </c>
      <c r="B49" s="81" t="s">
        <v>38</v>
      </c>
      <c r="C49" s="81" t="s">
        <v>36</v>
      </c>
      <c r="D49" s="81" t="s">
        <v>35</v>
      </c>
      <c r="E49" s="81" t="s">
        <v>50</v>
      </c>
      <c r="F49" s="81" t="s">
        <v>24</v>
      </c>
      <c r="G49" s="81" t="s">
        <v>32</v>
      </c>
      <c r="H49" s="80">
        <v>4018419</v>
      </c>
      <c r="I49" s="72">
        <v>1.4</v>
      </c>
      <c r="J49" s="79">
        <f t="shared" si="5"/>
        <v>112515.73199999999</v>
      </c>
      <c r="M49" s="78">
        <v>1</v>
      </c>
      <c r="N49" s="77">
        <f t="shared" si="6"/>
        <v>2.7999999999999997E-2</v>
      </c>
      <c r="P49" s="70"/>
    </row>
    <row r="50" spans="1:16" x14ac:dyDescent="0.25">
      <c r="A50" s="81" t="s">
        <v>7</v>
      </c>
      <c r="B50" s="81" t="s">
        <v>38</v>
      </c>
      <c r="C50" s="81" t="s">
        <v>13</v>
      </c>
      <c r="D50" s="81" t="s">
        <v>51</v>
      </c>
      <c r="E50" s="81" t="s">
        <v>50</v>
      </c>
      <c r="F50" s="74" t="s">
        <v>33</v>
      </c>
      <c r="G50" s="81" t="s">
        <v>28</v>
      </c>
      <c r="H50" s="80">
        <v>3983851</v>
      </c>
      <c r="I50" s="72">
        <v>1.6</v>
      </c>
      <c r="J50" s="79">
        <f t="shared" si="5"/>
        <v>127483.23200000002</v>
      </c>
      <c r="M50" s="78">
        <v>0.41109963048149473</v>
      </c>
      <c r="N50" s="77">
        <f t="shared" si="6"/>
        <v>1.3155188175407832E-2</v>
      </c>
      <c r="P50" s="70"/>
    </row>
    <row r="51" spans="1:16" x14ac:dyDescent="0.25">
      <c r="A51" s="81" t="s">
        <v>7</v>
      </c>
      <c r="B51" s="81" t="s">
        <v>38</v>
      </c>
      <c r="C51" s="81" t="s">
        <v>36</v>
      </c>
      <c r="D51" s="81" t="s">
        <v>51</v>
      </c>
      <c r="E51" s="81" t="s">
        <v>50</v>
      </c>
      <c r="F51" s="74" t="s">
        <v>33</v>
      </c>
      <c r="G51" s="81" t="s">
        <v>30</v>
      </c>
      <c r="H51" s="80">
        <v>3960401</v>
      </c>
      <c r="I51" s="72">
        <v>1.6</v>
      </c>
      <c r="J51" s="79">
        <f t="shared" si="5"/>
        <v>126732.83200000001</v>
      </c>
      <c r="M51" s="78">
        <v>0.20600996092553192</v>
      </c>
      <c r="N51" s="77">
        <f t="shared" si="6"/>
        <v>6.5923187496170219E-3</v>
      </c>
    </row>
    <row r="52" spans="1:16" x14ac:dyDescent="0.25">
      <c r="A52" s="74" t="s">
        <v>7</v>
      </c>
      <c r="B52" s="74" t="s">
        <v>38</v>
      </c>
      <c r="C52" s="74" t="s">
        <v>5</v>
      </c>
      <c r="D52" s="74" t="s">
        <v>35</v>
      </c>
      <c r="E52" s="74" t="s">
        <v>44</v>
      </c>
      <c r="F52" s="74" t="s">
        <v>33</v>
      </c>
      <c r="G52" s="74" t="s">
        <v>32</v>
      </c>
      <c r="H52" s="73">
        <v>3915794</v>
      </c>
      <c r="I52" s="72">
        <v>1.6</v>
      </c>
      <c r="J52" s="79">
        <f t="shared" si="5"/>
        <v>125305.40800000001</v>
      </c>
      <c r="M52" s="78">
        <v>1</v>
      </c>
      <c r="N52" s="77">
        <f t="shared" si="6"/>
        <v>3.2000000000000001E-2</v>
      </c>
      <c r="P52" s="70"/>
    </row>
    <row r="53" spans="1:16" x14ac:dyDescent="0.25">
      <c r="A53" s="81" t="s">
        <v>7</v>
      </c>
      <c r="B53" s="81" t="s">
        <v>38</v>
      </c>
      <c r="C53" s="81" t="s">
        <v>13</v>
      </c>
      <c r="D53" s="81" t="s">
        <v>51</v>
      </c>
      <c r="E53" s="81" t="s">
        <v>50</v>
      </c>
      <c r="F53" s="74" t="s">
        <v>33</v>
      </c>
      <c r="G53" s="81" t="s">
        <v>29</v>
      </c>
      <c r="H53" s="80">
        <v>3902322</v>
      </c>
      <c r="I53" s="72">
        <v>1.6</v>
      </c>
      <c r="J53" s="79">
        <f t="shared" si="5"/>
        <v>124874.304</v>
      </c>
      <c r="M53" s="78">
        <v>0.40268652924514681</v>
      </c>
      <c r="N53" s="77">
        <f t="shared" si="6"/>
        <v>1.2885968935844698E-2</v>
      </c>
      <c r="P53" s="70"/>
    </row>
    <row r="54" spans="1:16" x14ac:dyDescent="0.25">
      <c r="A54" s="74" t="s">
        <v>7</v>
      </c>
      <c r="B54" s="74" t="s">
        <v>38</v>
      </c>
      <c r="C54" s="74" t="s">
        <v>5</v>
      </c>
      <c r="D54" s="74" t="s">
        <v>35</v>
      </c>
      <c r="E54" s="74" t="s">
        <v>50</v>
      </c>
      <c r="F54" s="74" t="s">
        <v>33</v>
      </c>
      <c r="G54" s="74" t="s">
        <v>28</v>
      </c>
      <c r="H54" s="73">
        <v>3661295</v>
      </c>
      <c r="I54" s="72">
        <v>1.6</v>
      </c>
      <c r="J54" s="79">
        <f t="shared" si="5"/>
        <v>117161.44</v>
      </c>
      <c r="M54" s="78">
        <v>0.33632337868173695</v>
      </c>
      <c r="N54" s="77">
        <f t="shared" si="6"/>
        <v>1.0762348117815583E-2</v>
      </c>
      <c r="P54" s="70"/>
    </row>
    <row r="55" spans="1:16" x14ac:dyDescent="0.25">
      <c r="A55" s="74" t="s">
        <v>7</v>
      </c>
      <c r="B55" s="81" t="s">
        <v>38</v>
      </c>
      <c r="D55" s="74" t="s">
        <v>5</v>
      </c>
      <c r="E55" s="74" t="s">
        <v>50</v>
      </c>
      <c r="F55" s="74" t="s">
        <v>33</v>
      </c>
      <c r="G55" s="123" t="s">
        <v>28</v>
      </c>
      <c r="H55" s="125">
        <v>3652376</v>
      </c>
      <c r="I55" s="72">
        <v>1.6</v>
      </c>
      <c r="J55" s="79">
        <f t="shared" si="5"/>
        <v>116876.03200000001</v>
      </c>
      <c r="M55" s="78">
        <v>0.33632337868173695</v>
      </c>
      <c r="N55" s="77">
        <f t="shared" si="6"/>
        <v>1.0762348117815583E-2</v>
      </c>
      <c r="P55" s="70"/>
    </row>
    <row r="56" spans="1:16" x14ac:dyDescent="0.25">
      <c r="A56" s="74" t="s">
        <v>7</v>
      </c>
      <c r="B56" s="74" t="s">
        <v>37</v>
      </c>
      <c r="C56" s="74" t="s">
        <v>39</v>
      </c>
      <c r="D56" s="74" t="s">
        <v>35</v>
      </c>
      <c r="E56" s="74" t="s">
        <v>50</v>
      </c>
      <c r="F56" s="74" t="s">
        <v>33</v>
      </c>
      <c r="G56" s="74" t="s">
        <v>32</v>
      </c>
      <c r="H56" s="73">
        <v>3540561</v>
      </c>
      <c r="I56" s="72">
        <v>1.6</v>
      </c>
      <c r="J56" s="79">
        <f t="shared" si="5"/>
        <v>113297.952</v>
      </c>
      <c r="M56" s="78">
        <v>1</v>
      </c>
      <c r="N56" s="77">
        <f t="shared" si="6"/>
        <v>3.2000000000000001E-2</v>
      </c>
      <c r="P56" s="70"/>
    </row>
    <row r="57" spans="1:16" x14ac:dyDescent="0.25">
      <c r="A57" s="74" t="s">
        <v>7</v>
      </c>
      <c r="B57" s="74" t="s">
        <v>37</v>
      </c>
      <c r="D57" s="74" t="s">
        <v>13</v>
      </c>
      <c r="E57" s="74" t="s">
        <v>50</v>
      </c>
      <c r="F57" s="74" t="s">
        <v>33</v>
      </c>
      <c r="G57" s="74" t="s">
        <v>32</v>
      </c>
      <c r="H57" s="125">
        <v>3510808</v>
      </c>
      <c r="I57" s="72">
        <v>1.6</v>
      </c>
      <c r="J57" s="79">
        <f t="shared" si="5"/>
        <v>112345.85600000001</v>
      </c>
      <c r="M57" s="78">
        <v>1</v>
      </c>
      <c r="N57" s="77">
        <f t="shared" si="6"/>
        <v>3.2000000000000001E-2</v>
      </c>
      <c r="O57" s="78"/>
      <c r="P57" s="78"/>
    </row>
    <row r="58" spans="1:16" x14ac:dyDescent="0.25">
      <c r="A58" s="74" t="s">
        <v>7</v>
      </c>
      <c r="B58" s="74" t="s">
        <v>37</v>
      </c>
      <c r="C58" s="74" t="s">
        <v>5</v>
      </c>
      <c r="D58" s="74" t="s">
        <v>35</v>
      </c>
      <c r="E58" s="74" t="s">
        <v>50</v>
      </c>
      <c r="F58" s="74" t="s">
        <v>33</v>
      </c>
      <c r="G58" s="74" t="s">
        <v>32</v>
      </c>
      <c r="H58" s="73">
        <v>3386447</v>
      </c>
      <c r="I58" s="72">
        <v>1.6</v>
      </c>
      <c r="J58" s="79">
        <f t="shared" si="5"/>
        <v>108366.304</v>
      </c>
      <c r="M58" s="78">
        <v>1</v>
      </c>
      <c r="N58" s="77">
        <f t="shared" si="6"/>
        <v>3.2000000000000001E-2</v>
      </c>
      <c r="P58" s="70"/>
    </row>
    <row r="59" spans="1:16" x14ac:dyDescent="0.25">
      <c r="A59" s="74" t="s">
        <v>7</v>
      </c>
      <c r="B59" s="74" t="s">
        <v>37</v>
      </c>
      <c r="D59" s="74" t="s">
        <v>5</v>
      </c>
      <c r="E59" s="74" t="s">
        <v>50</v>
      </c>
      <c r="F59" s="74" t="s">
        <v>33</v>
      </c>
      <c r="G59" s="74" t="s">
        <v>32</v>
      </c>
      <c r="H59" s="125">
        <v>3356599</v>
      </c>
      <c r="I59" s="72">
        <v>1.6</v>
      </c>
      <c r="J59" s="79">
        <f t="shared" si="5"/>
        <v>107411.16800000001</v>
      </c>
      <c r="M59" s="78">
        <v>1</v>
      </c>
      <c r="N59" s="77">
        <f t="shared" si="6"/>
        <v>3.2000000000000001E-2</v>
      </c>
      <c r="P59" s="70"/>
    </row>
    <row r="60" spans="1:16" x14ac:dyDescent="0.25">
      <c r="A60" s="74" t="s">
        <v>7</v>
      </c>
      <c r="B60" s="74" t="s">
        <v>37</v>
      </c>
      <c r="C60" s="74" t="s">
        <v>36</v>
      </c>
      <c r="D60" s="74" t="s">
        <v>35</v>
      </c>
      <c r="E60" s="74" t="s">
        <v>44</v>
      </c>
      <c r="F60" s="74" t="s">
        <v>33</v>
      </c>
      <c r="G60" s="74" t="s">
        <v>32</v>
      </c>
      <c r="H60" s="73">
        <v>3275967</v>
      </c>
      <c r="I60" s="72">
        <v>1.6</v>
      </c>
      <c r="J60" s="79">
        <f t="shared" si="5"/>
        <v>104830.944</v>
      </c>
      <c r="M60" s="78">
        <v>1</v>
      </c>
      <c r="N60" s="77">
        <f t="shared" si="6"/>
        <v>3.2000000000000001E-2</v>
      </c>
    </row>
    <row r="61" spans="1:16" ht="15" customHeight="1" x14ac:dyDescent="0.25">
      <c r="A61" s="81" t="s">
        <v>7</v>
      </c>
      <c r="B61" s="81" t="s">
        <v>38</v>
      </c>
      <c r="C61" s="81" t="s">
        <v>36</v>
      </c>
      <c r="D61" s="81" t="s">
        <v>35</v>
      </c>
      <c r="E61" s="81" t="s">
        <v>50</v>
      </c>
      <c r="F61" s="81" t="s">
        <v>23</v>
      </c>
      <c r="G61" s="81" t="s">
        <v>32</v>
      </c>
      <c r="H61" s="80">
        <v>3274421</v>
      </c>
      <c r="I61" s="72">
        <v>1.6</v>
      </c>
      <c r="J61" s="79">
        <f t="shared" si="5"/>
        <v>104781.47200000001</v>
      </c>
      <c r="M61" s="78">
        <v>1</v>
      </c>
      <c r="N61" s="77">
        <f t="shared" si="6"/>
        <v>3.2000000000000001E-2</v>
      </c>
      <c r="P61" s="70"/>
    </row>
    <row r="62" spans="1:16" x14ac:dyDescent="0.25">
      <c r="A62" s="81" t="s">
        <v>7</v>
      </c>
      <c r="B62" s="81" t="s">
        <v>38</v>
      </c>
      <c r="C62" s="81" t="s">
        <v>5</v>
      </c>
      <c r="D62" s="81" t="s">
        <v>51</v>
      </c>
      <c r="E62" s="81" t="s">
        <v>50</v>
      </c>
      <c r="F62" s="74" t="s">
        <v>33</v>
      </c>
      <c r="G62" s="81" t="s">
        <v>28</v>
      </c>
      <c r="H62" s="80">
        <v>3264759</v>
      </c>
      <c r="I62" s="72">
        <v>1.6</v>
      </c>
      <c r="J62" s="79">
        <f t="shared" si="5"/>
        <v>104472.288</v>
      </c>
      <c r="M62" s="78">
        <v>0.34244769472682879</v>
      </c>
      <c r="N62" s="77">
        <f t="shared" si="6"/>
        <v>1.0958326231258522E-2</v>
      </c>
      <c r="P62" s="70"/>
    </row>
    <row r="63" spans="1:16" x14ac:dyDescent="0.25">
      <c r="A63" s="74" t="s">
        <v>7</v>
      </c>
      <c r="B63" s="74" t="s">
        <v>38</v>
      </c>
      <c r="C63" s="74" t="s">
        <v>36</v>
      </c>
      <c r="D63" s="74" t="s">
        <v>35</v>
      </c>
      <c r="E63" s="74" t="s">
        <v>44</v>
      </c>
      <c r="F63" s="74" t="s">
        <v>33</v>
      </c>
      <c r="G63" s="74" t="s">
        <v>28</v>
      </c>
      <c r="H63" s="73">
        <v>3231300</v>
      </c>
      <c r="I63" s="72">
        <v>1.6</v>
      </c>
      <c r="J63" s="79">
        <f t="shared" si="5"/>
        <v>103401.60000000001</v>
      </c>
      <c r="M63" s="78">
        <v>0.40395340028177851</v>
      </c>
      <c r="N63" s="77">
        <f t="shared" si="6"/>
        <v>1.2926508809016912E-2</v>
      </c>
      <c r="P63" s="70"/>
    </row>
    <row r="64" spans="1:16" x14ac:dyDescent="0.25">
      <c r="A64" s="74" t="s">
        <v>7</v>
      </c>
      <c r="B64" s="74" t="s">
        <v>38</v>
      </c>
      <c r="C64" s="74" t="s">
        <v>36</v>
      </c>
      <c r="D64" s="74" t="s">
        <v>35</v>
      </c>
      <c r="E64" s="74" t="s">
        <v>44</v>
      </c>
      <c r="F64" s="74" t="s">
        <v>33</v>
      </c>
      <c r="G64" s="74" t="s">
        <v>29</v>
      </c>
      <c r="H64" s="73">
        <v>3167183</v>
      </c>
      <c r="I64" s="72">
        <v>1.6</v>
      </c>
      <c r="J64" s="79">
        <f t="shared" si="5"/>
        <v>101349.85600000001</v>
      </c>
      <c r="M64" s="78">
        <v>0.39593796371882656</v>
      </c>
      <c r="N64" s="77">
        <f t="shared" si="6"/>
        <v>1.2670014839002451E-2</v>
      </c>
      <c r="P64" s="70"/>
    </row>
    <row r="65" spans="1:16" ht="15" customHeight="1" x14ac:dyDescent="0.25">
      <c r="A65" s="81" t="s">
        <v>7</v>
      </c>
      <c r="B65" s="81" t="s">
        <v>37</v>
      </c>
      <c r="C65" s="81" t="s">
        <v>36</v>
      </c>
      <c r="D65" s="81" t="s">
        <v>52</v>
      </c>
      <c r="E65" s="81" t="s">
        <v>50</v>
      </c>
      <c r="F65" s="74" t="s">
        <v>33</v>
      </c>
      <c r="G65" s="81" t="s">
        <v>28</v>
      </c>
      <c r="H65" s="80">
        <v>3149469</v>
      </c>
      <c r="I65" s="72">
        <v>1.6</v>
      </c>
      <c r="J65" s="79">
        <f t="shared" si="5"/>
        <v>100783.008</v>
      </c>
      <c r="M65" s="78">
        <v>0.69451662754665955</v>
      </c>
      <c r="N65" s="77">
        <f t="shared" si="6"/>
        <v>2.2224532081493106E-2</v>
      </c>
      <c r="P65" s="70"/>
    </row>
    <row r="66" spans="1:16" x14ac:dyDescent="0.25">
      <c r="A66" s="74" t="s">
        <v>7</v>
      </c>
      <c r="B66" s="74" t="s">
        <v>38</v>
      </c>
      <c r="C66" s="74" t="s">
        <v>39</v>
      </c>
      <c r="D66" s="74" t="s">
        <v>35</v>
      </c>
      <c r="E66" s="74" t="s">
        <v>45</v>
      </c>
      <c r="F66" s="74" t="s">
        <v>33</v>
      </c>
      <c r="G66" s="74" t="s">
        <v>32</v>
      </c>
      <c r="H66" s="73">
        <v>2897677</v>
      </c>
      <c r="I66" s="72">
        <v>1.8</v>
      </c>
      <c r="J66" s="79">
        <f t="shared" si="5"/>
        <v>104316.37200000002</v>
      </c>
      <c r="M66" s="78">
        <v>1</v>
      </c>
      <c r="N66" s="77">
        <f t="shared" si="6"/>
        <v>3.6000000000000004E-2</v>
      </c>
      <c r="P66" s="70"/>
    </row>
    <row r="67" spans="1:16" x14ac:dyDescent="0.25">
      <c r="A67" s="81" t="s">
        <v>7</v>
      </c>
      <c r="B67" s="81" t="s">
        <v>38</v>
      </c>
      <c r="C67" s="81" t="s">
        <v>5</v>
      </c>
      <c r="D67" s="81" t="s">
        <v>35</v>
      </c>
      <c r="E67" s="81" t="s">
        <v>50</v>
      </c>
      <c r="F67" s="81" t="s">
        <v>27</v>
      </c>
      <c r="G67" s="81" t="s">
        <v>32</v>
      </c>
      <c r="H67" s="80">
        <v>2872227</v>
      </c>
      <c r="I67" s="72">
        <v>2</v>
      </c>
      <c r="J67" s="79">
        <f t="shared" si="5"/>
        <v>114889.08</v>
      </c>
      <c r="M67" s="78">
        <v>1</v>
      </c>
      <c r="N67" s="77">
        <f t="shared" si="6"/>
        <v>0.04</v>
      </c>
      <c r="P67" s="70"/>
    </row>
    <row r="68" spans="1:16" x14ac:dyDescent="0.25">
      <c r="A68" s="74" t="s">
        <v>7</v>
      </c>
      <c r="B68" s="74" t="s">
        <v>38</v>
      </c>
      <c r="C68" s="74" t="s">
        <v>5</v>
      </c>
      <c r="D68" s="74" t="s">
        <v>35</v>
      </c>
      <c r="E68" s="74" t="s">
        <v>45</v>
      </c>
      <c r="F68" s="74" t="s">
        <v>33</v>
      </c>
      <c r="G68" s="74" t="s">
        <v>32</v>
      </c>
      <c r="H68" s="73">
        <v>2752299</v>
      </c>
      <c r="I68" s="72">
        <v>1.8</v>
      </c>
      <c r="J68" s="79">
        <f t="shared" si="5"/>
        <v>99082.76400000001</v>
      </c>
      <c r="M68" s="78">
        <v>1</v>
      </c>
      <c r="N68" s="77">
        <f t="shared" si="6"/>
        <v>3.6000000000000004E-2</v>
      </c>
      <c r="P68" s="70"/>
    </row>
    <row r="69" spans="1:16" x14ac:dyDescent="0.25">
      <c r="A69" s="81" t="s">
        <v>7</v>
      </c>
      <c r="B69" s="81" t="s">
        <v>38</v>
      </c>
      <c r="C69" s="81" t="s">
        <v>36</v>
      </c>
      <c r="D69" s="81" t="s">
        <v>52</v>
      </c>
      <c r="E69" s="81" t="s">
        <v>50</v>
      </c>
      <c r="F69" s="74" t="s">
        <v>33</v>
      </c>
      <c r="G69" s="81" t="s">
        <v>32</v>
      </c>
      <c r="H69" s="80">
        <v>2709792</v>
      </c>
      <c r="I69" s="72">
        <v>2</v>
      </c>
      <c r="J69" s="79">
        <f t="shared" si="5"/>
        <v>108391.67999999999</v>
      </c>
      <c r="M69" s="78">
        <v>1</v>
      </c>
      <c r="N69" s="77">
        <f t="shared" si="6"/>
        <v>0.04</v>
      </c>
    </row>
    <row r="70" spans="1:16" x14ac:dyDescent="0.25">
      <c r="A70" s="74" t="s">
        <v>7</v>
      </c>
      <c r="B70" s="74" t="s">
        <v>37</v>
      </c>
      <c r="C70" s="74" t="s">
        <v>39</v>
      </c>
      <c r="D70" s="74" t="s">
        <v>35</v>
      </c>
      <c r="E70" s="74" t="s">
        <v>50</v>
      </c>
      <c r="F70" s="74" t="s">
        <v>33</v>
      </c>
      <c r="G70" s="74" t="s">
        <v>28</v>
      </c>
      <c r="H70" s="73">
        <v>2669562</v>
      </c>
      <c r="I70" s="72">
        <v>2</v>
      </c>
      <c r="J70" s="79">
        <f t="shared" si="5"/>
        <v>106782.48</v>
      </c>
      <c r="M70" s="78">
        <v>0.75399407043121136</v>
      </c>
      <c r="N70" s="77">
        <f t="shared" si="6"/>
        <v>3.0159762817248456E-2</v>
      </c>
      <c r="P70" s="70"/>
    </row>
    <row r="71" spans="1:16" x14ac:dyDescent="0.25">
      <c r="A71" s="74" t="s">
        <v>7</v>
      </c>
      <c r="B71" s="74" t="s">
        <v>37</v>
      </c>
      <c r="D71" s="74" t="s">
        <v>13</v>
      </c>
      <c r="E71" s="74" t="s">
        <v>50</v>
      </c>
      <c r="F71" s="74" t="s">
        <v>33</v>
      </c>
      <c r="G71" s="123" t="s">
        <v>28</v>
      </c>
      <c r="H71" s="125">
        <v>2661922</v>
      </c>
      <c r="I71" s="72">
        <v>2</v>
      </c>
      <c r="J71" s="79">
        <f t="shared" si="5"/>
        <v>106476.88</v>
      </c>
      <c r="M71" s="78">
        <v>0.75399407043121136</v>
      </c>
      <c r="N71" s="77">
        <f t="shared" si="6"/>
        <v>3.0159762817248456E-2</v>
      </c>
      <c r="O71" s="78"/>
      <c r="P71" s="78"/>
    </row>
    <row r="72" spans="1:16" x14ac:dyDescent="0.25">
      <c r="A72" s="74" t="s">
        <v>7</v>
      </c>
      <c r="B72" s="74" t="s">
        <v>38</v>
      </c>
      <c r="C72" s="74" t="s">
        <v>36</v>
      </c>
      <c r="D72" s="74" t="s">
        <v>35</v>
      </c>
      <c r="E72" s="74" t="s">
        <v>40</v>
      </c>
      <c r="F72" s="74" t="s">
        <v>33</v>
      </c>
      <c r="G72" s="74" t="s">
        <v>32</v>
      </c>
      <c r="H72" s="73">
        <v>2553518</v>
      </c>
      <c r="I72" s="72">
        <v>1.4</v>
      </c>
      <c r="J72" s="79">
        <f t="shared" si="5"/>
        <v>71498.504000000001</v>
      </c>
      <c r="M72" s="78">
        <v>1</v>
      </c>
      <c r="N72" s="77">
        <f t="shared" si="6"/>
        <v>2.7999999999999997E-2</v>
      </c>
      <c r="P72" s="70"/>
    </row>
    <row r="73" spans="1:16" ht="15" customHeight="1" x14ac:dyDescent="0.25">
      <c r="A73" s="81" t="s">
        <v>7</v>
      </c>
      <c r="B73" s="81" t="s">
        <v>38</v>
      </c>
      <c r="C73" s="81" t="s">
        <v>5</v>
      </c>
      <c r="D73" s="81" t="s">
        <v>35</v>
      </c>
      <c r="E73" s="81" t="s">
        <v>50</v>
      </c>
      <c r="F73" s="81" t="s">
        <v>26</v>
      </c>
      <c r="G73" s="81" t="s">
        <v>32</v>
      </c>
      <c r="H73" s="80">
        <v>2550751</v>
      </c>
      <c r="I73" s="72">
        <v>2</v>
      </c>
      <c r="J73" s="79">
        <f t="shared" si="5"/>
        <v>102030.04</v>
      </c>
      <c r="M73" s="78">
        <v>1</v>
      </c>
      <c r="N73" s="77">
        <f t="shared" si="6"/>
        <v>0.04</v>
      </c>
      <c r="P73" s="70"/>
    </row>
    <row r="74" spans="1:16" x14ac:dyDescent="0.25">
      <c r="A74" s="74" t="s">
        <v>7</v>
      </c>
      <c r="B74" s="74" t="s">
        <v>38</v>
      </c>
      <c r="C74" s="74" t="s">
        <v>36</v>
      </c>
      <c r="D74" s="74" t="s">
        <v>35</v>
      </c>
      <c r="E74" s="74" t="s">
        <v>41</v>
      </c>
      <c r="F74" s="74" t="s">
        <v>33</v>
      </c>
      <c r="G74" s="74" t="s">
        <v>32</v>
      </c>
      <c r="H74" s="73">
        <v>2495040</v>
      </c>
      <c r="I74" s="72">
        <v>1.5</v>
      </c>
      <c r="J74" s="79">
        <f t="shared" si="5"/>
        <v>74851.199999999997</v>
      </c>
      <c r="M74" s="78">
        <v>1</v>
      </c>
      <c r="N74" s="77">
        <f t="shared" si="6"/>
        <v>0.03</v>
      </c>
      <c r="P74" s="70"/>
    </row>
    <row r="75" spans="1:16" x14ac:dyDescent="0.25">
      <c r="A75" s="74" t="s">
        <v>7</v>
      </c>
      <c r="B75" s="74" t="s">
        <v>38</v>
      </c>
      <c r="C75" s="74" t="s">
        <v>36</v>
      </c>
      <c r="D75" s="74" t="s">
        <v>35</v>
      </c>
      <c r="E75" s="74" t="s">
        <v>45</v>
      </c>
      <c r="F75" s="74" t="s">
        <v>33</v>
      </c>
      <c r="G75" s="74" t="s">
        <v>29</v>
      </c>
      <c r="H75" s="73">
        <v>2465153</v>
      </c>
      <c r="I75" s="72">
        <v>1.8</v>
      </c>
      <c r="J75" s="79">
        <f t="shared" si="5"/>
        <v>88745.508000000002</v>
      </c>
      <c r="M75" s="78">
        <v>0.43631211884793847</v>
      </c>
      <c r="N75" s="77">
        <f t="shared" si="6"/>
        <v>1.5707236278525785E-2</v>
      </c>
      <c r="P75" s="70"/>
    </row>
    <row r="76" spans="1:16" x14ac:dyDescent="0.25">
      <c r="A76" s="74" t="s">
        <v>7</v>
      </c>
      <c r="B76" s="74" t="s">
        <v>38</v>
      </c>
      <c r="C76" s="74" t="s">
        <v>5</v>
      </c>
      <c r="D76" s="74" t="s">
        <v>35</v>
      </c>
      <c r="E76" s="74" t="s">
        <v>50</v>
      </c>
      <c r="F76" s="74" t="s">
        <v>33</v>
      </c>
      <c r="G76" s="74" t="s">
        <v>30</v>
      </c>
      <c r="H76" s="73">
        <v>2428588</v>
      </c>
      <c r="I76" s="72">
        <v>2</v>
      </c>
      <c r="J76" s="79">
        <f t="shared" si="5"/>
        <v>97143.52</v>
      </c>
      <c r="M76" s="78">
        <v>0.22308798432956706</v>
      </c>
      <c r="N76" s="77">
        <f t="shared" si="6"/>
        <v>8.9235193731826822E-3</v>
      </c>
      <c r="P76" s="70"/>
    </row>
    <row r="77" spans="1:16" ht="15" customHeight="1" x14ac:dyDescent="0.25">
      <c r="A77" s="74" t="s">
        <v>7</v>
      </c>
      <c r="B77" s="81" t="s">
        <v>38</v>
      </c>
      <c r="D77" s="74" t="s">
        <v>5</v>
      </c>
      <c r="E77" s="74" t="s">
        <v>50</v>
      </c>
      <c r="F77" s="74" t="s">
        <v>33</v>
      </c>
      <c r="G77" s="123" t="s">
        <v>30</v>
      </c>
      <c r="H77" s="125">
        <v>2422661</v>
      </c>
      <c r="I77" s="72">
        <v>2</v>
      </c>
      <c r="J77" s="79">
        <f t="shared" si="5"/>
        <v>96906.44</v>
      </c>
      <c r="M77" s="78">
        <v>0.22308798432956706</v>
      </c>
      <c r="N77" s="77">
        <f t="shared" si="6"/>
        <v>8.9235193731826822E-3</v>
      </c>
      <c r="P77" s="70"/>
    </row>
    <row r="78" spans="1:16" x14ac:dyDescent="0.25">
      <c r="A78" s="81" t="s">
        <v>7</v>
      </c>
      <c r="B78" s="81" t="s">
        <v>38</v>
      </c>
      <c r="C78" s="81" t="s">
        <v>13</v>
      </c>
      <c r="D78" s="81" t="s">
        <v>35</v>
      </c>
      <c r="E78" s="81" t="s">
        <v>50</v>
      </c>
      <c r="F78" s="81" t="s">
        <v>25</v>
      </c>
      <c r="G78" s="81" t="s">
        <v>32</v>
      </c>
      <c r="H78" s="80">
        <v>2357959</v>
      </c>
      <c r="I78" s="72">
        <v>2</v>
      </c>
      <c r="J78" s="79">
        <f t="shared" si="5"/>
        <v>94318.36</v>
      </c>
      <c r="M78" s="78">
        <v>1</v>
      </c>
      <c r="N78" s="77">
        <f t="shared" si="6"/>
        <v>0.04</v>
      </c>
      <c r="P78" s="70"/>
    </row>
    <row r="79" spans="1:16" x14ac:dyDescent="0.25">
      <c r="A79" s="81" t="s">
        <v>7</v>
      </c>
      <c r="B79" s="81" t="s">
        <v>38</v>
      </c>
      <c r="C79" s="81" t="s">
        <v>36</v>
      </c>
      <c r="D79" s="81" t="s">
        <v>35</v>
      </c>
      <c r="E79" s="81" t="s">
        <v>50</v>
      </c>
      <c r="F79" s="81" t="s">
        <v>27</v>
      </c>
      <c r="G79" s="81" t="s">
        <v>29</v>
      </c>
      <c r="H79" s="80">
        <v>2351676</v>
      </c>
      <c r="I79" s="72">
        <v>2</v>
      </c>
      <c r="J79" s="79">
        <f t="shared" si="5"/>
        <v>94067.04</v>
      </c>
      <c r="M79" s="78">
        <v>0.45696797285795898</v>
      </c>
      <c r="N79" s="77">
        <f t="shared" si="6"/>
        <v>1.827871891431836E-2</v>
      </c>
      <c r="P79" s="70"/>
    </row>
    <row r="80" spans="1:16" x14ac:dyDescent="0.25">
      <c r="A80" s="81" t="s">
        <v>7</v>
      </c>
      <c r="B80" s="81" t="s">
        <v>37</v>
      </c>
      <c r="C80" s="81" t="s">
        <v>13</v>
      </c>
      <c r="D80" s="81" t="s">
        <v>52</v>
      </c>
      <c r="E80" s="81" t="s">
        <v>50</v>
      </c>
      <c r="F80" s="74" t="s">
        <v>33</v>
      </c>
      <c r="G80" s="81" t="s">
        <v>32</v>
      </c>
      <c r="H80" s="80">
        <v>2351337</v>
      </c>
      <c r="I80" s="72">
        <v>2</v>
      </c>
      <c r="J80" s="79">
        <f t="shared" si="5"/>
        <v>94053.48</v>
      </c>
      <c r="M80" s="78">
        <v>1</v>
      </c>
      <c r="N80" s="77">
        <f t="shared" si="6"/>
        <v>0.04</v>
      </c>
      <c r="P80" s="70"/>
    </row>
    <row r="81" spans="1:16" x14ac:dyDescent="0.25">
      <c r="A81" s="81" t="s">
        <v>7</v>
      </c>
      <c r="B81" s="81" t="s">
        <v>38</v>
      </c>
      <c r="C81" s="81" t="s">
        <v>13</v>
      </c>
      <c r="D81" s="81" t="s">
        <v>35</v>
      </c>
      <c r="E81" s="81" t="s">
        <v>50</v>
      </c>
      <c r="F81" s="81" t="s">
        <v>26</v>
      </c>
      <c r="G81" s="81" t="s">
        <v>32</v>
      </c>
      <c r="H81" s="80">
        <v>2341806</v>
      </c>
      <c r="I81" s="72">
        <v>2</v>
      </c>
      <c r="J81" s="79">
        <f t="shared" si="5"/>
        <v>93672.24</v>
      </c>
      <c r="M81" s="78">
        <v>1</v>
      </c>
      <c r="N81" s="77">
        <f t="shared" si="6"/>
        <v>0.04</v>
      </c>
      <c r="P81" s="70"/>
    </row>
    <row r="82" spans="1:16" x14ac:dyDescent="0.25">
      <c r="A82" s="81" t="s">
        <v>7</v>
      </c>
      <c r="B82" s="81" t="s">
        <v>37</v>
      </c>
      <c r="C82" s="81" t="s">
        <v>36</v>
      </c>
      <c r="D82" s="81" t="s">
        <v>51</v>
      </c>
      <c r="E82" s="81" t="s">
        <v>50</v>
      </c>
      <c r="F82" s="81" t="s">
        <v>23</v>
      </c>
      <c r="G82" s="81" t="s">
        <v>32</v>
      </c>
      <c r="H82" s="80">
        <v>2285480</v>
      </c>
      <c r="I82" s="72">
        <v>2</v>
      </c>
      <c r="J82" s="79">
        <f t="shared" si="5"/>
        <v>91419.199999999997</v>
      </c>
      <c r="M82" s="78">
        <v>1</v>
      </c>
      <c r="N82" s="77">
        <f t="shared" si="6"/>
        <v>0.04</v>
      </c>
      <c r="P82" s="70"/>
    </row>
    <row r="83" spans="1:16" x14ac:dyDescent="0.25">
      <c r="A83" s="81" t="s">
        <v>7</v>
      </c>
      <c r="B83" s="81" t="s">
        <v>38</v>
      </c>
      <c r="C83" s="81" t="s">
        <v>13</v>
      </c>
      <c r="D83" s="81" t="s">
        <v>35</v>
      </c>
      <c r="E83" s="81" t="s">
        <v>50</v>
      </c>
      <c r="F83" s="81" t="s">
        <v>27</v>
      </c>
      <c r="G83" s="81" t="s">
        <v>32</v>
      </c>
      <c r="H83" s="80">
        <v>2274033</v>
      </c>
      <c r="I83" s="72">
        <v>2</v>
      </c>
      <c r="J83" s="79">
        <f t="shared" si="5"/>
        <v>90961.32</v>
      </c>
      <c r="M83" s="78">
        <v>1</v>
      </c>
      <c r="N83" s="77">
        <f t="shared" si="6"/>
        <v>0.04</v>
      </c>
      <c r="P83" s="70"/>
    </row>
    <row r="84" spans="1:16" x14ac:dyDescent="0.25">
      <c r="A84" s="81" t="s">
        <v>7</v>
      </c>
      <c r="B84" s="81" t="s">
        <v>38</v>
      </c>
      <c r="C84" s="81" t="s">
        <v>5</v>
      </c>
      <c r="D84" s="81" t="s">
        <v>35</v>
      </c>
      <c r="E84" s="81" t="s">
        <v>50</v>
      </c>
      <c r="F84" s="81" t="s">
        <v>25</v>
      </c>
      <c r="G84" s="81" t="s">
        <v>32</v>
      </c>
      <c r="H84" s="80">
        <v>2266866</v>
      </c>
      <c r="I84" s="72">
        <v>2</v>
      </c>
      <c r="J84" s="79">
        <f t="shared" si="5"/>
        <v>90674.64</v>
      </c>
      <c r="M84" s="78">
        <v>1</v>
      </c>
      <c r="N84" s="77">
        <f t="shared" si="6"/>
        <v>0.04</v>
      </c>
      <c r="P84" s="70"/>
    </row>
    <row r="85" spans="1:16" ht="15" customHeight="1" x14ac:dyDescent="0.25">
      <c r="A85" s="81" t="s">
        <v>7</v>
      </c>
      <c r="B85" s="81" t="s">
        <v>37</v>
      </c>
      <c r="C85" s="81" t="s">
        <v>36</v>
      </c>
      <c r="D85" s="81" t="s">
        <v>51</v>
      </c>
      <c r="E85" s="81" t="s">
        <v>50</v>
      </c>
      <c r="F85" s="74" t="s">
        <v>33</v>
      </c>
      <c r="G85" s="81" t="s">
        <v>32</v>
      </c>
      <c r="H85" s="80">
        <v>2259526</v>
      </c>
      <c r="I85" s="72">
        <v>2</v>
      </c>
      <c r="J85" s="79">
        <f t="shared" si="5"/>
        <v>90381.04</v>
      </c>
      <c r="M85" s="78">
        <v>1</v>
      </c>
      <c r="N85" s="77">
        <f t="shared" si="6"/>
        <v>0.04</v>
      </c>
    </row>
    <row r="86" spans="1:16" x14ac:dyDescent="0.25">
      <c r="A86" s="81" t="s">
        <v>7</v>
      </c>
      <c r="B86" s="81" t="s">
        <v>38</v>
      </c>
      <c r="C86" s="81" t="s">
        <v>13</v>
      </c>
      <c r="D86" s="81" t="s">
        <v>35</v>
      </c>
      <c r="E86" s="81" t="s">
        <v>50</v>
      </c>
      <c r="F86" s="81" t="s">
        <v>24</v>
      </c>
      <c r="G86" s="81" t="s">
        <v>32</v>
      </c>
      <c r="H86" s="80">
        <v>2218859</v>
      </c>
      <c r="I86" s="72">
        <v>2</v>
      </c>
      <c r="J86" s="79">
        <f t="shared" si="5"/>
        <v>88754.36</v>
      </c>
      <c r="M86" s="78">
        <v>1</v>
      </c>
      <c r="N86" s="77">
        <f t="shared" si="6"/>
        <v>0.04</v>
      </c>
      <c r="P86" s="70"/>
    </row>
    <row r="87" spans="1:16" x14ac:dyDescent="0.25">
      <c r="A87" s="81" t="s">
        <v>7</v>
      </c>
      <c r="B87" s="81" t="s">
        <v>37</v>
      </c>
      <c r="C87" s="81" t="s">
        <v>5</v>
      </c>
      <c r="D87" s="81" t="s">
        <v>52</v>
      </c>
      <c r="E87" s="81" t="s">
        <v>50</v>
      </c>
      <c r="F87" s="74" t="s">
        <v>33</v>
      </c>
      <c r="G87" s="81" t="s">
        <v>32</v>
      </c>
      <c r="H87" s="80">
        <v>2183427</v>
      </c>
      <c r="I87" s="72">
        <v>2</v>
      </c>
      <c r="J87" s="79">
        <f t="shared" si="5"/>
        <v>87337.08</v>
      </c>
      <c r="M87" s="78">
        <v>1</v>
      </c>
      <c r="N87" s="77">
        <f t="shared" si="6"/>
        <v>0.04</v>
      </c>
      <c r="P87" s="70"/>
    </row>
    <row r="88" spans="1:16" x14ac:dyDescent="0.25">
      <c r="A88" s="74" t="s">
        <v>7</v>
      </c>
      <c r="B88" s="74" t="s">
        <v>37</v>
      </c>
      <c r="C88" s="74" t="s">
        <v>36</v>
      </c>
      <c r="D88" s="74" t="s">
        <v>35</v>
      </c>
      <c r="E88" s="74" t="s">
        <v>44</v>
      </c>
      <c r="F88" s="74" t="s">
        <v>33</v>
      </c>
      <c r="G88" s="74" t="s">
        <v>28</v>
      </c>
      <c r="H88" s="73">
        <v>2179118</v>
      </c>
      <c r="I88" s="72">
        <v>2</v>
      </c>
      <c r="J88" s="79">
        <f t="shared" si="5"/>
        <v>87164.72</v>
      </c>
      <c r="M88" s="78">
        <v>0.66518313523915229</v>
      </c>
      <c r="N88" s="77">
        <f t="shared" si="6"/>
        <v>2.660732540956609E-2</v>
      </c>
    </row>
    <row r="89" spans="1:16" x14ac:dyDescent="0.25">
      <c r="A89" s="81" t="s">
        <v>7</v>
      </c>
      <c r="B89" s="81" t="s">
        <v>38</v>
      </c>
      <c r="C89" s="81" t="s">
        <v>5</v>
      </c>
      <c r="D89" s="81" t="s">
        <v>51</v>
      </c>
      <c r="E89" s="81" t="s">
        <v>50</v>
      </c>
      <c r="F89" s="74" t="s">
        <v>33</v>
      </c>
      <c r="G89" s="81" t="s">
        <v>30</v>
      </c>
      <c r="H89" s="80">
        <v>2155855</v>
      </c>
      <c r="I89" s="72">
        <v>2</v>
      </c>
      <c r="J89" s="79">
        <f t="shared" si="5"/>
        <v>86234.2</v>
      </c>
      <c r="M89" s="78">
        <v>0.2261323347038196</v>
      </c>
      <c r="N89" s="77">
        <f t="shared" si="6"/>
        <v>9.0452933881527836E-3</v>
      </c>
      <c r="P89" s="70"/>
    </row>
    <row r="90" spans="1:16" x14ac:dyDescent="0.25">
      <c r="A90" s="81" t="s">
        <v>7</v>
      </c>
      <c r="B90" s="81" t="s">
        <v>38</v>
      </c>
      <c r="C90" s="81" t="s">
        <v>36</v>
      </c>
      <c r="D90" s="81" t="s">
        <v>35</v>
      </c>
      <c r="E90" s="81" t="s">
        <v>50</v>
      </c>
      <c r="F90" s="81" t="s">
        <v>26</v>
      </c>
      <c r="G90" s="81" t="s">
        <v>29</v>
      </c>
      <c r="H90" s="80">
        <v>2082945</v>
      </c>
      <c r="I90" s="72">
        <v>2</v>
      </c>
      <c r="J90" s="79">
        <f t="shared" si="5"/>
        <v>83317.8</v>
      </c>
      <c r="M90" s="78">
        <v>0.42573750290492274</v>
      </c>
      <c r="N90" s="77">
        <f t="shared" si="6"/>
        <v>1.7029500116196909E-2</v>
      </c>
      <c r="P90" s="70"/>
    </row>
    <row r="91" spans="1:16" x14ac:dyDescent="0.25">
      <c r="A91" s="81" t="s">
        <v>7</v>
      </c>
      <c r="B91" s="81" t="s">
        <v>37</v>
      </c>
      <c r="C91" s="81" t="s">
        <v>13</v>
      </c>
      <c r="D91" s="81" t="s">
        <v>52</v>
      </c>
      <c r="E91" s="81" t="s">
        <v>50</v>
      </c>
      <c r="F91" s="74" t="s">
        <v>33</v>
      </c>
      <c r="G91" s="81" t="s">
        <v>28</v>
      </c>
      <c r="H91" s="80">
        <v>2013725</v>
      </c>
      <c r="I91" s="72">
        <v>2</v>
      </c>
      <c r="J91" s="79">
        <f t="shared" si="5"/>
        <v>80549</v>
      </c>
      <c r="M91" s="78">
        <v>0.85641700870611059</v>
      </c>
      <c r="N91" s="77">
        <f t="shared" si="6"/>
        <v>3.4256680348244424E-2</v>
      </c>
      <c r="P91" s="70"/>
    </row>
    <row r="92" spans="1:16" x14ac:dyDescent="0.25">
      <c r="A92" s="81" t="s">
        <v>7</v>
      </c>
      <c r="B92" s="81" t="s">
        <v>38</v>
      </c>
      <c r="C92" s="81" t="s">
        <v>36</v>
      </c>
      <c r="D92" s="81" t="s">
        <v>35</v>
      </c>
      <c r="E92" s="81" t="s">
        <v>50</v>
      </c>
      <c r="F92" s="81" t="s">
        <v>27</v>
      </c>
      <c r="G92" s="81" t="s">
        <v>28</v>
      </c>
      <c r="H92" s="80">
        <v>1998841</v>
      </c>
      <c r="I92" s="72">
        <v>2.2999999999999998</v>
      </c>
      <c r="J92" s="79">
        <f t="shared" si="5"/>
        <v>91946.686000000002</v>
      </c>
      <c r="M92" s="78">
        <v>0.38840653212235682</v>
      </c>
      <c r="N92" s="77">
        <f t="shared" si="6"/>
        <v>1.7866700477628412E-2</v>
      </c>
      <c r="P92" s="70"/>
    </row>
    <row r="93" spans="1:16" ht="15" customHeight="1" x14ac:dyDescent="0.25">
      <c r="A93" s="81" t="s">
        <v>7</v>
      </c>
      <c r="B93" s="81" t="s">
        <v>38</v>
      </c>
      <c r="C93" s="81" t="s">
        <v>36</v>
      </c>
      <c r="D93" s="81" t="s">
        <v>35</v>
      </c>
      <c r="E93" s="81" t="s">
        <v>50</v>
      </c>
      <c r="F93" s="81" t="s">
        <v>25</v>
      </c>
      <c r="G93" s="81" t="s">
        <v>29</v>
      </c>
      <c r="H93" s="80">
        <v>1985847</v>
      </c>
      <c r="I93" s="72">
        <v>2.2999999999999998</v>
      </c>
      <c r="J93" s="79">
        <f t="shared" si="5"/>
        <v>91348.962</v>
      </c>
      <c r="M93" s="78">
        <v>0.42938857145946063</v>
      </c>
      <c r="N93" s="77">
        <f t="shared" si="6"/>
        <v>1.9751874287135186E-2</v>
      </c>
      <c r="P93" s="70"/>
    </row>
    <row r="94" spans="1:16" x14ac:dyDescent="0.25">
      <c r="A94" s="74" t="s">
        <v>7</v>
      </c>
      <c r="B94" s="74" t="s">
        <v>38</v>
      </c>
      <c r="C94" s="74" t="s">
        <v>36</v>
      </c>
      <c r="D94" s="74" t="s">
        <v>35</v>
      </c>
      <c r="E94" s="74" t="s">
        <v>45</v>
      </c>
      <c r="F94" s="74" t="s">
        <v>33</v>
      </c>
      <c r="G94" s="74" t="s">
        <v>28</v>
      </c>
      <c r="H94" s="73">
        <v>1982369</v>
      </c>
      <c r="I94" s="72">
        <v>2.1</v>
      </c>
      <c r="J94" s="79">
        <f t="shared" si="5"/>
        <v>83259.498000000007</v>
      </c>
      <c r="M94" s="78">
        <v>0.35086326030411458</v>
      </c>
      <c r="N94" s="77">
        <f t="shared" si="6"/>
        <v>1.4736256932772814E-2</v>
      </c>
      <c r="P94" s="70"/>
    </row>
    <row r="95" spans="1:16" x14ac:dyDescent="0.25">
      <c r="A95" s="74" t="s">
        <v>7</v>
      </c>
      <c r="B95" s="74" t="s">
        <v>38</v>
      </c>
      <c r="C95" s="74" t="s">
        <v>39</v>
      </c>
      <c r="D95" s="74" t="s">
        <v>35</v>
      </c>
      <c r="E95" s="74" t="s">
        <v>50</v>
      </c>
      <c r="F95" s="74" t="s">
        <v>33</v>
      </c>
      <c r="G95" s="74" t="s">
        <v>30</v>
      </c>
      <c r="H95" s="73">
        <v>1981417</v>
      </c>
      <c r="I95" s="72">
        <v>2.2999999999999998</v>
      </c>
      <c r="J95" s="79">
        <f t="shared" si="5"/>
        <v>91145.181999999986</v>
      </c>
      <c r="M95" s="78">
        <v>0.17820331516120003</v>
      </c>
      <c r="N95" s="77">
        <f t="shared" si="6"/>
        <v>8.1973524974152008E-3</v>
      </c>
      <c r="P95" s="70"/>
    </row>
    <row r="96" spans="1:16" x14ac:dyDescent="0.25">
      <c r="A96" s="74" t="s">
        <v>7</v>
      </c>
      <c r="B96" s="81" t="s">
        <v>38</v>
      </c>
      <c r="D96" s="74" t="s">
        <v>13</v>
      </c>
      <c r="E96" s="74" t="s">
        <v>50</v>
      </c>
      <c r="F96" s="74" t="s">
        <v>33</v>
      </c>
      <c r="G96" s="123" t="s">
        <v>30</v>
      </c>
      <c r="H96" s="125">
        <v>1975982</v>
      </c>
      <c r="I96" s="72">
        <v>2.2999999999999998</v>
      </c>
      <c r="J96" s="79">
        <f t="shared" si="5"/>
        <v>90895.171999999991</v>
      </c>
      <c r="M96" s="78">
        <v>0.17820331516120003</v>
      </c>
      <c r="N96" s="77">
        <f t="shared" si="6"/>
        <v>8.1973524974152008E-3</v>
      </c>
      <c r="O96" s="78"/>
      <c r="P96" s="78"/>
    </row>
    <row r="97" spans="1:16" ht="15" customHeight="1" x14ac:dyDescent="0.25">
      <c r="A97" s="81" t="s">
        <v>7</v>
      </c>
      <c r="B97" s="81" t="s">
        <v>38</v>
      </c>
      <c r="C97" s="81" t="s">
        <v>36</v>
      </c>
      <c r="D97" s="81" t="s">
        <v>35</v>
      </c>
      <c r="E97" s="81" t="s">
        <v>50</v>
      </c>
      <c r="F97" s="81" t="s">
        <v>26</v>
      </c>
      <c r="G97" s="81" t="s">
        <v>28</v>
      </c>
      <c r="H97" s="80">
        <v>1962366</v>
      </c>
      <c r="I97" s="72">
        <v>2.2999999999999998</v>
      </c>
      <c r="J97" s="79">
        <f t="shared" si="5"/>
        <v>90268.835999999996</v>
      </c>
      <c r="M97" s="78">
        <v>0.40109210786915717</v>
      </c>
      <c r="N97" s="77">
        <f t="shared" si="6"/>
        <v>1.8450236961981229E-2</v>
      </c>
      <c r="P97" s="70"/>
    </row>
    <row r="98" spans="1:16" x14ac:dyDescent="0.25">
      <c r="A98" s="81" t="s">
        <v>7</v>
      </c>
      <c r="B98" s="81" t="s">
        <v>38</v>
      </c>
      <c r="C98" s="81" t="s">
        <v>13</v>
      </c>
      <c r="D98" s="81" t="s">
        <v>35</v>
      </c>
      <c r="E98" s="81" t="s">
        <v>50</v>
      </c>
      <c r="F98" s="81" t="s">
        <v>23</v>
      </c>
      <c r="G98" s="81" t="s">
        <v>32</v>
      </c>
      <c r="H98" s="80">
        <v>1903867</v>
      </c>
      <c r="I98" s="72">
        <v>2.2999999999999998</v>
      </c>
      <c r="J98" s="79">
        <f t="shared" si="5"/>
        <v>87577.881999999998</v>
      </c>
      <c r="M98" s="78">
        <v>1</v>
      </c>
      <c r="N98" s="77">
        <f t="shared" si="6"/>
        <v>4.5999999999999999E-2</v>
      </c>
      <c r="P98" s="70"/>
    </row>
    <row r="99" spans="1:16" x14ac:dyDescent="0.25">
      <c r="A99" s="74" t="s">
        <v>7</v>
      </c>
      <c r="B99" s="74" t="s">
        <v>38</v>
      </c>
      <c r="C99" s="74" t="s">
        <v>39</v>
      </c>
      <c r="D99" s="74" t="s">
        <v>35</v>
      </c>
      <c r="E99" s="74" t="s">
        <v>44</v>
      </c>
      <c r="F99" s="74" t="s">
        <v>33</v>
      </c>
      <c r="G99" s="74" t="s">
        <v>28</v>
      </c>
      <c r="H99" s="73">
        <v>1844220</v>
      </c>
      <c r="I99" s="72">
        <v>2.4</v>
      </c>
      <c r="J99" s="79">
        <f t="shared" si="5"/>
        <v>88522.559999999998</v>
      </c>
      <c r="M99" s="78">
        <v>0.45163878301296273</v>
      </c>
      <c r="N99" s="77">
        <f t="shared" si="6"/>
        <v>2.1678661584622214E-2</v>
      </c>
      <c r="P99" s="70"/>
    </row>
    <row r="100" spans="1:16" x14ac:dyDescent="0.25">
      <c r="A100" s="81" t="s">
        <v>7</v>
      </c>
      <c r="B100" s="81" t="s">
        <v>38</v>
      </c>
      <c r="C100" s="81" t="s">
        <v>13</v>
      </c>
      <c r="D100" s="81" t="s">
        <v>51</v>
      </c>
      <c r="E100" s="81" t="s">
        <v>50</v>
      </c>
      <c r="F100" s="74" t="s">
        <v>33</v>
      </c>
      <c r="G100" s="81" t="s">
        <v>30</v>
      </c>
      <c r="H100" s="80">
        <v>1804546</v>
      </c>
      <c r="I100" s="72">
        <v>2.2999999999999998</v>
      </c>
      <c r="J100" s="79">
        <f t="shared" si="5"/>
        <v>83009.115999999995</v>
      </c>
      <c r="M100" s="78">
        <v>0.18621384027335847</v>
      </c>
      <c r="N100" s="77">
        <f t="shared" si="6"/>
        <v>8.5658366525744895E-3</v>
      </c>
      <c r="P100" s="70"/>
    </row>
    <row r="101" spans="1:16" x14ac:dyDescent="0.25">
      <c r="A101" s="81" t="s">
        <v>7</v>
      </c>
      <c r="B101" s="81" t="s">
        <v>38</v>
      </c>
      <c r="C101" s="81" t="s">
        <v>5</v>
      </c>
      <c r="D101" s="81" t="s">
        <v>35</v>
      </c>
      <c r="E101" s="81" t="s">
        <v>50</v>
      </c>
      <c r="F101" s="81" t="s">
        <v>24</v>
      </c>
      <c r="G101" s="81" t="s">
        <v>32</v>
      </c>
      <c r="H101" s="80">
        <v>1799560</v>
      </c>
      <c r="I101" s="72">
        <v>2.2999999999999998</v>
      </c>
      <c r="J101" s="79">
        <f t="shared" si="5"/>
        <v>82779.759999999995</v>
      </c>
      <c r="M101" s="78">
        <v>1</v>
      </c>
      <c r="N101" s="77">
        <f t="shared" si="6"/>
        <v>4.5999999999999999E-2</v>
      </c>
      <c r="P101" s="70"/>
    </row>
    <row r="102" spans="1:16" x14ac:dyDescent="0.25">
      <c r="A102" s="81" t="s">
        <v>7</v>
      </c>
      <c r="B102" s="81" t="s">
        <v>38</v>
      </c>
      <c r="C102" s="81" t="s">
        <v>36</v>
      </c>
      <c r="D102" s="81" t="s">
        <v>35</v>
      </c>
      <c r="E102" s="81" t="s">
        <v>50</v>
      </c>
      <c r="F102" s="81" t="s">
        <v>25</v>
      </c>
      <c r="G102" s="81" t="s">
        <v>28</v>
      </c>
      <c r="H102" s="80">
        <v>1753427</v>
      </c>
      <c r="I102" s="72">
        <v>2.2999999999999998</v>
      </c>
      <c r="J102" s="79">
        <f t="shared" si="5"/>
        <v>80657.641999999993</v>
      </c>
      <c r="M102" s="78">
        <v>0.37913369695069543</v>
      </c>
      <c r="N102" s="77">
        <f t="shared" si="6"/>
        <v>1.7440150059731988E-2</v>
      </c>
      <c r="P102" s="70"/>
    </row>
    <row r="103" spans="1:16" x14ac:dyDescent="0.25">
      <c r="A103" s="74" t="s">
        <v>7</v>
      </c>
      <c r="B103" s="74" t="s">
        <v>37</v>
      </c>
      <c r="C103" s="74" t="s">
        <v>5</v>
      </c>
      <c r="D103" s="74" t="s">
        <v>35</v>
      </c>
      <c r="E103" s="74" t="s">
        <v>50</v>
      </c>
      <c r="F103" s="74" t="s">
        <v>33</v>
      </c>
      <c r="G103" s="74" t="s">
        <v>28</v>
      </c>
      <c r="H103" s="73">
        <v>1733600</v>
      </c>
      <c r="I103" s="72">
        <v>2.2999999999999998</v>
      </c>
      <c r="J103" s="79">
        <f t="shared" si="5"/>
        <v>79745.599999999991</v>
      </c>
      <c r="M103" s="78">
        <v>0.51192296823189609</v>
      </c>
      <c r="N103" s="77">
        <f t="shared" si="6"/>
        <v>2.3548456538667217E-2</v>
      </c>
      <c r="P103" s="70"/>
    </row>
    <row r="104" spans="1:16" x14ac:dyDescent="0.25">
      <c r="A104" s="74" t="s">
        <v>7</v>
      </c>
      <c r="B104" s="74" t="s">
        <v>37</v>
      </c>
      <c r="D104" s="74" t="s">
        <v>5</v>
      </c>
      <c r="E104" s="74" t="s">
        <v>50</v>
      </c>
      <c r="F104" s="74" t="s">
        <v>33</v>
      </c>
      <c r="G104" s="123" t="s">
        <v>28</v>
      </c>
      <c r="H104" s="125">
        <v>1725683</v>
      </c>
      <c r="I104" s="72">
        <v>2.2999999999999998</v>
      </c>
      <c r="J104" s="79">
        <f t="shared" si="5"/>
        <v>79381.418000000005</v>
      </c>
      <c r="M104" s="78">
        <v>0.51192296823189609</v>
      </c>
      <c r="N104" s="77">
        <f t="shared" si="6"/>
        <v>2.3548456538667217E-2</v>
      </c>
      <c r="P104" s="70"/>
    </row>
    <row r="105" spans="1:16" x14ac:dyDescent="0.25">
      <c r="A105" s="74" t="s">
        <v>7</v>
      </c>
      <c r="B105" s="74" t="s">
        <v>37</v>
      </c>
      <c r="C105" s="74" t="s">
        <v>39</v>
      </c>
      <c r="D105" s="74" t="s">
        <v>35</v>
      </c>
      <c r="E105" s="74" t="s">
        <v>44</v>
      </c>
      <c r="F105" s="74" t="s">
        <v>33</v>
      </c>
      <c r="G105" s="74" t="s">
        <v>32</v>
      </c>
      <c r="H105" s="73">
        <v>1673363</v>
      </c>
      <c r="I105" s="72">
        <v>2.4</v>
      </c>
      <c r="J105" s="79">
        <f t="shared" si="5"/>
        <v>80321.423999999999</v>
      </c>
      <c r="M105" s="78">
        <v>1</v>
      </c>
      <c r="N105" s="77">
        <f t="shared" si="6"/>
        <v>4.8000000000000001E-2</v>
      </c>
      <c r="P105" s="70"/>
    </row>
    <row r="106" spans="1:16" x14ac:dyDescent="0.25">
      <c r="A106" s="81" t="s">
        <v>7</v>
      </c>
      <c r="B106" s="81" t="s">
        <v>38</v>
      </c>
      <c r="C106" s="81" t="s">
        <v>36</v>
      </c>
      <c r="D106" s="81" t="s">
        <v>35</v>
      </c>
      <c r="E106" s="81" t="s">
        <v>50</v>
      </c>
      <c r="F106" s="81" t="s">
        <v>24</v>
      </c>
      <c r="G106" s="81" t="s">
        <v>29</v>
      </c>
      <c r="H106" s="80">
        <v>1661777</v>
      </c>
      <c r="I106" s="72">
        <v>2.2999999999999998</v>
      </c>
      <c r="J106" s="79">
        <f t="shared" si="5"/>
        <v>76441.741999999998</v>
      </c>
      <c r="M106" s="78">
        <v>0.41354000167727656</v>
      </c>
      <c r="N106" s="77">
        <f t="shared" si="6"/>
        <v>1.9022840077154723E-2</v>
      </c>
      <c r="P106" s="70"/>
    </row>
    <row r="107" spans="1:16" x14ac:dyDescent="0.25">
      <c r="A107" s="81" t="s">
        <v>7</v>
      </c>
      <c r="B107" s="81" t="s">
        <v>37</v>
      </c>
      <c r="C107" s="81" t="s">
        <v>36</v>
      </c>
      <c r="D107" s="81" t="s">
        <v>51</v>
      </c>
      <c r="E107" s="81" t="s">
        <v>50</v>
      </c>
      <c r="F107" s="81" t="s">
        <v>24</v>
      </c>
      <c r="G107" s="81" t="s">
        <v>32</v>
      </c>
      <c r="H107" s="80">
        <v>1651369</v>
      </c>
      <c r="I107" s="72">
        <v>2.2999999999999998</v>
      </c>
      <c r="J107" s="79">
        <f t="shared" si="5"/>
        <v>75962.973999999987</v>
      </c>
      <c r="M107" s="78">
        <v>1</v>
      </c>
      <c r="N107" s="77">
        <f t="shared" si="6"/>
        <v>4.5999999999999999E-2</v>
      </c>
      <c r="P107" s="70"/>
    </row>
    <row r="108" spans="1:16" x14ac:dyDescent="0.25">
      <c r="A108" s="74" t="s">
        <v>7</v>
      </c>
      <c r="B108" s="74" t="s">
        <v>38</v>
      </c>
      <c r="C108" s="74" t="s">
        <v>5</v>
      </c>
      <c r="D108" s="74" t="s">
        <v>35</v>
      </c>
      <c r="E108" s="74" t="s">
        <v>44</v>
      </c>
      <c r="F108" s="74" t="s">
        <v>33</v>
      </c>
      <c r="G108" s="74" t="s">
        <v>29</v>
      </c>
      <c r="H108" s="73">
        <v>1638619</v>
      </c>
      <c r="I108" s="72">
        <v>2.4</v>
      </c>
      <c r="J108" s="79">
        <f t="shared" si="5"/>
        <v>78653.712</v>
      </c>
      <c r="M108" s="78">
        <v>0.41846404586145236</v>
      </c>
      <c r="N108" s="77">
        <f t="shared" si="6"/>
        <v>2.0086274201349716E-2</v>
      </c>
      <c r="P108" s="70"/>
    </row>
    <row r="109" spans="1:16" ht="15" customHeight="1" x14ac:dyDescent="0.25">
      <c r="A109" s="74" t="s">
        <v>7</v>
      </c>
      <c r="B109" s="74" t="s">
        <v>37</v>
      </c>
      <c r="C109" s="74" t="s">
        <v>5</v>
      </c>
      <c r="D109" s="74" t="s">
        <v>35</v>
      </c>
      <c r="E109" s="74" t="s">
        <v>44</v>
      </c>
      <c r="F109" s="74" t="s">
        <v>33</v>
      </c>
      <c r="G109" s="74" t="s">
        <v>32</v>
      </c>
      <c r="H109" s="73">
        <v>1602604</v>
      </c>
      <c r="I109" s="72">
        <v>2.4</v>
      </c>
      <c r="J109" s="79">
        <f t="shared" si="5"/>
        <v>76924.991999999998</v>
      </c>
      <c r="M109" s="78">
        <v>1</v>
      </c>
      <c r="N109" s="77">
        <f t="shared" si="6"/>
        <v>4.8000000000000001E-2</v>
      </c>
      <c r="P109" s="70"/>
    </row>
    <row r="110" spans="1:16" x14ac:dyDescent="0.25">
      <c r="A110" s="74" t="s">
        <v>7</v>
      </c>
      <c r="B110" s="74" t="s">
        <v>38</v>
      </c>
      <c r="C110" s="74" t="s">
        <v>36</v>
      </c>
      <c r="D110" s="74" t="s">
        <v>35</v>
      </c>
      <c r="E110" s="74" t="s">
        <v>44</v>
      </c>
      <c r="F110" s="74" t="s">
        <v>33</v>
      </c>
      <c r="G110" s="74" t="s">
        <v>30</v>
      </c>
      <c r="H110" s="73">
        <v>1600707</v>
      </c>
      <c r="I110" s="72">
        <v>2.4</v>
      </c>
      <c r="J110" s="79">
        <f t="shared" si="5"/>
        <v>76833.936000000002</v>
      </c>
      <c r="M110" s="78">
        <v>0.20010863599939493</v>
      </c>
      <c r="N110" s="77">
        <f t="shared" si="6"/>
        <v>9.605214527970956E-3</v>
      </c>
      <c r="P110" s="70"/>
    </row>
    <row r="111" spans="1:16" x14ac:dyDescent="0.25">
      <c r="A111" s="81" t="s">
        <v>7</v>
      </c>
      <c r="B111" s="81" t="s">
        <v>37</v>
      </c>
      <c r="C111" s="81" t="s">
        <v>36</v>
      </c>
      <c r="D111" s="81" t="s">
        <v>51</v>
      </c>
      <c r="E111" s="81" t="s">
        <v>50</v>
      </c>
      <c r="F111" s="81" t="s">
        <v>23</v>
      </c>
      <c r="G111" s="81" t="s">
        <v>28</v>
      </c>
      <c r="H111" s="80">
        <v>1568882</v>
      </c>
      <c r="I111" s="72">
        <v>2.2999999999999998</v>
      </c>
      <c r="J111" s="79">
        <f t="shared" ref="J111:J174" si="7">2*(H111*I111/100)</f>
        <v>72168.571999999986</v>
      </c>
      <c r="M111" s="78">
        <v>0.68645623676426837</v>
      </c>
      <c r="N111" s="77">
        <f t="shared" ref="N111:N174" si="8">2*(I111*M111/100)</f>
        <v>3.1576986891156344E-2</v>
      </c>
      <c r="P111" s="70"/>
    </row>
    <row r="112" spans="1:16" x14ac:dyDescent="0.25">
      <c r="A112" s="74" t="s">
        <v>7</v>
      </c>
      <c r="B112" s="74" t="s">
        <v>37</v>
      </c>
      <c r="C112" s="74" t="s">
        <v>36</v>
      </c>
      <c r="D112" s="74" t="s">
        <v>35</v>
      </c>
      <c r="E112" s="74" t="s">
        <v>50</v>
      </c>
      <c r="F112" s="74" t="s">
        <v>33</v>
      </c>
      <c r="G112" s="74" t="s">
        <v>29</v>
      </c>
      <c r="H112" s="73">
        <v>1548501</v>
      </c>
      <c r="I112" s="72">
        <v>2.2999999999999998</v>
      </c>
      <c r="J112" s="79">
        <f t="shared" si="7"/>
        <v>71231.046000000002</v>
      </c>
      <c r="M112" s="78">
        <v>0.22354543260235876</v>
      </c>
      <c r="N112" s="77">
        <f t="shared" si="8"/>
        <v>1.0283089899708503E-2</v>
      </c>
      <c r="P112" s="70"/>
    </row>
    <row r="113" spans="1:16" ht="15" customHeight="1" x14ac:dyDescent="0.25">
      <c r="A113" s="74" t="s">
        <v>7</v>
      </c>
      <c r="B113" s="74" t="s">
        <v>37</v>
      </c>
      <c r="D113" s="74" t="s">
        <v>1</v>
      </c>
      <c r="E113" s="74" t="s">
        <v>50</v>
      </c>
      <c r="F113" s="74" t="s">
        <v>33</v>
      </c>
      <c r="G113" s="123" t="s">
        <v>29</v>
      </c>
      <c r="H113" s="125">
        <v>1534887</v>
      </c>
      <c r="I113" s="72">
        <v>2.2999999999999998</v>
      </c>
      <c r="J113" s="79">
        <f t="shared" si="7"/>
        <v>70604.801999999996</v>
      </c>
      <c r="M113" s="78">
        <v>0.22354543260235876</v>
      </c>
      <c r="N113" s="77">
        <f t="shared" si="8"/>
        <v>1.0283089899708503E-2</v>
      </c>
      <c r="O113" s="78"/>
      <c r="P113" s="78"/>
    </row>
    <row r="114" spans="1:16" x14ac:dyDescent="0.25">
      <c r="A114" s="74" t="s">
        <v>7</v>
      </c>
      <c r="B114" s="74" t="s">
        <v>38</v>
      </c>
      <c r="C114" s="74" t="s">
        <v>39</v>
      </c>
      <c r="D114" s="74" t="s">
        <v>35</v>
      </c>
      <c r="E114" s="74" t="s">
        <v>44</v>
      </c>
      <c r="F114" s="74" t="s">
        <v>33</v>
      </c>
      <c r="G114" s="74" t="s">
        <v>29</v>
      </c>
      <c r="H114" s="73">
        <v>1528564</v>
      </c>
      <c r="I114" s="72">
        <v>2.4</v>
      </c>
      <c r="J114" s="79">
        <f t="shared" si="7"/>
        <v>73371.072</v>
      </c>
      <c r="M114" s="78">
        <v>0.37433645916291242</v>
      </c>
      <c r="N114" s="77">
        <f t="shared" si="8"/>
        <v>1.7968150039819795E-2</v>
      </c>
      <c r="P114" s="70"/>
    </row>
    <row r="115" spans="1:16" x14ac:dyDescent="0.25">
      <c r="A115" s="81" t="s">
        <v>7</v>
      </c>
      <c r="B115" s="81" t="s">
        <v>38</v>
      </c>
      <c r="C115" s="81" t="s">
        <v>36</v>
      </c>
      <c r="D115" s="81" t="s">
        <v>35</v>
      </c>
      <c r="E115" s="81" t="s">
        <v>50</v>
      </c>
      <c r="F115" s="81" t="s">
        <v>24</v>
      </c>
      <c r="G115" s="81" t="s">
        <v>28</v>
      </c>
      <c r="H115" s="80">
        <v>1460357</v>
      </c>
      <c r="I115" s="72">
        <v>2.8</v>
      </c>
      <c r="J115" s="79">
        <f t="shared" si="7"/>
        <v>81779.991999999998</v>
      </c>
      <c r="M115" s="78">
        <v>0.36341581104409471</v>
      </c>
      <c r="N115" s="77">
        <f t="shared" si="8"/>
        <v>2.0351285418469301E-2</v>
      </c>
      <c r="P115" s="70"/>
    </row>
    <row r="116" spans="1:16" x14ac:dyDescent="0.25">
      <c r="A116" s="81" t="s">
        <v>7</v>
      </c>
      <c r="B116" s="81" t="s">
        <v>38</v>
      </c>
      <c r="C116" s="81" t="s">
        <v>13</v>
      </c>
      <c r="D116" s="81" t="s">
        <v>52</v>
      </c>
      <c r="E116" s="81" t="s">
        <v>50</v>
      </c>
      <c r="F116" s="74" t="s">
        <v>33</v>
      </c>
      <c r="G116" s="81" t="s">
        <v>32</v>
      </c>
      <c r="H116" s="80">
        <v>1390658</v>
      </c>
      <c r="I116" s="72">
        <v>2.8</v>
      </c>
      <c r="J116" s="79">
        <f t="shared" si="7"/>
        <v>77876.847999999998</v>
      </c>
      <c r="M116" s="78">
        <v>1</v>
      </c>
      <c r="N116" s="77">
        <f t="shared" si="8"/>
        <v>5.5999999999999994E-2</v>
      </c>
      <c r="P116" s="70"/>
    </row>
    <row r="117" spans="1:16" x14ac:dyDescent="0.25">
      <c r="A117" s="74" t="s">
        <v>7</v>
      </c>
      <c r="B117" s="74" t="s">
        <v>38</v>
      </c>
      <c r="C117" s="74" t="s">
        <v>5</v>
      </c>
      <c r="D117" s="74" t="s">
        <v>35</v>
      </c>
      <c r="E117" s="74" t="s">
        <v>44</v>
      </c>
      <c r="F117" s="74" t="s">
        <v>33</v>
      </c>
      <c r="G117" s="74" t="s">
        <v>28</v>
      </c>
      <c r="H117" s="73">
        <v>1387080</v>
      </c>
      <c r="I117" s="72">
        <v>3</v>
      </c>
      <c r="J117" s="79">
        <f t="shared" si="7"/>
        <v>83224.800000000003</v>
      </c>
      <c r="M117" s="78">
        <v>0.35422700989888639</v>
      </c>
      <c r="N117" s="77">
        <f t="shared" si="8"/>
        <v>2.1253620593933181E-2</v>
      </c>
      <c r="P117" s="70"/>
    </row>
    <row r="118" spans="1:16" x14ac:dyDescent="0.25">
      <c r="A118" s="81" t="s">
        <v>7</v>
      </c>
      <c r="B118" s="81" t="s">
        <v>38</v>
      </c>
      <c r="C118" s="81" t="s">
        <v>5</v>
      </c>
      <c r="D118" s="81" t="s">
        <v>35</v>
      </c>
      <c r="E118" s="81" t="s">
        <v>50</v>
      </c>
      <c r="F118" s="81" t="s">
        <v>23</v>
      </c>
      <c r="G118" s="81" t="s">
        <v>32</v>
      </c>
      <c r="H118" s="80">
        <v>1370554</v>
      </c>
      <c r="I118" s="72">
        <v>2.8</v>
      </c>
      <c r="J118" s="79">
        <f t="shared" si="7"/>
        <v>76751.02399999999</v>
      </c>
      <c r="M118" s="78">
        <v>1</v>
      </c>
      <c r="N118" s="77">
        <f t="shared" si="8"/>
        <v>5.5999999999999994E-2</v>
      </c>
      <c r="P118" s="70"/>
    </row>
    <row r="119" spans="1:16" x14ac:dyDescent="0.25">
      <c r="A119" s="81" t="s">
        <v>7</v>
      </c>
      <c r="B119" s="81" t="s">
        <v>38</v>
      </c>
      <c r="C119" s="81" t="s">
        <v>5</v>
      </c>
      <c r="D119" s="81" t="s">
        <v>35</v>
      </c>
      <c r="E119" s="81" t="s">
        <v>50</v>
      </c>
      <c r="F119" s="81" t="s">
        <v>27</v>
      </c>
      <c r="G119" s="81" t="s">
        <v>29</v>
      </c>
      <c r="H119" s="80">
        <v>1346352</v>
      </c>
      <c r="I119" s="72">
        <v>2.8</v>
      </c>
      <c r="J119" s="79">
        <f t="shared" si="7"/>
        <v>75395.712</v>
      </c>
      <c r="M119" s="78">
        <v>0.46874846591164276</v>
      </c>
      <c r="N119" s="77">
        <f t="shared" si="8"/>
        <v>2.6249914091051992E-2</v>
      </c>
      <c r="P119" s="70"/>
    </row>
    <row r="120" spans="1:16" x14ac:dyDescent="0.25">
      <c r="A120" s="74" t="s">
        <v>7</v>
      </c>
      <c r="B120" s="74" t="s">
        <v>37</v>
      </c>
      <c r="C120" s="74" t="s">
        <v>39</v>
      </c>
      <c r="D120" s="74" t="s">
        <v>35</v>
      </c>
      <c r="E120" s="74" t="s">
        <v>44</v>
      </c>
      <c r="F120" s="74" t="s">
        <v>33</v>
      </c>
      <c r="G120" s="74" t="s">
        <v>28</v>
      </c>
      <c r="H120" s="73">
        <v>1323134</v>
      </c>
      <c r="I120" s="72">
        <v>3</v>
      </c>
      <c r="J120" s="79">
        <f t="shared" si="7"/>
        <v>79388.039999999994</v>
      </c>
      <c r="M120" s="78">
        <v>0.79070351143176942</v>
      </c>
      <c r="N120" s="77">
        <f t="shared" si="8"/>
        <v>4.7442210685906164E-2</v>
      </c>
      <c r="P120" s="70"/>
    </row>
    <row r="121" spans="1:16" ht="15" customHeight="1" x14ac:dyDescent="0.25">
      <c r="A121" s="81" t="s">
        <v>7</v>
      </c>
      <c r="B121" s="81" t="s">
        <v>38</v>
      </c>
      <c r="C121" s="81" t="s">
        <v>5</v>
      </c>
      <c r="D121" s="81" t="s">
        <v>52</v>
      </c>
      <c r="E121" s="81" t="s">
        <v>50</v>
      </c>
      <c r="F121" s="74" t="s">
        <v>33</v>
      </c>
      <c r="G121" s="81" t="s">
        <v>32</v>
      </c>
      <c r="H121" s="80">
        <v>1319134</v>
      </c>
      <c r="I121" s="72">
        <v>2.8</v>
      </c>
      <c r="J121" s="79">
        <f t="shared" si="7"/>
        <v>73871.504000000001</v>
      </c>
      <c r="M121" s="78">
        <v>1</v>
      </c>
      <c r="N121" s="77">
        <f t="shared" si="8"/>
        <v>5.5999999999999994E-2</v>
      </c>
      <c r="P121" s="70"/>
    </row>
    <row r="122" spans="1:16" x14ac:dyDescent="0.25">
      <c r="A122" s="74" t="s">
        <v>7</v>
      </c>
      <c r="B122" s="74" t="s">
        <v>37</v>
      </c>
      <c r="C122" s="74" t="s">
        <v>36</v>
      </c>
      <c r="D122" s="74" t="s">
        <v>35</v>
      </c>
      <c r="E122" s="74" t="s">
        <v>40</v>
      </c>
      <c r="F122" s="74" t="s">
        <v>33</v>
      </c>
      <c r="G122" s="74" t="s">
        <v>32</v>
      </c>
      <c r="H122" s="73">
        <v>1313592</v>
      </c>
      <c r="I122" s="72">
        <v>2.5</v>
      </c>
      <c r="J122" s="79">
        <f t="shared" si="7"/>
        <v>65679.600000000006</v>
      </c>
      <c r="M122" s="78">
        <v>1</v>
      </c>
      <c r="N122" s="77">
        <f t="shared" si="8"/>
        <v>0.05</v>
      </c>
    </row>
    <row r="123" spans="1:16" x14ac:dyDescent="0.25">
      <c r="A123" s="81" t="s">
        <v>7</v>
      </c>
      <c r="B123" s="81" t="s">
        <v>38</v>
      </c>
      <c r="C123" s="81" t="s">
        <v>5</v>
      </c>
      <c r="D123" s="81" t="s">
        <v>35</v>
      </c>
      <c r="E123" s="81" t="s">
        <v>41</v>
      </c>
      <c r="F123" s="81" t="s">
        <v>33</v>
      </c>
      <c r="G123" s="81" t="s">
        <v>32</v>
      </c>
      <c r="H123" s="80">
        <v>1306297</v>
      </c>
      <c r="I123" s="72">
        <v>2.6</v>
      </c>
      <c r="J123" s="79">
        <f t="shared" si="7"/>
        <v>67927.444000000003</v>
      </c>
      <c r="M123" s="78">
        <v>1</v>
      </c>
      <c r="N123" s="77">
        <f t="shared" si="8"/>
        <v>5.2000000000000005E-2</v>
      </c>
      <c r="P123" s="70"/>
    </row>
    <row r="124" spans="1:16" x14ac:dyDescent="0.25">
      <c r="A124" s="74" t="s">
        <v>7</v>
      </c>
      <c r="B124" s="74" t="s">
        <v>38</v>
      </c>
      <c r="C124" s="74" t="s">
        <v>5</v>
      </c>
      <c r="D124" s="74" t="s">
        <v>35</v>
      </c>
      <c r="E124" s="74" t="s">
        <v>40</v>
      </c>
      <c r="F124" s="74" t="s">
        <v>33</v>
      </c>
      <c r="G124" s="74" t="s">
        <v>32</v>
      </c>
      <c r="H124" s="73">
        <v>1295757</v>
      </c>
      <c r="I124" s="72">
        <v>2.5</v>
      </c>
      <c r="J124" s="79">
        <f t="shared" si="7"/>
        <v>64787.85</v>
      </c>
      <c r="M124" s="78">
        <v>1</v>
      </c>
      <c r="N124" s="77">
        <f t="shared" si="8"/>
        <v>0.05</v>
      </c>
      <c r="P124" s="70"/>
    </row>
    <row r="125" spans="1:16" ht="15" customHeight="1" x14ac:dyDescent="0.25">
      <c r="A125" s="81" t="s">
        <v>7</v>
      </c>
      <c r="B125" s="81" t="s">
        <v>37</v>
      </c>
      <c r="C125" s="81" t="s">
        <v>13</v>
      </c>
      <c r="D125" s="81" t="s">
        <v>35</v>
      </c>
      <c r="E125" s="81" t="s">
        <v>50</v>
      </c>
      <c r="F125" s="81" t="s">
        <v>23</v>
      </c>
      <c r="G125" s="81" t="s">
        <v>32</v>
      </c>
      <c r="H125" s="80">
        <v>1276134</v>
      </c>
      <c r="I125" s="72">
        <v>2.8</v>
      </c>
      <c r="J125" s="79">
        <f t="shared" si="7"/>
        <v>71463.504000000001</v>
      </c>
      <c r="M125" s="78">
        <v>1</v>
      </c>
      <c r="N125" s="77">
        <f t="shared" si="8"/>
        <v>5.5999999999999994E-2</v>
      </c>
      <c r="P125" s="70"/>
    </row>
    <row r="126" spans="1:16" x14ac:dyDescent="0.25">
      <c r="A126" s="74" t="s">
        <v>7</v>
      </c>
      <c r="B126" s="74" t="s">
        <v>38</v>
      </c>
      <c r="C126" s="74" t="s">
        <v>39</v>
      </c>
      <c r="D126" s="74" t="s">
        <v>35</v>
      </c>
      <c r="E126" s="74" t="s">
        <v>40</v>
      </c>
      <c r="F126" s="74" t="s">
        <v>33</v>
      </c>
      <c r="G126" s="74" t="s">
        <v>32</v>
      </c>
      <c r="H126" s="73">
        <v>1257761</v>
      </c>
      <c r="I126" s="72">
        <v>2.5</v>
      </c>
      <c r="J126" s="79">
        <f t="shared" si="7"/>
        <v>62888.05</v>
      </c>
      <c r="M126" s="78">
        <v>1</v>
      </c>
      <c r="N126" s="77">
        <f t="shared" si="8"/>
        <v>0.05</v>
      </c>
      <c r="P126" s="70"/>
    </row>
    <row r="127" spans="1:16" x14ac:dyDescent="0.25">
      <c r="A127" s="74" t="s">
        <v>7</v>
      </c>
      <c r="B127" s="74" t="s">
        <v>38</v>
      </c>
      <c r="C127" s="74" t="s">
        <v>5</v>
      </c>
      <c r="D127" s="74" t="s">
        <v>35</v>
      </c>
      <c r="E127" s="74" t="s">
        <v>45</v>
      </c>
      <c r="F127" s="74" t="s">
        <v>33</v>
      </c>
      <c r="G127" s="74" t="s">
        <v>29</v>
      </c>
      <c r="H127" s="73">
        <v>1242258</v>
      </c>
      <c r="I127" s="72">
        <v>2.8</v>
      </c>
      <c r="J127" s="79">
        <f t="shared" si="7"/>
        <v>69566.448000000004</v>
      </c>
      <c r="M127" s="78">
        <v>0.45135285083488386</v>
      </c>
      <c r="N127" s="77">
        <f t="shared" si="8"/>
        <v>2.5275759646753496E-2</v>
      </c>
      <c r="P127" s="70"/>
    </row>
    <row r="128" spans="1:16" x14ac:dyDescent="0.25">
      <c r="A128" s="81" t="s">
        <v>7</v>
      </c>
      <c r="B128" s="81" t="s">
        <v>37</v>
      </c>
      <c r="C128" s="81" t="s">
        <v>36</v>
      </c>
      <c r="D128" s="81" t="s">
        <v>52</v>
      </c>
      <c r="E128" s="81" t="s">
        <v>50</v>
      </c>
      <c r="F128" s="81" t="s">
        <v>25</v>
      </c>
      <c r="G128" s="81" t="s">
        <v>32</v>
      </c>
      <c r="H128" s="80">
        <v>1241984</v>
      </c>
      <c r="I128" s="72">
        <v>2.8</v>
      </c>
      <c r="J128" s="79">
        <f t="shared" si="7"/>
        <v>69551.103999999992</v>
      </c>
      <c r="M128" s="78">
        <v>1</v>
      </c>
      <c r="N128" s="77">
        <f t="shared" si="8"/>
        <v>5.5999999999999994E-2</v>
      </c>
      <c r="P128" s="70"/>
    </row>
    <row r="129" spans="1:16" x14ac:dyDescent="0.25">
      <c r="A129" s="74" t="s">
        <v>7</v>
      </c>
      <c r="B129" s="74" t="s">
        <v>38</v>
      </c>
      <c r="C129" s="74" t="s">
        <v>39</v>
      </c>
      <c r="D129" s="74" t="s">
        <v>35</v>
      </c>
      <c r="E129" s="74" t="s">
        <v>45</v>
      </c>
      <c r="F129" s="74" t="s">
        <v>33</v>
      </c>
      <c r="G129" s="74" t="s">
        <v>29</v>
      </c>
      <c r="H129" s="73">
        <v>1222895</v>
      </c>
      <c r="I129" s="72">
        <v>2.8</v>
      </c>
      <c r="J129" s="79">
        <f t="shared" si="7"/>
        <v>68482.12</v>
      </c>
      <c r="M129" s="78">
        <v>0.4220259884038145</v>
      </c>
      <c r="N129" s="77">
        <f t="shared" si="8"/>
        <v>2.3633455350613612E-2</v>
      </c>
      <c r="P129" s="70"/>
    </row>
    <row r="130" spans="1:16" x14ac:dyDescent="0.25">
      <c r="A130" s="81" t="s">
        <v>7</v>
      </c>
      <c r="B130" s="81" t="s">
        <v>38</v>
      </c>
      <c r="C130" s="81" t="s">
        <v>36</v>
      </c>
      <c r="D130" s="81" t="s">
        <v>35</v>
      </c>
      <c r="E130" s="81" t="s">
        <v>40</v>
      </c>
      <c r="F130" s="81" t="s">
        <v>33</v>
      </c>
      <c r="G130" s="81" t="s">
        <v>29</v>
      </c>
      <c r="H130" s="80">
        <v>1217101</v>
      </c>
      <c r="I130" s="72">
        <v>2.5</v>
      </c>
      <c r="J130" s="79">
        <f t="shared" si="7"/>
        <v>60855.05</v>
      </c>
      <c r="M130" s="78">
        <v>0.47663693774627786</v>
      </c>
      <c r="N130" s="77">
        <f t="shared" si="8"/>
        <v>2.3831846887313893E-2</v>
      </c>
      <c r="P130" s="70"/>
    </row>
    <row r="131" spans="1:16" x14ac:dyDescent="0.25">
      <c r="A131" s="81" t="s">
        <v>7</v>
      </c>
      <c r="B131" s="81" t="s">
        <v>38</v>
      </c>
      <c r="C131" s="81" t="s">
        <v>36</v>
      </c>
      <c r="D131" s="81" t="s">
        <v>52</v>
      </c>
      <c r="E131" s="81" t="s">
        <v>50</v>
      </c>
      <c r="F131" s="74" t="s">
        <v>33</v>
      </c>
      <c r="G131" s="81" t="s">
        <v>29</v>
      </c>
      <c r="H131" s="80">
        <v>1211279</v>
      </c>
      <c r="I131" s="72">
        <v>2.8</v>
      </c>
      <c r="J131" s="79">
        <f t="shared" si="7"/>
        <v>67831.623999999996</v>
      </c>
      <c r="M131" s="78">
        <v>0.44700072920726019</v>
      </c>
      <c r="N131" s="77">
        <f t="shared" si="8"/>
        <v>2.5032040835606569E-2</v>
      </c>
    </row>
    <row r="132" spans="1:16" x14ac:dyDescent="0.25">
      <c r="A132" s="74" t="s">
        <v>7</v>
      </c>
      <c r="B132" s="74" t="s">
        <v>38</v>
      </c>
      <c r="C132" s="74" t="s">
        <v>36</v>
      </c>
      <c r="D132" s="74" t="s">
        <v>35</v>
      </c>
      <c r="E132" s="74" t="s">
        <v>45</v>
      </c>
      <c r="F132" s="74" t="s">
        <v>33</v>
      </c>
      <c r="G132" s="74" t="s">
        <v>30</v>
      </c>
      <c r="H132" s="73">
        <v>1202454</v>
      </c>
      <c r="I132" s="72">
        <v>2.8</v>
      </c>
      <c r="J132" s="79">
        <f t="shared" si="7"/>
        <v>67337.423999999999</v>
      </c>
      <c r="M132" s="78">
        <v>0.21282462084794695</v>
      </c>
      <c r="N132" s="77">
        <f t="shared" si="8"/>
        <v>1.1918178767485028E-2</v>
      </c>
      <c r="P132" s="70"/>
    </row>
    <row r="133" spans="1:16" ht="15" customHeight="1" x14ac:dyDescent="0.25">
      <c r="A133" s="74" t="s">
        <v>7</v>
      </c>
      <c r="B133" s="74" t="s">
        <v>38</v>
      </c>
      <c r="C133" s="74" t="s">
        <v>39</v>
      </c>
      <c r="D133" s="74" t="s">
        <v>35</v>
      </c>
      <c r="E133" s="74" t="s">
        <v>41</v>
      </c>
      <c r="F133" s="74" t="s">
        <v>33</v>
      </c>
      <c r="G133" s="74" t="s">
        <v>32</v>
      </c>
      <c r="H133" s="73">
        <v>1188743</v>
      </c>
      <c r="I133" s="72">
        <v>2.6</v>
      </c>
      <c r="J133" s="79">
        <f t="shared" si="7"/>
        <v>61814.636000000006</v>
      </c>
      <c r="M133" s="78">
        <v>1</v>
      </c>
      <c r="N133" s="77">
        <f t="shared" si="8"/>
        <v>5.2000000000000005E-2</v>
      </c>
      <c r="P133" s="70"/>
    </row>
    <row r="134" spans="1:16" x14ac:dyDescent="0.25">
      <c r="A134" s="81" t="s">
        <v>7</v>
      </c>
      <c r="B134" s="81" t="s">
        <v>37</v>
      </c>
      <c r="C134" s="81" t="s">
        <v>36</v>
      </c>
      <c r="D134" s="81" t="s">
        <v>51</v>
      </c>
      <c r="E134" s="81" t="s">
        <v>50</v>
      </c>
      <c r="F134" s="74" t="s">
        <v>33</v>
      </c>
      <c r="G134" s="81" t="s">
        <v>28</v>
      </c>
      <c r="H134" s="80">
        <v>1162889</v>
      </c>
      <c r="I134" s="72">
        <v>2.8</v>
      </c>
      <c r="J134" s="79">
        <f t="shared" si="7"/>
        <v>65121.783999999992</v>
      </c>
      <c r="M134" s="78">
        <v>0.5146605969570609</v>
      </c>
      <c r="N134" s="77">
        <f t="shared" si="8"/>
        <v>2.8820993429595411E-2</v>
      </c>
    </row>
    <row r="135" spans="1:16" x14ac:dyDescent="0.25">
      <c r="A135" s="81" t="s">
        <v>7</v>
      </c>
      <c r="B135" s="81" t="s">
        <v>38</v>
      </c>
      <c r="C135" s="81" t="s">
        <v>36</v>
      </c>
      <c r="D135" s="81" t="s">
        <v>35</v>
      </c>
      <c r="E135" s="81" t="s">
        <v>50</v>
      </c>
      <c r="F135" s="81" t="s">
        <v>23</v>
      </c>
      <c r="G135" s="81" t="s">
        <v>29</v>
      </c>
      <c r="H135" s="80">
        <v>1157668</v>
      </c>
      <c r="I135" s="72">
        <v>2.8</v>
      </c>
      <c r="J135" s="79">
        <f t="shared" si="7"/>
        <v>64829.407999999996</v>
      </c>
      <c r="M135" s="78">
        <v>0.35354891750327766</v>
      </c>
      <c r="N135" s="77">
        <f t="shared" si="8"/>
        <v>1.9798739380183547E-2</v>
      </c>
      <c r="P135" s="70"/>
    </row>
    <row r="136" spans="1:16" x14ac:dyDescent="0.25">
      <c r="A136" s="81" t="s">
        <v>7</v>
      </c>
      <c r="B136" s="81" t="s">
        <v>38</v>
      </c>
      <c r="C136" s="81" t="s">
        <v>36</v>
      </c>
      <c r="D136" s="81" t="s">
        <v>35</v>
      </c>
      <c r="E136" s="81" t="s">
        <v>50</v>
      </c>
      <c r="F136" s="81" t="s">
        <v>23</v>
      </c>
      <c r="G136" s="81" t="s">
        <v>28</v>
      </c>
      <c r="H136" s="80">
        <v>1142935</v>
      </c>
      <c r="I136" s="72">
        <v>2.8</v>
      </c>
      <c r="J136" s="79">
        <f t="shared" si="7"/>
        <v>64004.36</v>
      </c>
      <c r="M136" s="78">
        <v>0.34904949607884878</v>
      </c>
      <c r="N136" s="77">
        <f t="shared" si="8"/>
        <v>1.9546771780415532E-2</v>
      </c>
      <c r="P136" s="70"/>
    </row>
    <row r="137" spans="1:16" x14ac:dyDescent="0.25">
      <c r="A137" s="81" t="s">
        <v>7</v>
      </c>
      <c r="B137" s="81" t="s">
        <v>37</v>
      </c>
      <c r="C137" s="81" t="s">
        <v>5</v>
      </c>
      <c r="D137" s="81" t="s">
        <v>51</v>
      </c>
      <c r="E137" s="81" t="s">
        <v>50</v>
      </c>
      <c r="F137" s="74" t="s">
        <v>33</v>
      </c>
      <c r="G137" s="81" t="s">
        <v>32</v>
      </c>
      <c r="H137" s="80">
        <v>1139637</v>
      </c>
      <c r="I137" s="72">
        <v>2.8</v>
      </c>
      <c r="J137" s="79">
        <f t="shared" si="7"/>
        <v>63819.671999999991</v>
      </c>
      <c r="M137" s="78">
        <v>1</v>
      </c>
      <c r="N137" s="77">
        <f t="shared" si="8"/>
        <v>5.5999999999999994E-2</v>
      </c>
      <c r="P137" s="70"/>
    </row>
    <row r="138" spans="1:16" x14ac:dyDescent="0.25">
      <c r="A138" s="81" t="s">
        <v>7</v>
      </c>
      <c r="B138" s="81" t="s">
        <v>37</v>
      </c>
      <c r="C138" s="81" t="s">
        <v>5</v>
      </c>
      <c r="D138" s="81" t="s">
        <v>52</v>
      </c>
      <c r="E138" s="81" t="s">
        <v>50</v>
      </c>
      <c r="F138" s="74" t="s">
        <v>33</v>
      </c>
      <c r="G138" s="81" t="s">
        <v>28</v>
      </c>
      <c r="H138" s="80">
        <v>1135744</v>
      </c>
      <c r="I138" s="72">
        <v>2.8</v>
      </c>
      <c r="J138" s="79">
        <f t="shared" si="7"/>
        <v>63601.663999999997</v>
      </c>
      <c r="M138" s="78">
        <v>0.52016577609418591</v>
      </c>
      <c r="N138" s="77">
        <f t="shared" si="8"/>
        <v>2.912928346127441E-2</v>
      </c>
      <c r="P138" s="70"/>
    </row>
    <row r="139" spans="1:16" x14ac:dyDescent="0.25">
      <c r="A139" s="81" t="s">
        <v>7</v>
      </c>
      <c r="B139" s="81" t="s">
        <v>38</v>
      </c>
      <c r="C139" s="81" t="s">
        <v>5</v>
      </c>
      <c r="D139" s="81" t="s">
        <v>35</v>
      </c>
      <c r="E139" s="81" t="s">
        <v>50</v>
      </c>
      <c r="F139" s="81" t="s">
        <v>26</v>
      </c>
      <c r="G139" s="81" t="s">
        <v>29</v>
      </c>
      <c r="H139" s="80">
        <v>1122022</v>
      </c>
      <c r="I139" s="72">
        <v>2.8</v>
      </c>
      <c r="J139" s="79">
        <f t="shared" si="7"/>
        <v>62833.231999999989</v>
      </c>
      <c r="M139" s="78">
        <v>0.43987907874974863</v>
      </c>
      <c r="N139" s="77">
        <f t="shared" si="8"/>
        <v>2.4633228409985924E-2</v>
      </c>
      <c r="P139" s="70"/>
    </row>
    <row r="140" spans="1:16" x14ac:dyDescent="0.25">
      <c r="A140" s="81" t="s">
        <v>7</v>
      </c>
      <c r="B140" s="81" t="s">
        <v>37</v>
      </c>
      <c r="C140" s="81" t="s">
        <v>13</v>
      </c>
      <c r="D140" s="81" t="s">
        <v>51</v>
      </c>
      <c r="E140" s="81" t="s">
        <v>50</v>
      </c>
      <c r="F140" s="74" t="s">
        <v>33</v>
      </c>
      <c r="G140" s="81" t="s">
        <v>32</v>
      </c>
      <c r="H140" s="80">
        <v>1119889</v>
      </c>
      <c r="I140" s="72">
        <v>2.8</v>
      </c>
      <c r="J140" s="79">
        <f t="shared" si="7"/>
        <v>62713.783999999992</v>
      </c>
      <c r="M140" s="78">
        <v>1</v>
      </c>
      <c r="N140" s="77">
        <f t="shared" si="8"/>
        <v>5.5999999999999994E-2</v>
      </c>
      <c r="P140" s="70"/>
    </row>
    <row r="141" spans="1:16" ht="15" customHeight="1" x14ac:dyDescent="0.25">
      <c r="A141" s="74" t="s">
        <v>7</v>
      </c>
      <c r="B141" s="74" t="s">
        <v>38</v>
      </c>
      <c r="C141" s="74" t="s">
        <v>39</v>
      </c>
      <c r="D141" s="74" t="s">
        <v>35</v>
      </c>
      <c r="E141" s="74" t="s">
        <v>45</v>
      </c>
      <c r="F141" s="74" t="s">
        <v>33</v>
      </c>
      <c r="G141" s="74" t="s">
        <v>28</v>
      </c>
      <c r="H141" s="73">
        <v>1112328</v>
      </c>
      <c r="I141" s="72">
        <v>2.8</v>
      </c>
      <c r="J141" s="79">
        <f t="shared" si="7"/>
        <v>62290.367999999995</v>
      </c>
      <c r="M141" s="78">
        <v>0.38386887151328458</v>
      </c>
      <c r="N141" s="77">
        <f t="shared" si="8"/>
        <v>2.1496656804743934E-2</v>
      </c>
      <c r="P141" s="70"/>
    </row>
    <row r="142" spans="1:16" x14ac:dyDescent="0.25">
      <c r="A142" s="81" t="s">
        <v>7</v>
      </c>
      <c r="B142" s="81" t="s">
        <v>38</v>
      </c>
      <c r="C142" s="81" t="s">
        <v>36</v>
      </c>
      <c r="D142" s="81" t="s">
        <v>52</v>
      </c>
      <c r="E142" s="81" t="s">
        <v>50</v>
      </c>
      <c r="F142" s="74" t="s">
        <v>33</v>
      </c>
      <c r="G142" s="81" t="s">
        <v>28</v>
      </c>
      <c r="H142" s="80">
        <v>1059921</v>
      </c>
      <c r="I142" s="72">
        <v>2.8</v>
      </c>
      <c r="J142" s="79">
        <f t="shared" si="7"/>
        <v>59355.575999999994</v>
      </c>
      <c r="M142" s="78">
        <v>0.39114478159209265</v>
      </c>
      <c r="N142" s="77">
        <f t="shared" si="8"/>
        <v>2.1904107769157188E-2</v>
      </c>
    </row>
    <row r="143" spans="1:16" x14ac:dyDescent="0.25">
      <c r="A143" s="81" t="s">
        <v>7</v>
      </c>
      <c r="B143" s="81" t="s">
        <v>37</v>
      </c>
      <c r="C143" s="81" t="s">
        <v>36</v>
      </c>
      <c r="D143" s="81" t="s">
        <v>51</v>
      </c>
      <c r="E143" s="81" t="s">
        <v>50</v>
      </c>
      <c r="F143" s="81" t="s">
        <v>24</v>
      </c>
      <c r="G143" s="81" t="s">
        <v>28</v>
      </c>
      <c r="H143" s="80">
        <v>1053560</v>
      </c>
      <c r="I143" s="72">
        <v>2.8</v>
      </c>
      <c r="J143" s="79">
        <f t="shared" si="7"/>
        <v>58999.360000000001</v>
      </c>
      <c r="M143" s="78">
        <v>0.63799187219815801</v>
      </c>
      <c r="N143" s="77">
        <f t="shared" si="8"/>
        <v>3.5727544843096842E-2</v>
      </c>
      <c r="P143" s="70"/>
    </row>
    <row r="144" spans="1:16" x14ac:dyDescent="0.25">
      <c r="A144" s="81" t="s">
        <v>7</v>
      </c>
      <c r="B144" s="81" t="s">
        <v>38</v>
      </c>
      <c r="C144" s="81" t="s">
        <v>13</v>
      </c>
      <c r="D144" s="81" t="s">
        <v>35</v>
      </c>
      <c r="E144" s="81" t="s">
        <v>50</v>
      </c>
      <c r="F144" s="81" t="s">
        <v>26</v>
      </c>
      <c r="G144" s="81" t="s">
        <v>28</v>
      </c>
      <c r="H144" s="80">
        <v>1040740</v>
      </c>
      <c r="I144" s="72">
        <v>2.8</v>
      </c>
      <c r="J144" s="79">
        <f t="shared" si="7"/>
        <v>58281.440000000002</v>
      </c>
      <c r="M144" s="78">
        <v>0.44441768447087421</v>
      </c>
      <c r="N144" s="77">
        <f t="shared" si="8"/>
        <v>2.4887390330368953E-2</v>
      </c>
      <c r="P144" s="70"/>
    </row>
    <row r="145" spans="1:16" ht="15" customHeight="1" x14ac:dyDescent="0.25">
      <c r="A145" s="81" t="s">
        <v>7</v>
      </c>
      <c r="B145" s="81" t="s">
        <v>38</v>
      </c>
      <c r="C145" s="81" t="s">
        <v>5</v>
      </c>
      <c r="D145" s="81" t="s">
        <v>35</v>
      </c>
      <c r="E145" s="81" t="s">
        <v>50</v>
      </c>
      <c r="F145" s="81" t="s">
        <v>27</v>
      </c>
      <c r="G145" s="81" t="s">
        <v>28</v>
      </c>
      <c r="H145" s="80">
        <v>1016317</v>
      </c>
      <c r="I145" s="72">
        <v>2.8</v>
      </c>
      <c r="J145" s="79">
        <f t="shared" si="7"/>
        <v>56913.751999999993</v>
      </c>
      <c r="M145" s="78">
        <v>0.35384285434264073</v>
      </c>
      <c r="N145" s="77">
        <f t="shared" si="8"/>
        <v>1.9815199843187879E-2</v>
      </c>
      <c r="P145" s="70"/>
    </row>
    <row r="146" spans="1:16" x14ac:dyDescent="0.25">
      <c r="A146" s="81" t="s">
        <v>7</v>
      </c>
      <c r="B146" s="81" t="s">
        <v>37</v>
      </c>
      <c r="C146" s="81" t="s">
        <v>13</v>
      </c>
      <c r="D146" s="81" t="s">
        <v>35</v>
      </c>
      <c r="E146" s="81" t="s">
        <v>50</v>
      </c>
      <c r="F146" s="81" t="s">
        <v>23</v>
      </c>
      <c r="G146" s="81" t="s">
        <v>28</v>
      </c>
      <c r="H146" s="80">
        <v>1012945</v>
      </c>
      <c r="I146" s="72">
        <v>2.8</v>
      </c>
      <c r="J146" s="79">
        <f t="shared" si="7"/>
        <v>56724.92</v>
      </c>
      <c r="M146" s="78">
        <v>0.79376068657366705</v>
      </c>
      <c r="N146" s="77">
        <f t="shared" si="8"/>
        <v>4.445059844812535E-2</v>
      </c>
      <c r="P146" s="70"/>
    </row>
    <row r="147" spans="1:16" x14ac:dyDescent="0.25">
      <c r="A147" s="81" t="s">
        <v>7</v>
      </c>
      <c r="B147" s="81" t="s">
        <v>38</v>
      </c>
      <c r="C147" s="81" t="s">
        <v>5</v>
      </c>
      <c r="D147" s="81" t="s">
        <v>35</v>
      </c>
      <c r="E147" s="81" t="s">
        <v>50</v>
      </c>
      <c r="F147" s="81" t="s">
        <v>25</v>
      </c>
      <c r="G147" s="81" t="s">
        <v>29</v>
      </c>
      <c r="H147" s="80">
        <v>1012809</v>
      </c>
      <c r="I147" s="72">
        <v>2.8</v>
      </c>
      <c r="J147" s="79">
        <f t="shared" si="7"/>
        <v>56717.303999999996</v>
      </c>
      <c r="M147" s="78">
        <v>0.44678820891927445</v>
      </c>
      <c r="N147" s="77">
        <f t="shared" si="8"/>
        <v>2.5020139699479371E-2</v>
      </c>
      <c r="P147" s="70"/>
    </row>
    <row r="148" spans="1:16" x14ac:dyDescent="0.25">
      <c r="A148" s="81" t="s">
        <v>7</v>
      </c>
      <c r="B148" s="81" t="s">
        <v>37</v>
      </c>
      <c r="C148" s="81" t="s">
        <v>5</v>
      </c>
      <c r="D148" s="81" t="s">
        <v>35</v>
      </c>
      <c r="E148" s="81" t="s">
        <v>50</v>
      </c>
      <c r="F148" s="81" t="s">
        <v>23</v>
      </c>
      <c r="G148" s="81" t="s">
        <v>32</v>
      </c>
      <c r="H148" s="80">
        <v>1009346</v>
      </c>
      <c r="I148" s="72">
        <v>2.8</v>
      </c>
      <c r="J148" s="79">
        <f t="shared" si="7"/>
        <v>56523.375999999997</v>
      </c>
      <c r="M148" s="78">
        <v>1</v>
      </c>
      <c r="N148" s="77">
        <f t="shared" si="8"/>
        <v>5.5999999999999994E-2</v>
      </c>
      <c r="P148" s="70"/>
    </row>
    <row r="149" spans="1:16" x14ac:dyDescent="0.25">
      <c r="A149" s="81" t="s">
        <v>7</v>
      </c>
      <c r="B149" s="81" t="s">
        <v>38</v>
      </c>
      <c r="C149" s="81" t="s">
        <v>13</v>
      </c>
      <c r="D149" s="81" t="s">
        <v>35</v>
      </c>
      <c r="E149" s="81" t="s">
        <v>50</v>
      </c>
      <c r="F149" s="81" t="s">
        <v>27</v>
      </c>
      <c r="G149" s="81" t="s">
        <v>29</v>
      </c>
      <c r="H149" s="80">
        <v>1005324</v>
      </c>
      <c r="I149" s="72">
        <v>2.8</v>
      </c>
      <c r="J149" s="79">
        <f t="shared" si="7"/>
        <v>56298.143999999993</v>
      </c>
      <c r="M149" s="78">
        <v>0.44208857127403162</v>
      </c>
      <c r="N149" s="77">
        <f t="shared" si="8"/>
        <v>2.4756959991345768E-2</v>
      </c>
      <c r="P149" s="70"/>
    </row>
    <row r="150" spans="1:16" x14ac:dyDescent="0.25">
      <c r="A150" s="81" t="s">
        <v>7</v>
      </c>
      <c r="B150" s="81" t="s">
        <v>38</v>
      </c>
      <c r="C150" s="81" t="s">
        <v>13</v>
      </c>
      <c r="D150" s="81" t="s">
        <v>35</v>
      </c>
      <c r="E150" s="81" t="s">
        <v>50</v>
      </c>
      <c r="F150" s="81" t="s">
        <v>25</v>
      </c>
      <c r="G150" s="81" t="s">
        <v>28</v>
      </c>
      <c r="H150" s="80">
        <v>1002710</v>
      </c>
      <c r="I150" s="72">
        <v>2.8</v>
      </c>
      <c r="J150" s="79">
        <f t="shared" si="7"/>
        <v>56151.76</v>
      </c>
      <c r="M150" s="78">
        <v>0.42524488339279859</v>
      </c>
      <c r="N150" s="77">
        <f t="shared" si="8"/>
        <v>2.3813713469996719E-2</v>
      </c>
      <c r="P150" s="70"/>
    </row>
    <row r="151" spans="1:16" x14ac:dyDescent="0.25">
      <c r="A151" s="74" t="s">
        <v>7</v>
      </c>
      <c r="B151" s="74" t="s">
        <v>38</v>
      </c>
      <c r="C151" s="74" t="s">
        <v>36</v>
      </c>
      <c r="D151" s="74" t="s">
        <v>35</v>
      </c>
      <c r="E151" s="74" t="s">
        <v>41</v>
      </c>
      <c r="F151" s="74" t="s">
        <v>33</v>
      </c>
      <c r="G151" s="74" t="s">
        <v>29</v>
      </c>
      <c r="H151" s="73">
        <v>999090</v>
      </c>
      <c r="I151" s="72">
        <v>3.1</v>
      </c>
      <c r="J151" s="79">
        <f t="shared" si="7"/>
        <v>61943.58</v>
      </c>
      <c r="M151" s="78">
        <v>0.4004304540207772</v>
      </c>
      <c r="N151" s="77">
        <f t="shared" si="8"/>
        <v>2.4826688149288186E-2</v>
      </c>
      <c r="P151" s="70"/>
    </row>
    <row r="152" spans="1:16" x14ac:dyDescent="0.25">
      <c r="A152" s="74" t="s">
        <v>7</v>
      </c>
      <c r="B152" s="74" t="s">
        <v>37</v>
      </c>
      <c r="C152" s="74" t="s">
        <v>5</v>
      </c>
      <c r="D152" s="74" t="s">
        <v>35</v>
      </c>
      <c r="E152" s="74" t="s">
        <v>50</v>
      </c>
      <c r="F152" s="74" t="s">
        <v>33</v>
      </c>
      <c r="G152" s="74" t="s">
        <v>29</v>
      </c>
      <c r="H152" s="73">
        <v>991555</v>
      </c>
      <c r="I152" s="72">
        <v>3.3</v>
      </c>
      <c r="J152" s="79">
        <f t="shared" si="7"/>
        <v>65442.63</v>
      </c>
      <c r="M152" s="78">
        <v>0.29280097990607856</v>
      </c>
      <c r="N152" s="77">
        <f t="shared" si="8"/>
        <v>1.9324864673801182E-2</v>
      </c>
      <c r="P152" s="70"/>
    </row>
    <row r="153" spans="1:16" x14ac:dyDescent="0.25">
      <c r="A153" s="74" t="s">
        <v>7</v>
      </c>
      <c r="B153" s="74" t="s">
        <v>37</v>
      </c>
      <c r="D153" s="74" t="s">
        <v>5</v>
      </c>
      <c r="E153" s="74" t="s">
        <v>50</v>
      </c>
      <c r="F153" s="74" t="s">
        <v>33</v>
      </c>
      <c r="G153" s="123" t="s">
        <v>29</v>
      </c>
      <c r="H153" s="125">
        <v>984618</v>
      </c>
      <c r="I153" s="72">
        <v>2.2999999999999998</v>
      </c>
      <c r="J153" s="79">
        <f t="shared" si="7"/>
        <v>45292.428</v>
      </c>
      <c r="M153" s="78">
        <v>0.22354543260235876</v>
      </c>
      <c r="N153" s="77">
        <f t="shared" si="8"/>
        <v>1.0283089899708503E-2</v>
      </c>
      <c r="P153" s="70"/>
    </row>
    <row r="154" spans="1:16" x14ac:dyDescent="0.25">
      <c r="A154" s="81" t="s">
        <v>7</v>
      </c>
      <c r="B154" s="81" t="s">
        <v>38</v>
      </c>
      <c r="C154" s="81" t="s">
        <v>13</v>
      </c>
      <c r="D154" s="81" t="s">
        <v>35</v>
      </c>
      <c r="E154" s="81" t="s">
        <v>50</v>
      </c>
      <c r="F154" s="81" t="s">
        <v>27</v>
      </c>
      <c r="G154" s="81" t="s">
        <v>28</v>
      </c>
      <c r="H154" s="80">
        <v>982524</v>
      </c>
      <c r="I154" s="72">
        <v>3.3</v>
      </c>
      <c r="J154" s="79">
        <f t="shared" si="7"/>
        <v>64846.583999999995</v>
      </c>
      <c r="M154" s="78">
        <v>0.43206233154927831</v>
      </c>
      <c r="N154" s="77">
        <f t="shared" si="8"/>
        <v>2.8516113882252364E-2</v>
      </c>
      <c r="P154" s="70"/>
    </row>
    <row r="155" spans="1:16" x14ac:dyDescent="0.25">
      <c r="A155" s="74" t="s">
        <v>7</v>
      </c>
      <c r="B155" s="74" t="s">
        <v>37</v>
      </c>
      <c r="C155" s="74" t="s">
        <v>36</v>
      </c>
      <c r="D155" s="74" t="s">
        <v>35</v>
      </c>
      <c r="E155" s="74" t="s">
        <v>50</v>
      </c>
      <c r="F155" s="74" t="s">
        <v>33</v>
      </c>
      <c r="G155" s="74" t="s">
        <v>30</v>
      </c>
      <c r="H155" s="73">
        <v>975345</v>
      </c>
      <c r="I155" s="72">
        <v>3.3</v>
      </c>
      <c r="J155" s="79">
        <f t="shared" si="7"/>
        <v>64372.77</v>
      </c>
      <c r="M155" s="78">
        <v>0.14080321547196134</v>
      </c>
      <c r="N155" s="77">
        <f t="shared" si="8"/>
        <v>9.2930122211494475E-3</v>
      </c>
      <c r="P155" s="70"/>
    </row>
    <row r="156" spans="1:16" x14ac:dyDescent="0.25">
      <c r="A156" s="81" t="s">
        <v>7</v>
      </c>
      <c r="B156" s="81" t="s">
        <v>38</v>
      </c>
      <c r="C156" s="81" t="s">
        <v>36</v>
      </c>
      <c r="D156" s="81" t="s">
        <v>35</v>
      </c>
      <c r="E156" s="81" t="s">
        <v>50</v>
      </c>
      <c r="F156" s="81" t="s">
        <v>23</v>
      </c>
      <c r="G156" s="81" t="s">
        <v>30</v>
      </c>
      <c r="H156" s="80">
        <v>973818</v>
      </c>
      <c r="I156" s="72">
        <v>3.3</v>
      </c>
      <c r="J156" s="79">
        <f t="shared" si="7"/>
        <v>64271.987999999998</v>
      </c>
      <c r="M156" s="78">
        <v>0.29740158641787356</v>
      </c>
      <c r="N156" s="77">
        <f t="shared" si="8"/>
        <v>1.9628504703579654E-2</v>
      </c>
      <c r="P156" s="70"/>
    </row>
    <row r="157" spans="1:16" ht="15" customHeight="1" x14ac:dyDescent="0.25">
      <c r="A157" s="81" t="s">
        <v>7</v>
      </c>
      <c r="B157" s="81" t="s">
        <v>38</v>
      </c>
      <c r="C157" s="81" t="s">
        <v>13</v>
      </c>
      <c r="D157" s="81" t="s">
        <v>35</v>
      </c>
      <c r="E157" s="81" t="s">
        <v>50</v>
      </c>
      <c r="F157" s="81" t="s">
        <v>25</v>
      </c>
      <c r="G157" s="81" t="s">
        <v>29</v>
      </c>
      <c r="H157" s="80">
        <v>973038</v>
      </c>
      <c r="I157" s="72">
        <v>3.3</v>
      </c>
      <c r="J157" s="79">
        <f t="shared" si="7"/>
        <v>64220.508000000002</v>
      </c>
      <c r="M157" s="78">
        <v>0.41266111921369286</v>
      </c>
      <c r="N157" s="77">
        <f t="shared" si="8"/>
        <v>2.7235633868103726E-2</v>
      </c>
      <c r="P157" s="70"/>
    </row>
    <row r="158" spans="1:16" x14ac:dyDescent="0.25">
      <c r="A158" s="74" t="s">
        <v>7</v>
      </c>
      <c r="B158" s="74" t="s">
        <v>38</v>
      </c>
      <c r="C158" s="74" t="s">
        <v>36</v>
      </c>
      <c r="D158" s="74" t="s">
        <v>35</v>
      </c>
      <c r="E158" s="74" t="s">
        <v>41</v>
      </c>
      <c r="F158" s="74" t="s">
        <v>33</v>
      </c>
      <c r="G158" s="74" t="s">
        <v>28</v>
      </c>
      <c r="H158" s="73">
        <v>961359</v>
      </c>
      <c r="I158" s="72">
        <v>3.1</v>
      </c>
      <c r="J158" s="79">
        <f t="shared" si="7"/>
        <v>59604.258000000002</v>
      </c>
      <c r="M158" s="78">
        <v>0.38530805117352829</v>
      </c>
      <c r="N158" s="77">
        <f t="shared" si="8"/>
        <v>2.3889099172758756E-2</v>
      </c>
      <c r="P158" s="70"/>
    </row>
    <row r="159" spans="1:16" x14ac:dyDescent="0.25">
      <c r="A159" s="81" t="s">
        <v>7</v>
      </c>
      <c r="B159" s="81" t="s">
        <v>38</v>
      </c>
      <c r="C159" s="81" t="s">
        <v>13</v>
      </c>
      <c r="D159" s="81" t="s">
        <v>35</v>
      </c>
      <c r="E159" s="81" t="s">
        <v>50</v>
      </c>
      <c r="F159" s="81" t="s">
        <v>26</v>
      </c>
      <c r="G159" s="81" t="s">
        <v>29</v>
      </c>
      <c r="H159" s="80">
        <v>960923</v>
      </c>
      <c r="I159" s="72">
        <v>3.3</v>
      </c>
      <c r="J159" s="79">
        <f t="shared" si="7"/>
        <v>63420.917999999998</v>
      </c>
      <c r="M159" s="78">
        <v>0.41033416089975</v>
      </c>
      <c r="N159" s="77">
        <f t="shared" si="8"/>
        <v>2.7082054619383497E-2</v>
      </c>
      <c r="P159" s="70"/>
    </row>
    <row r="160" spans="1:16" x14ac:dyDescent="0.25">
      <c r="A160" s="74" t="s">
        <v>7</v>
      </c>
      <c r="B160" s="74" t="s">
        <v>37</v>
      </c>
      <c r="D160" s="74" t="s">
        <v>1</v>
      </c>
      <c r="E160" s="74" t="s">
        <v>50</v>
      </c>
      <c r="F160" s="74" t="s">
        <v>33</v>
      </c>
      <c r="G160" s="123" t="s">
        <v>30</v>
      </c>
      <c r="H160" s="125">
        <v>944915</v>
      </c>
      <c r="I160" s="72">
        <v>3.3</v>
      </c>
      <c r="J160" s="79">
        <f t="shared" si="7"/>
        <v>62364.39</v>
      </c>
      <c r="M160" s="78">
        <v>0.41033416089975</v>
      </c>
      <c r="N160" s="77">
        <f t="shared" si="8"/>
        <v>2.7082054619383497E-2</v>
      </c>
      <c r="O160" s="78"/>
      <c r="P160" s="78"/>
    </row>
    <row r="161" spans="1:16" ht="15" customHeight="1" x14ac:dyDescent="0.25">
      <c r="A161" s="81" t="s">
        <v>7</v>
      </c>
      <c r="B161" s="81" t="s">
        <v>37</v>
      </c>
      <c r="C161" s="81" t="s">
        <v>36</v>
      </c>
      <c r="D161" s="81" t="s">
        <v>52</v>
      </c>
      <c r="E161" s="81" t="s">
        <v>50</v>
      </c>
      <c r="F161" s="81" t="s">
        <v>26</v>
      </c>
      <c r="G161" s="81" t="s">
        <v>32</v>
      </c>
      <c r="H161" s="80">
        <v>943655</v>
      </c>
      <c r="I161" s="72">
        <v>3.3</v>
      </c>
      <c r="J161" s="79">
        <f t="shared" si="7"/>
        <v>62281.23</v>
      </c>
      <c r="M161" s="78">
        <v>1</v>
      </c>
      <c r="N161" s="77">
        <f t="shared" si="8"/>
        <v>6.6000000000000003E-2</v>
      </c>
      <c r="P161" s="70"/>
    </row>
    <row r="162" spans="1:16" x14ac:dyDescent="0.25">
      <c r="A162" s="81" t="s">
        <v>7</v>
      </c>
      <c r="B162" s="81" t="s">
        <v>37</v>
      </c>
      <c r="C162" s="81" t="s">
        <v>36</v>
      </c>
      <c r="D162" s="81" t="s">
        <v>52</v>
      </c>
      <c r="E162" s="81" t="s">
        <v>50</v>
      </c>
      <c r="F162" s="74" t="s">
        <v>33</v>
      </c>
      <c r="G162" s="81" t="s">
        <v>29</v>
      </c>
      <c r="H162" s="80">
        <v>933994</v>
      </c>
      <c r="I162" s="72">
        <v>3.3</v>
      </c>
      <c r="J162" s="79">
        <f t="shared" si="7"/>
        <v>61643.603999999992</v>
      </c>
      <c r="M162" s="78">
        <v>0.20596308870759317</v>
      </c>
      <c r="N162" s="77">
        <f t="shared" si="8"/>
        <v>1.3593563854701148E-2</v>
      </c>
      <c r="P162" s="70"/>
    </row>
    <row r="163" spans="1:16" x14ac:dyDescent="0.25">
      <c r="A163" s="81" t="s">
        <v>7</v>
      </c>
      <c r="B163" s="81" t="s">
        <v>38</v>
      </c>
      <c r="C163" s="81" t="s">
        <v>5</v>
      </c>
      <c r="D163" s="81" t="s">
        <v>35</v>
      </c>
      <c r="E163" s="81" t="s">
        <v>50</v>
      </c>
      <c r="F163" s="81" t="s">
        <v>26</v>
      </c>
      <c r="G163" s="81" t="s">
        <v>28</v>
      </c>
      <c r="H163" s="80">
        <v>921626</v>
      </c>
      <c r="I163" s="72">
        <v>3.3</v>
      </c>
      <c r="J163" s="79">
        <f t="shared" si="7"/>
        <v>60827.315999999999</v>
      </c>
      <c r="M163" s="78">
        <v>0.36131554981258462</v>
      </c>
      <c r="N163" s="77">
        <f t="shared" si="8"/>
        <v>2.3846826287630584E-2</v>
      </c>
      <c r="P163" s="70"/>
    </row>
    <row r="164" spans="1:16" x14ac:dyDescent="0.25">
      <c r="A164" s="74" t="s">
        <v>7</v>
      </c>
      <c r="B164" s="74" t="s">
        <v>38</v>
      </c>
      <c r="C164" s="74" t="s">
        <v>36</v>
      </c>
      <c r="D164" s="74" t="s">
        <v>35</v>
      </c>
      <c r="E164" s="74" t="s">
        <v>40</v>
      </c>
      <c r="F164" s="74" t="s">
        <v>33</v>
      </c>
      <c r="G164" s="74" t="s">
        <v>28</v>
      </c>
      <c r="H164" s="73">
        <v>914793</v>
      </c>
      <c r="I164" s="72">
        <v>3</v>
      </c>
      <c r="J164" s="79">
        <f t="shared" si="7"/>
        <v>54887.58</v>
      </c>
      <c r="M164" s="78">
        <v>0.35824811103740017</v>
      </c>
      <c r="N164" s="77">
        <f t="shared" si="8"/>
        <v>2.1494886662244007E-2</v>
      </c>
      <c r="P164" s="70"/>
    </row>
    <row r="165" spans="1:16" x14ac:dyDescent="0.25">
      <c r="A165" s="81" t="s">
        <v>7</v>
      </c>
      <c r="B165" s="81" t="s">
        <v>38</v>
      </c>
      <c r="C165" s="81" t="s">
        <v>36</v>
      </c>
      <c r="D165" s="81" t="s">
        <v>35</v>
      </c>
      <c r="E165" s="81" t="s">
        <v>50</v>
      </c>
      <c r="F165" s="81" t="s">
        <v>24</v>
      </c>
      <c r="G165" s="81" t="s">
        <v>30</v>
      </c>
      <c r="H165" s="80">
        <v>896285</v>
      </c>
      <c r="I165" s="72">
        <v>3.3</v>
      </c>
      <c r="J165" s="79">
        <f t="shared" si="7"/>
        <v>59154.81</v>
      </c>
      <c r="M165" s="78">
        <v>0.22304418727862874</v>
      </c>
      <c r="N165" s="77">
        <f t="shared" si="8"/>
        <v>1.4720916360389495E-2</v>
      </c>
      <c r="P165" s="70"/>
    </row>
    <row r="166" spans="1:16" x14ac:dyDescent="0.25">
      <c r="A166" s="81" t="s">
        <v>7</v>
      </c>
      <c r="B166" s="81" t="s">
        <v>38</v>
      </c>
      <c r="C166" s="81" t="s">
        <v>13</v>
      </c>
      <c r="D166" s="81" t="s">
        <v>35</v>
      </c>
      <c r="E166" s="81" t="s">
        <v>50</v>
      </c>
      <c r="F166" s="81" t="s">
        <v>24</v>
      </c>
      <c r="G166" s="81" t="s">
        <v>28</v>
      </c>
      <c r="H166" s="80">
        <v>894355</v>
      </c>
      <c r="I166" s="72">
        <v>3.3</v>
      </c>
      <c r="J166" s="79">
        <f t="shared" si="7"/>
        <v>59027.43</v>
      </c>
      <c r="M166" s="78">
        <v>0.40306977595241517</v>
      </c>
      <c r="N166" s="77">
        <f t="shared" si="8"/>
        <v>2.6602605212859398E-2</v>
      </c>
      <c r="P166" s="70"/>
    </row>
    <row r="167" spans="1:16" x14ac:dyDescent="0.25">
      <c r="A167" s="74" t="s">
        <v>7</v>
      </c>
      <c r="B167" s="74" t="s">
        <v>37</v>
      </c>
      <c r="C167" s="74" t="s">
        <v>36</v>
      </c>
      <c r="D167" s="74" t="s">
        <v>35</v>
      </c>
      <c r="E167" s="74" t="s">
        <v>45</v>
      </c>
      <c r="F167" s="74" t="s">
        <v>33</v>
      </c>
      <c r="G167" s="74" t="s">
        <v>32</v>
      </c>
      <c r="H167" s="73">
        <v>894207</v>
      </c>
      <c r="I167" s="72">
        <v>3.2</v>
      </c>
      <c r="J167" s="79">
        <f t="shared" si="7"/>
        <v>57229.248000000007</v>
      </c>
      <c r="M167" s="78">
        <v>1</v>
      </c>
      <c r="N167" s="77">
        <f t="shared" si="8"/>
        <v>6.4000000000000001E-2</v>
      </c>
    </row>
    <row r="168" spans="1:16" x14ac:dyDescent="0.25">
      <c r="A168" s="74" t="s">
        <v>7</v>
      </c>
      <c r="B168" s="74" t="s">
        <v>38</v>
      </c>
      <c r="C168" s="74" t="s">
        <v>5</v>
      </c>
      <c r="D168" s="74" t="s">
        <v>35</v>
      </c>
      <c r="E168" s="74" t="s">
        <v>44</v>
      </c>
      <c r="F168" s="74" t="s">
        <v>33</v>
      </c>
      <c r="G168" s="74" t="s">
        <v>30</v>
      </c>
      <c r="H168" s="73">
        <v>890095</v>
      </c>
      <c r="I168" s="72">
        <v>3.5</v>
      </c>
      <c r="J168" s="79">
        <f t="shared" si="7"/>
        <v>62306.65</v>
      </c>
      <c r="M168" s="78">
        <v>0.22730894423966122</v>
      </c>
      <c r="N168" s="77">
        <f t="shared" si="8"/>
        <v>1.5911626096776287E-2</v>
      </c>
      <c r="P168" s="70"/>
    </row>
    <row r="169" spans="1:16" ht="15" customHeight="1" x14ac:dyDescent="0.25">
      <c r="A169" s="81" t="s">
        <v>7</v>
      </c>
      <c r="B169" s="81" t="s">
        <v>38</v>
      </c>
      <c r="C169" s="81" t="s">
        <v>36</v>
      </c>
      <c r="D169" s="81" t="s">
        <v>35</v>
      </c>
      <c r="E169" s="81" t="s">
        <v>50</v>
      </c>
      <c r="F169" s="81" t="s">
        <v>25</v>
      </c>
      <c r="G169" s="81" t="s">
        <v>30</v>
      </c>
      <c r="H169" s="80">
        <v>885551</v>
      </c>
      <c r="I169" s="72">
        <v>3.3</v>
      </c>
      <c r="J169" s="79">
        <f t="shared" si="7"/>
        <v>58446.365999999995</v>
      </c>
      <c r="M169" s="78">
        <v>0.19147773158984394</v>
      </c>
      <c r="N169" s="77">
        <f t="shared" si="8"/>
        <v>1.2637530284929699E-2</v>
      </c>
      <c r="P169" s="70"/>
    </row>
    <row r="170" spans="1:16" x14ac:dyDescent="0.25">
      <c r="A170" s="81" t="s">
        <v>7</v>
      </c>
      <c r="B170" s="81" t="s">
        <v>38</v>
      </c>
      <c r="C170" s="81" t="s">
        <v>13</v>
      </c>
      <c r="D170" s="81" t="s">
        <v>35</v>
      </c>
      <c r="E170" s="81" t="s">
        <v>50</v>
      </c>
      <c r="F170" s="81" t="s">
        <v>24</v>
      </c>
      <c r="G170" s="81" t="s">
        <v>29</v>
      </c>
      <c r="H170" s="80">
        <v>876290</v>
      </c>
      <c r="I170" s="72">
        <v>3.3</v>
      </c>
      <c r="J170" s="79">
        <f t="shared" si="7"/>
        <v>57835.14</v>
      </c>
      <c r="M170" s="78">
        <v>0.39492820409048074</v>
      </c>
      <c r="N170" s="77">
        <f t="shared" si="8"/>
        <v>2.6065261469971727E-2</v>
      </c>
      <c r="P170" s="70"/>
    </row>
    <row r="171" spans="1:16" x14ac:dyDescent="0.25">
      <c r="A171" s="74" t="s">
        <v>7</v>
      </c>
      <c r="B171" s="74" t="s">
        <v>38</v>
      </c>
      <c r="C171" s="74" t="s">
        <v>5</v>
      </c>
      <c r="D171" s="74" t="s">
        <v>35</v>
      </c>
      <c r="E171" s="74" t="s">
        <v>45</v>
      </c>
      <c r="F171" s="74" t="s">
        <v>33</v>
      </c>
      <c r="G171" s="74" t="s">
        <v>28</v>
      </c>
      <c r="H171" s="73">
        <v>870041</v>
      </c>
      <c r="I171" s="72">
        <v>3.2</v>
      </c>
      <c r="J171" s="79">
        <f t="shared" si="7"/>
        <v>55682.624000000003</v>
      </c>
      <c r="M171" s="78">
        <v>0.31611427392154706</v>
      </c>
      <c r="N171" s="77">
        <f t="shared" si="8"/>
        <v>2.0231313530979015E-2</v>
      </c>
      <c r="P171" s="70"/>
    </row>
    <row r="172" spans="1:16" x14ac:dyDescent="0.25">
      <c r="A172" s="74" t="s">
        <v>7</v>
      </c>
      <c r="B172" s="74" t="s">
        <v>37</v>
      </c>
      <c r="C172" s="74" t="s">
        <v>36</v>
      </c>
      <c r="D172" s="74" t="s">
        <v>35</v>
      </c>
      <c r="E172" s="74" t="s">
        <v>40</v>
      </c>
      <c r="F172" s="74" t="s">
        <v>33</v>
      </c>
      <c r="G172" s="74" t="s">
        <v>28</v>
      </c>
      <c r="H172" s="73">
        <v>859792</v>
      </c>
      <c r="I172" s="72">
        <v>3</v>
      </c>
      <c r="J172" s="79">
        <f t="shared" si="7"/>
        <v>51587.519999999997</v>
      </c>
      <c r="M172" s="78">
        <v>0.654535045889439</v>
      </c>
      <c r="N172" s="77">
        <f t="shared" si="8"/>
        <v>3.9272102753366338E-2</v>
      </c>
    </row>
    <row r="173" spans="1:16" ht="15" customHeight="1" x14ac:dyDescent="0.25">
      <c r="A173" s="74" t="s">
        <v>7</v>
      </c>
      <c r="B173" s="74" t="s">
        <v>37</v>
      </c>
      <c r="C173" s="74" t="s">
        <v>5</v>
      </c>
      <c r="D173" s="74" t="s">
        <v>35</v>
      </c>
      <c r="E173" s="74" t="s">
        <v>44</v>
      </c>
      <c r="F173" s="74" t="s">
        <v>33</v>
      </c>
      <c r="G173" s="74" t="s">
        <v>28</v>
      </c>
      <c r="H173" s="73">
        <v>855984</v>
      </c>
      <c r="I173" s="72">
        <v>3.5</v>
      </c>
      <c r="J173" s="79">
        <f t="shared" si="7"/>
        <v>59918.879999999997</v>
      </c>
      <c r="M173" s="78">
        <v>0.53412071853059151</v>
      </c>
      <c r="N173" s="77">
        <f t="shared" si="8"/>
        <v>3.7388450297141405E-2</v>
      </c>
      <c r="P173" s="70"/>
    </row>
    <row r="174" spans="1:16" x14ac:dyDescent="0.25">
      <c r="A174" s="81" t="s">
        <v>7</v>
      </c>
      <c r="B174" s="81" t="s">
        <v>38</v>
      </c>
      <c r="C174" s="81" t="s">
        <v>36</v>
      </c>
      <c r="D174" s="81" t="s">
        <v>35</v>
      </c>
      <c r="E174" s="81" t="s">
        <v>50</v>
      </c>
      <c r="F174" s="81" t="s">
        <v>26</v>
      </c>
      <c r="G174" s="81" t="s">
        <v>30</v>
      </c>
      <c r="H174" s="80">
        <v>847246</v>
      </c>
      <c r="I174" s="72">
        <v>3.3</v>
      </c>
      <c r="J174" s="79">
        <f t="shared" si="7"/>
        <v>55918.235999999997</v>
      </c>
      <c r="M174" s="78">
        <v>0.1731703892259201</v>
      </c>
      <c r="N174" s="77">
        <f t="shared" si="8"/>
        <v>1.1429245688910725E-2</v>
      </c>
      <c r="P174" s="70"/>
    </row>
    <row r="175" spans="1:16" x14ac:dyDescent="0.25">
      <c r="A175" s="81" t="s">
        <v>7</v>
      </c>
      <c r="B175" s="81" t="s">
        <v>37</v>
      </c>
      <c r="C175" s="81" t="s">
        <v>5</v>
      </c>
      <c r="D175" s="81" t="s">
        <v>35</v>
      </c>
      <c r="E175" s="81" t="s">
        <v>50</v>
      </c>
      <c r="F175" s="81" t="s">
        <v>24</v>
      </c>
      <c r="G175" s="81" t="s">
        <v>32</v>
      </c>
      <c r="H175" s="80">
        <v>832009</v>
      </c>
      <c r="I175" s="72">
        <v>3.3</v>
      </c>
      <c r="J175" s="79">
        <f t="shared" ref="J175:J238" si="9">2*(H175*I175/100)</f>
        <v>54912.593999999997</v>
      </c>
      <c r="M175" s="78">
        <v>1</v>
      </c>
      <c r="N175" s="77">
        <f t="shared" ref="N175:N238" si="10">2*(I175*M175/100)</f>
        <v>6.6000000000000003E-2</v>
      </c>
      <c r="P175" s="70"/>
    </row>
    <row r="176" spans="1:16" x14ac:dyDescent="0.25">
      <c r="A176" s="81" t="s">
        <v>7</v>
      </c>
      <c r="B176" s="81" t="s">
        <v>37</v>
      </c>
      <c r="C176" s="81" t="s">
        <v>13</v>
      </c>
      <c r="D176" s="81" t="s">
        <v>35</v>
      </c>
      <c r="E176" s="81" t="s">
        <v>50</v>
      </c>
      <c r="F176" s="81" t="s">
        <v>24</v>
      </c>
      <c r="G176" s="81" t="s">
        <v>32</v>
      </c>
      <c r="H176" s="80">
        <v>819360</v>
      </c>
      <c r="I176" s="72">
        <v>3.3</v>
      </c>
      <c r="J176" s="79">
        <f t="shared" si="9"/>
        <v>54077.760000000002</v>
      </c>
      <c r="M176" s="78">
        <v>1</v>
      </c>
      <c r="N176" s="77">
        <f t="shared" si="10"/>
        <v>6.6000000000000003E-2</v>
      </c>
      <c r="P176" s="70"/>
    </row>
    <row r="177" spans="1:16" x14ac:dyDescent="0.25">
      <c r="A177" s="74" t="s">
        <v>7</v>
      </c>
      <c r="B177" s="74" t="s">
        <v>37</v>
      </c>
      <c r="C177" s="74" t="s">
        <v>36</v>
      </c>
      <c r="D177" s="74" t="s">
        <v>35</v>
      </c>
      <c r="E177" s="74" t="s">
        <v>41</v>
      </c>
      <c r="F177" s="74" t="s">
        <v>33</v>
      </c>
      <c r="G177" s="74" t="s">
        <v>32</v>
      </c>
      <c r="H177" s="73">
        <v>815817</v>
      </c>
      <c r="I177" s="72">
        <v>3.1</v>
      </c>
      <c r="J177" s="79">
        <f t="shared" si="9"/>
        <v>50580.654000000002</v>
      </c>
      <c r="M177" s="78">
        <v>1</v>
      </c>
      <c r="N177" s="77">
        <f t="shared" si="10"/>
        <v>6.2E-2</v>
      </c>
    </row>
    <row r="178" spans="1:16" x14ac:dyDescent="0.25">
      <c r="A178" s="81" t="s">
        <v>7</v>
      </c>
      <c r="B178" s="81" t="s">
        <v>38</v>
      </c>
      <c r="C178" s="81" t="s">
        <v>36</v>
      </c>
      <c r="D178" s="81" t="s">
        <v>35</v>
      </c>
      <c r="E178" s="81" t="s">
        <v>50</v>
      </c>
      <c r="F178" s="81" t="s">
        <v>27</v>
      </c>
      <c r="G178" s="81" t="s">
        <v>30</v>
      </c>
      <c r="H178" s="80">
        <v>795743</v>
      </c>
      <c r="I178" s="72">
        <v>3.3</v>
      </c>
      <c r="J178" s="79">
        <f t="shared" si="9"/>
        <v>52519.038</v>
      </c>
      <c r="M178" s="78">
        <v>0.1546254950196842</v>
      </c>
      <c r="N178" s="77">
        <f t="shared" si="10"/>
        <v>1.0205282671299156E-2</v>
      </c>
      <c r="P178" s="70"/>
    </row>
    <row r="179" spans="1:16" x14ac:dyDescent="0.25">
      <c r="A179" s="81" t="s">
        <v>7</v>
      </c>
      <c r="B179" s="81" t="s">
        <v>38</v>
      </c>
      <c r="C179" s="81" t="s">
        <v>5</v>
      </c>
      <c r="D179" s="81" t="s">
        <v>35</v>
      </c>
      <c r="E179" s="81" t="s">
        <v>50</v>
      </c>
      <c r="F179" s="81" t="s">
        <v>24</v>
      </c>
      <c r="G179" s="81" t="s">
        <v>29</v>
      </c>
      <c r="H179" s="80">
        <v>785487</v>
      </c>
      <c r="I179" s="72">
        <v>3.3</v>
      </c>
      <c r="J179" s="79">
        <f t="shared" si="9"/>
        <v>51842.142</v>
      </c>
      <c r="M179" s="78">
        <v>0.43648836382226769</v>
      </c>
      <c r="N179" s="77">
        <f t="shared" si="10"/>
        <v>2.8808232012269664E-2</v>
      </c>
      <c r="P179" s="70"/>
    </row>
    <row r="180" spans="1:16" x14ac:dyDescent="0.25">
      <c r="A180" s="81" t="s">
        <v>7</v>
      </c>
      <c r="B180" s="81" t="s">
        <v>37</v>
      </c>
      <c r="C180" s="81" t="s">
        <v>36</v>
      </c>
      <c r="D180" s="81" t="s">
        <v>52</v>
      </c>
      <c r="E180" s="81" t="s">
        <v>50</v>
      </c>
      <c r="F180" s="81" t="s">
        <v>25</v>
      </c>
      <c r="G180" s="81" t="s">
        <v>28</v>
      </c>
      <c r="H180" s="80">
        <v>776195</v>
      </c>
      <c r="I180" s="72">
        <v>3.3</v>
      </c>
      <c r="J180" s="79">
        <f t="shared" si="9"/>
        <v>51228.87</v>
      </c>
      <c r="M180" s="78">
        <v>0.62496376764918071</v>
      </c>
      <c r="N180" s="77">
        <f t="shared" si="10"/>
        <v>4.1247608664845926E-2</v>
      </c>
      <c r="P180" s="70"/>
    </row>
    <row r="181" spans="1:16" x14ac:dyDescent="0.25">
      <c r="A181" s="74" t="s">
        <v>7</v>
      </c>
      <c r="B181" s="74" t="s">
        <v>38</v>
      </c>
      <c r="C181" s="74" t="s">
        <v>36</v>
      </c>
      <c r="D181" s="74" t="s">
        <v>35</v>
      </c>
      <c r="E181" s="74" t="s">
        <v>43</v>
      </c>
      <c r="F181" s="74" t="s">
        <v>33</v>
      </c>
      <c r="G181" s="74" t="s">
        <v>32</v>
      </c>
      <c r="H181" s="73">
        <v>757321</v>
      </c>
      <c r="I181" s="72">
        <v>1.3</v>
      </c>
      <c r="J181" s="79">
        <f t="shared" si="9"/>
        <v>19690.346000000001</v>
      </c>
      <c r="M181" s="78">
        <v>1</v>
      </c>
      <c r="N181" s="77">
        <f t="shared" si="10"/>
        <v>2.6000000000000002E-2</v>
      </c>
      <c r="P181" s="70"/>
    </row>
    <row r="182" spans="1:16" x14ac:dyDescent="0.25">
      <c r="A182" s="81" t="s">
        <v>7</v>
      </c>
      <c r="B182" s="81" t="s">
        <v>38</v>
      </c>
      <c r="C182" s="81" t="s">
        <v>5</v>
      </c>
      <c r="D182" s="81" t="s">
        <v>35</v>
      </c>
      <c r="E182" s="81" t="s">
        <v>50</v>
      </c>
      <c r="F182" s="81" t="s">
        <v>25</v>
      </c>
      <c r="G182" s="81" t="s">
        <v>28</v>
      </c>
      <c r="H182" s="80">
        <v>750717</v>
      </c>
      <c r="I182" s="72">
        <v>3.3</v>
      </c>
      <c r="J182" s="79">
        <f t="shared" si="9"/>
        <v>49547.322</v>
      </c>
      <c r="M182" s="78">
        <v>0.33116955303048351</v>
      </c>
      <c r="N182" s="77">
        <f t="shared" si="10"/>
        <v>2.1857190500011909E-2</v>
      </c>
      <c r="P182" s="70"/>
    </row>
    <row r="183" spans="1:16" x14ac:dyDescent="0.25">
      <c r="A183" s="81" t="s">
        <v>7</v>
      </c>
      <c r="B183" s="81" t="s">
        <v>38</v>
      </c>
      <c r="C183" s="81" t="s">
        <v>13</v>
      </c>
      <c r="D183" s="81" t="s">
        <v>35</v>
      </c>
      <c r="E183" s="81" t="s">
        <v>50</v>
      </c>
      <c r="F183" s="81" t="s">
        <v>23</v>
      </c>
      <c r="G183" s="81" t="s">
        <v>28</v>
      </c>
      <c r="H183" s="80">
        <v>745221</v>
      </c>
      <c r="I183" s="72">
        <v>4</v>
      </c>
      <c r="J183" s="79">
        <f t="shared" si="9"/>
        <v>59617.68</v>
      </c>
      <c r="M183" s="78">
        <v>0.39142492621595942</v>
      </c>
      <c r="N183" s="77">
        <f t="shared" si="10"/>
        <v>3.1313994097276754E-2</v>
      </c>
      <c r="P183" s="70"/>
    </row>
    <row r="184" spans="1:16" x14ac:dyDescent="0.25">
      <c r="A184" s="81" t="s">
        <v>7</v>
      </c>
      <c r="B184" s="81" t="s">
        <v>37</v>
      </c>
      <c r="C184" s="81" t="s">
        <v>36</v>
      </c>
      <c r="D184" s="81" t="s">
        <v>35</v>
      </c>
      <c r="E184" s="81" t="s">
        <v>50</v>
      </c>
      <c r="F184" s="81" t="s">
        <v>27</v>
      </c>
      <c r="G184" s="81" t="s">
        <v>32</v>
      </c>
      <c r="H184" s="80">
        <v>744919</v>
      </c>
      <c r="I184" s="72">
        <v>4</v>
      </c>
      <c r="J184" s="79">
        <f t="shared" si="9"/>
        <v>59593.52</v>
      </c>
      <c r="M184" s="78">
        <v>1</v>
      </c>
      <c r="N184" s="77">
        <f t="shared" si="10"/>
        <v>0.08</v>
      </c>
      <c r="P184" s="70"/>
    </row>
    <row r="185" spans="1:16" x14ac:dyDescent="0.25">
      <c r="A185" s="74" t="s">
        <v>7</v>
      </c>
      <c r="B185" s="74" t="s">
        <v>38</v>
      </c>
      <c r="C185" s="74" t="s">
        <v>39</v>
      </c>
      <c r="D185" s="74" t="s">
        <v>35</v>
      </c>
      <c r="E185" s="74" t="s">
        <v>44</v>
      </c>
      <c r="F185" s="74" t="s">
        <v>33</v>
      </c>
      <c r="G185" s="74" t="s">
        <v>30</v>
      </c>
      <c r="H185" s="73">
        <v>710612</v>
      </c>
      <c r="I185" s="72">
        <v>4.3</v>
      </c>
      <c r="J185" s="79">
        <f t="shared" si="9"/>
        <v>61112.632000000005</v>
      </c>
      <c r="M185" s="78">
        <v>0.17402475782412483</v>
      </c>
      <c r="N185" s="77">
        <f t="shared" si="10"/>
        <v>1.4966129172874734E-2</v>
      </c>
      <c r="P185" s="70"/>
    </row>
    <row r="186" spans="1:16" x14ac:dyDescent="0.25">
      <c r="A186" s="74" t="s">
        <v>7</v>
      </c>
      <c r="B186" s="74" t="s">
        <v>38</v>
      </c>
      <c r="C186" s="74" t="s">
        <v>36</v>
      </c>
      <c r="D186" s="74" t="s">
        <v>35</v>
      </c>
      <c r="E186" s="74" t="s">
        <v>48</v>
      </c>
      <c r="F186" s="74" t="s">
        <v>33</v>
      </c>
      <c r="G186" s="74" t="s">
        <v>32</v>
      </c>
      <c r="H186" s="73">
        <v>707431</v>
      </c>
      <c r="I186" s="72">
        <v>1.8</v>
      </c>
      <c r="J186" s="79">
        <f t="shared" si="9"/>
        <v>25467.516</v>
      </c>
      <c r="M186" s="78">
        <v>1</v>
      </c>
      <c r="N186" s="77">
        <f t="shared" si="10"/>
        <v>3.6000000000000004E-2</v>
      </c>
      <c r="P186" s="70"/>
    </row>
    <row r="187" spans="1:16" x14ac:dyDescent="0.25">
      <c r="A187" s="74" t="s">
        <v>7</v>
      </c>
      <c r="B187" s="74" t="s">
        <v>38</v>
      </c>
      <c r="C187" s="74" t="s">
        <v>36</v>
      </c>
      <c r="D187" s="74" t="s">
        <v>35</v>
      </c>
      <c r="E187" s="74" t="s">
        <v>42</v>
      </c>
      <c r="F187" s="74" t="s">
        <v>33</v>
      </c>
      <c r="G187" s="74" t="s">
        <v>32</v>
      </c>
      <c r="H187" s="73">
        <v>705102</v>
      </c>
      <c r="I187" s="72">
        <v>1.8</v>
      </c>
      <c r="J187" s="79">
        <f t="shared" si="9"/>
        <v>25383.672000000002</v>
      </c>
      <c r="M187" s="78">
        <v>1</v>
      </c>
      <c r="N187" s="77">
        <f t="shared" si="10"/>
        <v>3.6000000000000004E-2</v>
      </c>
      <c r="P187" s="70"/>
    </row>
    <row r="188" spans="1:16" x14ac:dyDescent="0.25">
      <c r="A188" s="74" t="s">
        <v>7</v>
      </c>
      <c r="B188" s="74" t="s">
        <v>37</v>
      </c>
      <c r="C188" s="74" t="s">
        <v>39</v>
      </c>
      <c r="D188" s="74" t="s">
        <v>35</v>
      </c>
      <c r="E188" s="74" t="s">
        <v>40</v>
      </c>
      <c r="F188" s="74" t="s">
        <v>33</v>
      </c>
      <c r="G188" s="74" t="s">
        <v>32</v>
      </c>
      <c r="H188" s="73">
        <v>701643</v>
      </c>
      <c r="I188" s="72">
        <v>3.8</v>
      </c>
      <c r="J188" s="79">
        <f t="shared" si="9"/>
        <v>53324.867999999995</v>
      </c>
      <c r="M188" s="78">
        <v>1</v>
      </c>
      <c r="N188" s="77">
        <f t="shared" si="10"/>
        <v>7.5999999999999998E-2</v>
      </c>
      <c r="P188" s="70"/>
    </row>
    <row r="189" spans="1:16" x14ac:dyDescent="0.25">
      <c r="A189" s="74" t="s">
        <v>7</v>
      </c>
      <c r="B189" s="74" t="s">
        <v>37</v>
      </c>
      <c r="C189" s="74" t="s">
        <v>36</v>
      </c>
      <c r="D189" s="74" t="s">
        <v>35</v>
      </c>
      <c r="E189" s="74" t="s">
        <v>44</v>
      </c>
      <c r="F189" s="74" t="s">
        <v>33</v>
      </c>
      <c r="G189" s="74" t="s">
        <v>29</v>
      </c>
      <c r="H189" s="73">
        <v>697372</v>
      </c>
      <c r="I189" s="72">
        <v>4.3</v>
      </c>
      <c r="J189" s="79">
        <f t="shared" si="9"/>
        <v>59973.991999999998</v>
      </c>
      <c r="M189" s="78">
        <v>0.21287516021986791</v>
      </c>
      <c r="N189" s="77">
        <f t="shared" si="10"/>
        <v>1.830726377890864E-2</v>
      </c>
    </row>
    <row r="190" spans="1:16" x14ac:dyDescent="0.25">
      <c r="A190" s="81" t="s">
        <v>7</v>
      </c>
      <c r="B190" s="81" t="s">
        <v>37</v>
      </c>
      <c r="C190" s="81" t="s">
        <v>5</v>
      </c>
      <c r="D190" s="81" t="s">
        <v>52</v>
      </c>
      <c r="E190" s="81" t="s">
        <v>50</v>
      </c>
      <c r="F190" s="74" t="s">
        <v>33</v>
      </c>
      <c r="G190" s="81" t="s">
        <v>29</v>
      </c>
      <c r="H190" s="80">
        <v>678629</v>
      </c>
      <c r="I190" s="72">
        <v>4</v>
      </c>
      <c r="J190" s="79">
        <f t="shared" si="9"/>
        <v>54290.32</v>
      </c>
      <c r="M190" s="78">
        <v>0.31080910880006524</v>
      </c>
      <c r="N190" s="77">
        <f t="shared" si="10"/>
        <v>2.4864728704005218E-2</v>
      </c>
      <c r="P190" s="70"/>
    </row>
    <row r="191" spans="1:16" x14ac:dyDescent="0.25">
      <c r="A191" s="81" t="s">
        <v>7</v>
      </c>
      <c r="B191" s="81" t="s">
        <v>38</v>
      </c>
      <c r="C191" s="81" t="s">
        <v>13</v>
      </c>
      <c r="D191" s="81" t="s">
        <v>52</v>
      </c>
      <c r="E191" s="81" t="s">
        <v>50</v>
      </c>
      <c r="F191" s="74" t="s">
        <v>33</v>
      </c>
      <c r="G191" s="81" t="s">
        <v>28</v>
      </c>
      <c r="H191" s="80">
        <v>674975</v>
      </c>
      <c r="I191" s="72">
        <v>4</v>
      </c>
      <c r="J191" s="79">
        <f t="shared" si="9"/>
        <v>53998</v>
      </c>
      <c r="M191" s="78">
        <v>0.48536376305317341</v>
      </c>
      <c r="N191" s="77">
        <f t="shared" si="10"/>
        <v>3.8829101044253876E-2</v>
      </c>
      <c r="P191" s="70"/>
    </row>
    <row r="192" spans="1:16" x14ac:dyDescent="0.25">
      <c r="A192" s="81" t="s">
        <v>7</v>
      </c>
      <c r="B192" s="81" t="s">
        <v>38</v>
      </c>
      <c r="C192" s="81" t="s">
        <v>5</v>
      </c>
      <c r="D192" s="81" t="s">
        <v>52</v>
      </c>
      <c r="E192" s="81" t="s">
        <v>50</v>
      </c>
      <c r="F192" s="74" t="s">
        <v>33</v>
      </c>
      <c r="G192" s="81" t="s">
        <v>29</v>
      </c>
      <c r="H192" s="80">
        <v>667556</v>
      </c>
      <c r="I192" s="72">
        <v>4</v>
      </c>
      <c r="J192" s="79">
        <f t="shared" si="9"/>
        <v>53404.480000000003</v>
      </c>
      <c r="M192" s="78">
        <v>0.50605624599168852</v>
      </c>
      <c r="N192" s="77">
        <f t="shared" si="10"/>
        <v>4.0484499679335081E-2</v>
      </c>
      <c r="P192" s="70"/>
    </row>
    <row r="193" spans="1:16" x14ac:dyDescent="0.25">
      <c r="A193" s="74" t="s">
        <v>7</v>
      </c>
      <c r="B193" s="74" t="s">
        <v>37</v>
      </c>
      <c r="C193" s="74" t="s">
        <v>5</v>
      </c>
      <c r="D193" s="74" t="s">
        <v>35</v>
      </c>
      <c r="E193" s="74" t="s">
        <v>50</v>
      </c>
      <c r="F193" s="74" t="s">
        <v>33</v>
      </c>
      <c r="G193" s="74" t="s">
        <v>30</v>
      </c>
      <c r="H193" s="73">
        <v>661292</v>
      </c>
      <c r="I193" s="72">
        <v>4</v>
      </c>
      <c r="J193" s="79">
        <f t="shared" si="9"/>
        <v>52903.360000000001</v>
      </c>
      <c r="M193" s="78">
        <v>0.19527605186202529</v>
      </c>
      <c r="N193" s="77">
        <f t="shared" si="10"/>
        <v>1.5622084148962023E-2</v>
      </c>
      <c r="P193" s="70"/>
    </row>
    <row r="194" spans="1:16" x14ac:dyDescent="0.25">
      <c r="A194" s="74" t="s">
        <v>7</v>
      </c>
      <c r="B194" s="74" t="s">
        <v>37</v>
      </c>
      <c r="D194" s="74" t="s">
        <v>5</v>
      </c>
      <c r="E194" s="74" t="s">
        <v>50</v>
      </c>
      <c r="F194" s="74" t="s">
        <v>33</v>
      </c>
      <c r="G194" s="123" t="s">
        <v>30</v>
      </c>
      <c r="H194" s="125">
        <v>646298</v>
      </c>
      <c r="I194" s="72">
        <v>4</v>
      </c>
      <c r="J194" s="79">
        <f t="shared" si="9"/>
        <v>51703.839999999997</v>
      </c>
      <c r="M194" s="78">
        <v>0.19527605186202529</v>
      </c>
      <c r="N194" s="77">
        <f t="shared" si="10"/>
        <v>1.5622084148962023E-2</v>
      </c>
      <c r="P194" s="70"/>
    </row>
    <row r="195" spans="1:16" x14ac:dyDescent="0.25">
      <c r="A195" s="81" t="s">
        <v>7</v>
      </c>
      <c r="B195" s="81" t="s">
        <v>37</v>
      </c>
      <c r="C195" s="81" t="s">
        <v>13</v>
      </c>
      <c r="D195" s="81" t="s">
        <v>35</v>
      </c>
      <c r="E195" s="81" t="s">
        <v>50</v>
      </c>
      <c r="F195" s="81" t="s">
        <v>24</v>
      </c>
      <c r="G195" s="81" t="s">
        <v>28</v>
      </c>
      <c r="H195" s="80">
        <v>640225</v>
      </c>
      <c r="I195" s="72">
        <v>4</v>
      </c>
      <c r="J195" s="79">
        <f t="shared" si="9"/>
        <v>51218</v>
      </c>
      <c r="M195" s="78">
        <v>0.78137204647529779</v>
      </c>
      <c r="N195" s="77">
        <f t="shared" si="10"/>
        <v>6.2509763718023817E-2</v>
      </c>
      <c r="P195" s="70"/>
    </row>
    <row r="196" spans="1:16" x14ac:dyDescent="0.25">
      <c r="A196" s="74" t="s">
        <v>7</v>
      </c>
      <c r="B196" s="74" t="s">
        <v>38</v>
      </c>
      <c r="C196" s="74" t="s">
        <v>5</v>
      </c>
      <c r="D196" s="74" t="s">
        <v>35</v>
      </c>
      <c r="E196" s="74" t="s">
        <v>45</v>
      </c>
      <c r="F196" s="74" t="s">
        <v>33</v>
      </c>
      <c r="G196" s="74" t="s">
        <v>30</v>
      </c>
      <c r="H196" s="73">
        <v>640000</v>
      </c>
      <c r="I196" s="72">
        <v>4</v>
      </c>
      <c r="J196" s="79">
        <f t="shared" si="9"/>
        <v>51200</v>
      </c>
      <c r="M196" s="78">
        <v>0.23253287524356911</v>
      </c>
      <c r="N196" s="77">
        <f t="shared" si="10"/>
        <v>1.860263001948553E-2</v>
      </c>
      <c r="P196" s="70"/>
    </row>
    <row r="197" spans="1:16" x14ac:dyDescent="0.25">
      <c r="A197" s="81" t="s">
        <v>7</v>
      </c>
      <c r="B197" s="81" t="s">
        <v>38</v>
      </c>
      <c r="C197" s="81" t="s">
        <v>13</v>
      </c>
      <c r="D197" s="81" t="s">
        <v>35</v>
      </c>
      <c r="E197" s="81" t="s">
        <v>50</v>
      </c>
      <c r="F197" s="81" t="s">
        <v>23</v>
      </c>
      <c r="G197" s="81" t="s">
        <v>29</v>
      </c>
      <c r="H197" s="80">
        <v>639417</v>
      </c>
      <c r="I197" s="72">
        <v>4</v>
      </c>
      <c r="J197" s="79">
        <f t="shared" si="9"/>
        <v>51153.36</v>
      </c>
      <c r="M197" s="78">
        <v>0.33585171653272</v>
      </c>
      <c r="N197" s="77">
        <f t="shared" si="10"/>
        <v>2.68681373226176E-2</v>
      </c>
      <c r="P197" s="70"/>
    </row>
    <row r="198" spans="1:16" x14ac:dyDescent="0.25">
      <c r="A198" s="74" t="s">
        <v>7</v>
      </c>
      <c r="B198" s="74" t="s">
        <v>38</v>
      </c>
      <c r="C198" s="74" t="s">
        <v>5</v>
      </c>
      <c r="D198" s="74" t="s">
        <v>35</v>
      </c>
      <c r="E198" s="74" t="s">
        <v>40</v>
      </c>
      <c r="F198" s="74" t="s">
        <v>33</v>
      </c>
      <c r="G198" s="74" t="s">
        <v>29</v>
      </c>
      <c r="H198" s="73">
        <v>638532</v>
      </c>
      <c r="I198" s="72">
        <v>3.8</v>
      </c>
      <c r="J198" s="79">
        <f t="shared" si="9"/>
        <v>48528.432000000001</v>
      </c>
      <c r="M198" s="78">
        <v>0.4927868419773152</v>
      </c>
      <c r="N198" s="77">
        <f t="shared" si="10"/>
        <v>3.7451799990275952E-2</v>
      </c>
      <c r="P198" s="70"/>
    </row>
    <row r="199" spans="1:16" x14ac:dyDescent="0.25">
      <c r="A199" s="81" t="s">
        <v>7</v>
      </c>
      <c r="B199" s="81" t="s">
        <v>37</v>
      </c>
      <c r="C199" s="81" t="s">
        <v>5</v>
      </c>
      <c r="D199" s="81" t="s">
        <v>35</v>
      </c>
      <c r="E199" s="81" t="s">
        <v>50</v>
      </c>
      <c r="F199" s="81" t="s">
        <v>25</v>
      </c>
      <c r="G199" s="81" t="s">
        <v>32</v>
      </c>
      <c r="H199" s="80">
        <v>624535</v>
      </c>
      <c r="I199" s="72">
        <v>4</v>
      </c>
      <c r="J199" s="79">
        <f t="shared" si="9"/>
        <v>49962.8</v>
      </c>
      <c r="M199" s="78">
        <v>1</v>
      </c>
      <c r="N199" s="77">
        <f t="shared" si="10"/>
        <v>0.08</v>
      </c>
      <c r="P199" s="70"/>
    </row>
    <row r="200" spans="1:16" x14ac:dyDescent="0.25">
      <c r="A200" s="81" t="s">
        <v>7</v>
      </c>
      <c r="B200" s="81" t="s">
        <v>37</v>
      </c>
      <c r="C200" s="81" t="s">
        <v>13</v>
      </c>
      <c r="D200" s="81" t="s">
        <v>35</v>
      </c>
      <c r="E200" s="81" t="s">
        <v>50</v>
      </c>
      <c r="F200" s="81" t="s">
        <v>25</v>
      </c>
      <c r="G200" s="81" t="s">
        <v>32</v>
      </c>
      <c r="H200" s="80">
        <v>617449</v>
      </c>
      <c r="I200" s="72">
        <v>4</v>
      </c>
      <c r="J200" s="79">
        <f t="shared" si="9"/>
        <v>49395.92</v>
      </c>
      <c r="M200" s="78">
        <v>1</v>
      </c>
      <c r="N200" s="77">
        <f t="shared" si="10"/>
        <v>0.08</v>
      </c>
      <c r="P200" s="70"/>
    </row>
    <row r="201" spans="1:16" x14ac:dyDescent="0.25">
      <c r="A201" s="74" t="s">
        <v>7</v>
      </c>
      <c r="B201" s="74" t="s">
        <v>37</v>
      </c>
      <c r="C201" s="74" t="s">
        <v>5</v>
      </c>
      <c r="D201" s="74" t="s">
        <v>35</v>
      </c>
      <c r="E201" s="74" t="s">
        <v>40</v>
      </c>
      <c r="F201" s="74" t="s">
        <v>33</v>
      </c>
      <c r="G201" s="74" t="s">
        <v>32</v>
      </c>
      <c r="H201" s="73">
        <v>611949</v>
      </c>
      <c r="I201" s="72">
        <v>3.8</v>
      </c>
      <c r="J201" s="79">
        <f t="shared" si="9"/>
        <v>46508.123999999996</v>
      </c>
      <c r="M201" s="78">
        <v>1</v>
      </c>
      <c r="N201" s="77">
        <f t="shared" si="10"/>
        <v>7.5999999999999998E-2</v>
      </c>
      <c r="P201" s="70"/>
    </row>
    <row r="202" spans="1:16" x14ac:dyDescent="0.25">
      <c r="A202" s="81" t="s">
        <v>7</v>
      </c>
      <c r="B202" s="81" t="s">
        <v>37</v>
      </c>
      <c r="C202" s="81" t="s">
        <v>13</v>
      </c>
      <c r="D202" s="81" t="s">
        <v>51</v>
      </c>
      <c r="E202" s="81" t="s">
        <v>50</v>
      </c>
      <c r="F202" s="74" t="s">
        <v>33</v>
      </c>
      <c r="G202" s="81" t="s">
        <v>28</v>
      </c>
      <c r="H202" s="80">
        <v>597897</v>
      </c>
      <c r="I202" s="72">
        <v>4</v>
      </c>
      <c r="J202" s="79">
        <f t="shared" si="9"/>
        <v>47831.76</v>
      </c>
      <c r="M202" s="78">
        <v>0.533889519407727</v>
      </c>
      <c r="N202" s="77">
        <f t="shared" si="10"/>
        <v>4.2711161552618157E-2</v>
      </c>
      <c r="P202" s="70"/>
    </row>
    <row r="203" spans="1:16" x14ac:dyDescent="0.25">
      <c r="A203" s="81" t="s">
        <v>7</v>
      </c>
      <c r="B203" s="81" t="s">
        <v>37</v>
      </c>
      <c r="C203" s="81" t="s">
        <v>36</v>
      </c>
      <c r="D203" s="81" t="s">
        <v>51</v>
      </c>
      <c r="E203" s="81" t="s">
        <v>50</v>
      </c>
      <c r="F203" s="74" t="s">
        <v>33</v>
      </c>
      <c r="G203" s="81" t="s">
        <v>29</v>
      </c>
      <c r="H203" s="80">
        <v>594656</v>
      </c>
      <c r="I203" s="72">
        <v>4</v>
      </c>
      <c r="J203" s="79">
        <f t="shared" si="9"/>
        <v>47572.480000000003</v>
      </c>
      <c r="M203" s="78">
        <v>0.26317732126118487</v>
      </c>
      <c r="N203" s="77">
        <f t="shared" si="10"/>
        <v>2.105418570089479E-2</v>
      </c>
    </row>
    <row r="204" spans="1:16" x14ac:dyDescent="0.25">
      <c r="A204" s="74" t="s">
        <v>7</v>
      </c>
      <c r="B204" s="74" t="s">
        <v>38</v>
      </c>
      <c r="C204" s="74" t="s">
        <v>36</v>
      </c>
      <c r="D204" s="74" t="s">
        <v>35</v>
      </c>
      <c r="E204" s="74" t="s">
        <v>46</v>
      </c>
      <c r="F204" s="74" t="s">
        <v>33</v>
      </c>
      <c r="G204" s="74" t="s">
        <v>32</v>
      </c>
      <c r="H204" s="73">
        <v>591588</v>
      </c>
      <c r="I204" s="72">
        <v>1.3</v>
      </c>
      <c r="J204" s="79">
        <f t="shared" si="9"/>
        <v>15381.288</v>
      </c>
      <c r="M204" s="78">
        <v>1</v>
      </c>
      <c r="N204" s="77">
        <f t="shared" si="10"/>
        <v>2.6000000000000002E-2</v>
      </c>
      <c r="P204" s="70"/>
    </row>
    <row r="205" spans="1:16" x14ac:dyDescent="0.25">
      <c r="A205" s="81" t="s">
        <v>7</v>
      </c>
      <c r="B205" s="81" t="s">
        <v>37</v>
      </c>
      <c r="C205" s="81" t="s">
        <v>36</v>
      </c>
      <c r="D205" s="81" t="s">
        <v>52</v>
      </c>
      <c r="E205" s="81" t="s">
        <v>50</v>
      </c>
      <c r="F205" s="81" t="s">
        <v>26</v>
      </c>
      <c r="G205" s="81" t="s">
        <v>28</v>
      </c>
      <c r="H205" s="80">
        <v>579960</v>
      </c>
      <c r="I205" s="72">
        <v>4</v>
      </c>
      <c r="J205" s="79">
        <f t="shared" si="9"/>
        <v>46396.800000000003</v>
      </c>
      <c r="M205" s="78">
        <v>0.61458901823229883</v>
      </c>
      <c r="N205" s="77">
        <f t="shared" si="10"/>
        <v>4.9167121458583908E-2</v>
      </c>
      <c r="P205" s="70"/>
    </row>
    <row r="206" spans="1:16" x14ac:dyDescent="0.25">
      <c r="A206" s="74" t="s">
        <v>7</v>
      </c>
      <c r="B206" s="74" t="s">
        <v>38</v>
      </c>
      <c r="C206" s="74" t="s">
        <v>39</v>
      </c>
      <c r="D206" s="74" t="s">
        <v>35</v>
      </c>
      <c r="E206" s="74" t="s">
        <v>40</v>
      </c>
      <c r="F206" s="74" t="s">
        <v>33</v>
      </c>
      <c r="G206" s="74" t="s">
        <v>29</v>
      </c>
      <c r="H206" s="73">
        <v>578569</v>
      </c>
      <c r="I206" s="72">
        <v>3.8</v>
      </c>
      <c r="J206" s="79">
        <f t="shared" si="9"/>
        <v>43971.243999999992</v>
      </c>
      <c r="M206" s="78">
        <v>0.4599991572325744</v>
      </c>
      <c r="N206" s="77">
        <f t="shared" si="10"/>
        <v>3.4959935949675655E-2</v>
      </c>
      <c r="P206" s="70"/>
    </row>
    <row r="207" spans="1:16" x14ac:dyDescent="0.25">
      <c r="A207" s="81" t="s">
        <v>7</v>
      </c>
      <c r="B207" s="81" t="s">
        <v>38</v>
      </c>
      <c r="C207" s="81" t="s">
        <v>5</v>
      </c>
      <c r="D207" s="81" t="s">
        <v>35</v>
      </c>
      <c r="E207" s="81" t="s">
        <v>50</v>
      </c>
      <c r="F207" s="81" t="s">
        <v>24</v>
      </c>
      <c r="G207" s="81" t="s">
        <v>28</v>
      </c>
      <c r="H207" s="80">
        <v>566002</v>
      </c>
      <c r="I207" s="72">
        <v>4</v>
      </c>
      <c r="J207" s="79">
        <f t="shared" si="9"/>
        <v>45280.160000000003</v>
      </c>
      <c r="M207" s="78">
        <v>0.31452243881837783</v>
      </c>
      <c r="N207" s="77">
        <f t="shared" si="10"/>
        <v>2.5161795105470227E-2</v>
      </c>
      <c r="P207" s="70"/>
    </row>
    <row r="208" spans="1:16" x14ac:dyDescent="0.25">
      <c r="A208" s="81" t="s">
        <v>7</v>
      </c>
      <c r="B208" s="81" t="s">
        <v>37</v>
      </c>
      <c r="C208" s="81" t="s">
        <v>5</v>
      </c>
      <c r="D208" s="81" t="s">
        <v>51</v>
      </c>
      <c r="E208" s="81" t="s">
        <v>50</v>
      </c>
      <c r="F208" s="74" t="s">
        <v>33</v>
      </c>
      <c r="G208" s="81" t="s">
        <v>28</v>
      </c>
      <c r="H208" s="80">
        <v>564992</v>
      </c>
      <c r="I208" s="72">
        <v>4</v>
      </c>
      <c r="J208" s="79">
        <f t="shared" si="9"/>
        <v>45199.360000000001</v>
      </c>
      <c r="M208" s="78">
        <v>0.49576487951865372</v>
      </c>
      <c r="N208" s="77">
        <f t="shared" si="10"/>
        <v>3.96611903614923E-2</v>
      </c>
      <c r="P208" s="70"/>
    </row>
    <row r="209" spans="1:16" x14ac:dyDescent="0.25">
      <c r="A209" s="74" t="s">
        <v>7</v>
      </c>
      <c r="B209" s="74" t="s">
        <v>38</v>
      </c>
      <c r="C209" s="74" t="s">
        <v>39</v>
      </c>
      <c r="D209" s="74" t="s">
        <v>35</v>
      </c>
      <c r="E209" s="74" t="s">
        <v>45</v>
      </c>
      <c r="F209" s="74" t="s">
        <v>33</v>
      </c>
      <c r="G209" s="74" t="s">
        <v>30</v>
      </c>
      <c r="H209" s="73">
        <v>562454</v>
      </c>
      <c r="I209" s="72">
        <v>4</v>
      </c>
      <c r="J209" s="79">
        <f t="shared" si="9"/>
        <v>44996.32</v>
      </c>
      <c r="M209" s="78">
        <v>0.19410514008290089</v>
      </c>
      <c r="N209" s="77">
        <f t="shared" si="10"/>
        <v>1.5528411206632071E-2</v>
      </c>
      <c r="P209" s="70"/>
    </row>
    <row r="210" spans="1:16" x14ac:dyDescent="0.25">
      <c r="A210" s="74" t="s">
        <v>7</v>
      </c>
      <c r="B210" s="74" t="s">
        <v>37</v>
      </c>
      <c r="C210" s="74" t="s">
        <v>39</v>
      </c>
      <c r="D210" s="74" t="s">
        <v>35</v>
      </c>
      <c r="E210" s="74" t="s">
        <v>50</v>
      </c>
      <c r="F210" s="74" t="s">
        <v>33</v>
      </c>
      <c r="G210" s="74" t="s">
        <v>29</v>
      </c>
      <c r="H210" s="73">
        <v>556946</v>
      </c>
      <c r="I210" s="72">
        <v>4</v>
      </c>
      <c r="J210" s="79">
        <f t="shared" si="9"/>
        <v>44555.68</v>
      </c>
      <c r="M210" s="78">
        <v>0.15730444977504976</v>
      </c>
      <c r="N210" s="77">
        <f t="shared" si="10"/>
        <v>1.258435598200398E-2</v>
      </c>
      <c r="P210" s="70"/>
    </row>
    <row r="211" spans="1:16" x14ac:dyDescent="0.25">
      <c r="A211" s="81" t="s">
        <v>7</v>
      </c>
      <c r="B211" s="81" t="s">
        <v>37</v>
      </c>
      <c r="C211" s="81" t="s">
        <v>5</v>
      </c>
      <c r="D211" s="81" t="s">
        <v>35</v>
      </c>
      <c r="E211" s="81" t="s">
        <v>50</v>
      </c>
      <c r="F211" s="81" t="s">
        <v>23</v>
      </c>
      <c r="G211" s="81" t="s">
        <v>28</v>
      </c>
      <c r="H211" s="80">
        <v>555937</v>
      </c>
      <c r="I211" s="72">
        <v>4</v>
      </c>
      <c r="J211" s="79">
        <f t="shared" si="9"/>
        <v>44474.96</v>
      </c>
      <c r="M211" s="78">
        <v>0.55078932298736016</v>
      </c>
      <c r="N211" s="77">
        <f t="shared" si="10"/>
        <v>4.4063145838988814E-2</v>
      </c>
      <c r="P211" s="70"/>
    </row>
    <row r="212" spans="1:16" x14ac:dyDescent="0.25">
      <c r="A212" s="74" t="s">
        <v>7</v>
      </c>
      <c r="B212" s="74" t="s">
        <v>37</v>
      </c>
      <c r="C212" s="74" t="s">
        <v>39</v>
      </c>
      <c r="D212" s="74" t="s">
        <v>35</v>
      </c>
      <c r="E212" s="74" t="s">
        <v>40</v>
      </c>
      <c r="F212" s="74" t="s">
        <v>33</v>
      </c>
      <c r="G212" s="74" t="s">
        <v>28</v>
      </c>
      <c r="H212" s="73">
        <v>552707</v>
      </c>
      <c r="I212" s="72">
        <v>3.8</v>
      </c>
      <c r="J212" s="79">
        <f t="shared" si="9"/>
        <v>42005.732000000004</v>
      </c>
      <c r="M212" s="78">
        <v>0.78773250784230731</v>
      </c>
      <c r="N212" s="77">
        <f t="shared" si="10"/>
        <v>5.986767059601536E-2</v>
      </c>
      <c r="P212" s="70"/>
    </row>
    <row r="213" spans="1:16" x14ac:dyDescent="0.25">
      <c r="A213" s="74" t="s">
        <v>7</v>
      </c>
      <c r="B213" s="74" t="s">
        <v>37</v>
      </c>
      <c r="D213" s="74" t="s">
        <v>13</v>
      </c>
      <c r="E213" s="74" t="s">
        <v>50</v>
      </c>
      <c r="F213" s="74" t="s">
        <v>33</v>
      </c>
      <c r="G213" s="123" t="s">
        <v>29</v>
      </c>
      <c r="H213" s="125">
        <v>550269</v>
      </c>
      <c r="I213" s="72">
        <v>3.8</v>
      </c>
      <c r="J213" s="79">
        <f t="shared" si="9"/>
        <v>41820.443999999996</v>
      </c>
      <c r="M213" s="78">
        <v>0.78773250784230731</v>
      </c>
      <c r="N213" s="77">
        <f t="shared" si="10"/>
        <v>5.986767059601536E-2</v>
      </c>
      <c r="O213" s="78"/>
      <c r="P213" s="78"/>
    </row>
    <row r="214" spans="1:16" x14ac:dyDescent="0.25">
      <c r="A214" s="81" t="s">
        <v>7</v>
      </c>
      <c r="B214" s="81" t="s">
        <v>38</v>
      </c>
      <c r="C214" s="81" t="s">
        <v>13</v>
      </c>
      <c r="D214" s="81" t="s">
        <v>52</v>
      </c>
      <c r="E214" s="81" t="s">
        <v>50</v>
      </c>
      <c r="F214" s="74" t="s">
        <v>33</v>
      </c>
      <c r="G214" s="81" t="s">
        <v>29</v>
      </c>
      <c r="H214" s="80">
        <v>543723</v>
      </c>
      <c r="I214" s="72">
        <v>4</v>
      </c>
      <c r="J214" s="79">
        <f t="shared" si="9"/>
        <v>43497.84</v>
      </c>
      <c r="M214" s="78">
        <v>0.39098254207720373</v>
      </c>
      <c r="N214" s="77">
        <f t="shared" si="10"/>
        <v>3.12786033661763E-2</v>
      </c>
      <c r="P214" s="70"/>
    </row>
    <row r="215" spans="1:16" x14ac:dyDescent="0.25">
      <c r="A215" s="74" t="s">
        <v>7</v>
      </c>
      <c r="B215" s="74" t="s">
        <v>37</v>
      </c>
      <c r="C215" s="74" t="s">
        <v>36</v>
      </c>
      <c r="D215" s="74" t="s">
        <v>35</v>
      </c>
      <c r="E215" s="74" t="s">
        <v>45</v>
      </c>
      <c r="F215" s="74" t="s">
        <v>33</v>
      </c>
      <c r="G215" s="74" t="s">
        <v>28</v>
      </c>
      <c r="H215" s="73">
        <v>538895</v>
      </c>
      <c r="I215" s="72">
        <v>4</v>
      </c>
      <c r="J215" s="79">
        <f t="shared" si="9"/>
        <v>43111.6</v>
      </c>
      <c r="M215" s="78">
        <v>0.60265128767723808</v>
      </c>
      <c r="N215" s="77">
        <f t="shared" si="10"/>
        <v>4.8212103014179046E-2</v>
      </c>
    </row>
    <row r="216" spans="1:16" x14ac:dyDescent="0.25">
      <c r="A216" s="74" t="s">
        <v>7</v>
      </c>
      <c r="B216" s="74" t="s">
        <v>38</v>
      </c>
      <c r="C216" s="74" t="s">
        <v>5</v>
      </c>
      <c r="D216" s="74" t="s">
        <v>35</v>
      </c>
      <c r="E216" s="74" t="s">
        <v>41</v>
      </c>
      <c r="F216" s="74" t="s">
        <v>33</v>
      </c>
      <c r="G216" s="74" t="s">
        <v>29</v>
      </c>
      <c r="H216" s="73">
        <v>537322</v>
      </c>
      <c r="I216" s="72">
        <v>4.0999999999999996</v>
      </c>
      <c r="J216" s="79">
        <f t="shared" si="9"/>
        <v>44060.403999999995</v>
      </c>
      <c r="M216" s="78">
        <v>0.41133218555963919</v>
      </c>
      <c r="N216" s="77">
        <f t="shared" si="10"/>
        <v>3.3729239215890411E-2</v>
      </c>
      <c r="P216" s="70"/>
    </row>
    <row r="217" spans="1:16" x14ac:dyDescent="0.25">
      <c r="A217" s="74" t="s">
        <v>7</v>
      </c>
      <c r="B217" s="74" t="s">
        <v>38</v>
      </c>
      <c r="C217" s="74" t="s">
        <v>36</v>
      </c>
      <c r="D217" s="74" t="s">
        <v>35</v>
      </c>
      <c r="E217" s="74" t="s">
        <v>41</v>
      </c>
      <c r="F217" s="74" t="s">
        <v>33</v>
      </c>
      <c r="G217" s="74" t="s">
        <v>30</v>
      </c>
      <c r="H217" s="73">
        <v>534591</v>
      </c>
      <c r="I217" s="72">
        <v>4.0999999999999996</v>
      </c>
      <c r="J217" s="79">
        <f t="shared" si="9"/>
        <v>43836.461999999992</v>
      </c>
      <c r="M217" s="78">
        <v>0.21426149480569451</v>
      </c>
      <c r="N217" s="77">
        <f t="shared" si="10"/>
        <v>1.7569442574066948E-2</v>
      </c>
      <c r="P217" s="70"/>
    </row>
    <row r="218" spans="1:16" x14ac:dyDescent="0.25">
      <c r="A218" s="74" t="s">
        <v>7</v>
      </c>
      <c r="B218" s="74" t="s">
        <v>37</v>
      </c>
      <c r="C218" s="74" t="s">
        <v>36</v>
      </c>
      <c r="D218" s="74" t="s">
        <v>35</v>
      </c>
      <c r="E218" s="74" t="s">
        <v>41</v>
      </c>
      <c r="F218" s="74" t="s">
        <v>33</v>
      </c>
      <c r="G218" s="74" t="s">
        <v>28</v>
      </c>
      <c r="H218" s="73">
        <v>531523</v>
      </c>
      <c r="I218" s="72">
        <v>4.0999999999999996</v>
      </c>
      <c r="J218" s="79">
        <f t="shared" si="9"/>
        <v>43584.885999999999</v>
      </c>
      <c r="M218" s="78">
        <v>0.65152233895591782</v>
      </c>
      <c r="N218" s="77">
        <f t="shared" si="10"/>
        <v>5.3424831794385258E-2</v>
      </c>
    </row>
    <row r="219" spans="1:16" x14ac:dyDescent="0.25">
      <c r="A219" s="81" t="s">
        <v>7</v>
      </c>
      <c r="B219" s="81" t="s">
        <v>38</v>
      </c>
      <c r="C219" s="81" t="s">
        <v>13</v>
      </c>
      <c r="D219" s="81" t="s">
        <v>35</v>
      </c>
      <c r="E219" s="81" t="s">
        <v>50</v>
      </c>
      <c r="F219" s="81" t="s">
        <v>23</v>
      </c>
      <c r="G219" s="81" t="s">
        <v>30</v>
      </c>
      <c r="H219" s="80">
        <v>519229</v>
      </c>
      <c r="I219" s="72">
        <v>4</v>
      </c>
      <c r="J219" s="79">
        <f t="shared" si="9"/>
        <v>41538.32</v>
      </c>
      <c r="M219" s="78">
        <v>0.27272335725132058</v>
      </c>
      <c r="N219" s="77">
        <f t="shared" si="10"/>
        <v>2.1817868580105645E-2</v>
      </c>
      <c r="P219" s="70"/>
    </row>
    <row r="220" spans="1:16" x14ac:dyDescent="0.25">
      <c r="A220" s="81" t="s">
        <v>7</v>
      </c>
      <c r="B220" s="81" t="s">
        <v>38</v>
      </c>
      <c r="C220" s="81" t="s">
        <v>5</v>
      </c>
      <c r="D220" s="81" t="s">
        <v>35</v>
      </c>
      <c r="E220" s="81" t="s">
        <v>50</v>
      </c>
      <c r="F220" s="81" t="s">
        <v>23</v>
      </c>
      <c r="G220" s="81" t="s">
        <v>29</v>
      </c>
      <c r="H220" s="80">
        <v>518251</v>
      </c>
      <c r="I220" s="72">
        <v>4</v>
      </c>
      <c r="J220" s="79">
        <f t="shared" si="9"/>
        <v>41460.080000000002</v>
      </c>
      <c r="M220" s="78">
        <v>0.37813249240817948</v>
      </c>
      <c r="N220" s="77">
        <f t="shared" si="10"/>
        <v>3.0250599392654356E-2</v>
      </c>
      <c r="P220" s="70"/>
    </row>
    <row r="221" spans="1:16" x14ac:dyDescent="0.25">
      <c r="A221" s="81" t="s">
        <v>7</v>
      </c>
      <c r="B221" s="81" t="s">
        <v>38</v>
      </c>
      <c r="C221" s="81" t="s">
        <v>5</v>
      </c>
      <c r="D221" s="81" t="s">
        <v>35</v>
      </c>
      <c r="E221" s="81" t="s">
        <v>50</v>
      </c>
      <c r="F221" s="81" t="s">
        <v>27</v>
      </c>
      <c r="G221" s="81" t="s">
        <v>30</v>
      </c>
      <c r="H221" s="80">
        <v>509558</v>
      </c>
      <c r="I221" s="72">
        <v>4</v>
      </c>
      <c r="J221" s="79">
        <f t="shared" si="9"/>
        <v>40764.639999999999</v>
      </c>
      <c r="M221" s="78">
        <v>0.17740867974571647</v>
      </c>
      <c r="N221" s="77">
        <f t="shared" si="10"/>
        <v>1.4192694379657318E-2</v>
      </c>
      <c r="P221" s="70"/>
    </row>
    <row r="222" spans="1:16" x14ac:dyDescent="0.25">
      <c r="A222" s="81" t="s">
        <v>7</v>
      </c>
      <c r="B222" s="81" t="s">
        <v>38</v>
      </c>
      <c r="C222" s="81" t="s">
        <v>5</v>
      </c>
      <c r="D222" s="81" t="s">
        <v>35</v>
      </c>
      <c r="E222" s="81" t="s">
        <v>50</v>
      </c>
      <c r="F222" s="81" t="s">
        <v>26</v>
      </c>
      <c r="G222" s="81" t="s">
        <v>30</v>
      </c>
      <c r="H222" s="80">
        <v>507103</v>
      </c>
      <c r="I222" s="72">
        <v>4</v>
      </c>
      <c r="J222" s="79">
        <f t="shared" si="9"/>
        <v>40568.239999999998</v>
      </c>
      <c r="M222" s="78">
        <v>0.1988053714376668</v>
      </c>
      <c r="N222" s="77">
        <f t="shared" si="10"/>
        <v>1.5904429715013345E-2</v>
      </c>
      <c r="P222" s="70"/>
    </row>
    <row r="223" spans="1:16" x14ac:dyDescent="0.25">
      <c r="A223" s="74" t="s">
        <v>7</v>
      </c>
      <c r="B223" s="74" t="s">
        <v>38</v>
      </c>
      <c r="C223" s="74" t="s">
        <v>39</v>
      </c>
      <c r="D223" s="74" t="s">
        <v>35</v>
      </c>
      <c r="E223" s="74" t="s">
        <v>41</v>
      </c>
      <c r="F223" s="74" t="s">
        <v>33</v>
      </c>
      <c r="G223" s="74" t="s">
        <v>28</v>
      </c>
      <c r="H223" s="73">
        <v>507062</v>
      </c>
      <c r="I223" s="72">
        <v>4.0999999999999996</v>
      </c>
      <c r="J223" s="79">
        <f t="shared" si="9"/>
        <v>41579.083999999995</v>
      </c>
      <c r="M223" s="78">
        <v>0.42655309011283349</v>
      </c>
      <c r="N223" s="77">
        <f t="shared" si="10"/>
        <v>3.4977353389252341E-2</v>
      </c>
      <c r="P223" s="70"/>
    </row>
    <row r="224" spans="1:16" x14ac:dyDescent="0.25">
      <c r="A224" s="81" t="s">
        <v>7</v>
      </c>
      <c r="B224" s="81" t="s">
        <v>38</v>
      </c>
      <c r="C224" s="81" t="s">
        <v>5</v>
      </c>
      <c r="D224" s="81" t="s">
        <v>35</v>
      </c>
      <c r="E224" s="81" t="s">
        <v>50</v>
      </c>
      <c r="F224" s="81" t="s">
        <v>25</v>
      </c>
      <c r="G224" s="81" t="s">
        <v>30</v>
      </c>
      <c r="H224" s="80">
        <v>503340</v>
      </c>
      <c r="I224" s="72">
        <v>4</v>
      </c>
      <c r="J224" s="79">
        <f t="shared" si="9"/>
        <v>40267.199999999997</v>
      </c>
      <c r="M224" s="78">
        <v>0.22204223805024206</v>
      </c>
      <c r="N224" s="77">
        <f t="shared" si="10"/>
        <v>1.7763379044019364E-2</v>
      </c>
      <c r="P224" s="70"/>
    </row>
    <row r="225" spans="1:16" x14ac:dyDescent="0.25">
      <c r="A225" s="81" t="s">
        <v>7</v>
      </c>
      <c r="B225" s="81" t="s">
        <v>37</v>
      </c>
      <c r="C225" s="81" t="s">
        <v>36</v>
      </c>
      <c r="D225" s="81" t="s">
        <v>51</v>
      </c>
      <c r="E225" s="81" t="s">
        <v>50</v>
      </c>
      <c r="F225" s="74" t="s">
        <v>33</v>
      </c>
      <c r="G225" s="81" t="s">
        <v>30</v>
      </c>
      <c r="H225" s="80">
        <v>501981</v>
      </c>
      <c r="I225" s="72">
        <v>4</v>
      </c>
      <c r="J225" s="79">
        <f t="shared" si="9"/>
        <v>40158.480000000003</v>
      </c>
      <c r="M225" s="78">
        <v>0.22216208178175423</v>
      </c>
      <c r="N225" s="77">
        <f t="shared" si="10"/>
        <v>1.7772966542540337E-2</v>
      </c>
    </row>
    <row r="226" spans="1:16" x14ac:dyDescent="0.25">
      <c r="A226" s="74" t="s">
        <v>7</v>
      </c>
      <c r="B226" s="74" t="s">
        <v>38</v>
      </c>
      <c r="C226" s="74" t="s">
        <v>39</v>
      </c>
      <c r="D226" s="74" t="s">
        <v>35</v>
      </c>
      <c r="E226" s="74" t="s">
        <v>40</v>
      </c>
      <c r="F226" s="74" t="s">
        <v>33</v>
      </c>
      <c r="G226" s="74" t="s">
        <v>28</v>
      </c>
      <c r="H226" s="73">
        <v>491888</v>
      </c>
      <c r="I226" s="72">
        <v>4</v>
      </c>
      <c r="J226" s="79">
        <f t="shared" si="9"/>
        <v>39351.040000000001</v>
      </c>
      <c r="M226" s="78">
        <v>0.39108224853529405</v>
      </c>
      <c r="N226" s="77">
        <f t="shared" si="10"/>
        <v>3.1286579882823524E-2</v>
      </c>
      <c r="P226" s="70"/>
    </row>
    <row r="227" spans="1:16" x14ac:dyDescent="0.25">
      <c r="A227" s="74" t="s">
        <v>7</v>
      </c>
      <c r="B227" s="74" t="s">
        <v>37</v>
      </c>
      <c r="C227" s="74" t="s">
        <v>5</v>
      </c>
      <c r="D227" s="74" t="s">
        <v>35</v>
      </c>
      <c r="E227" s="74" t="s">
        <v>45</v>
      </c>
      <c r="F227" s="74" t="s">
        <v>33</v>
      </c>
      <c r="G227" s="74" t="s">
        <v>32</v>
      </c>
      <c r="H227" s="73">
        <v>476797</v>
      </c>
      <c r="I227" s="72">
        <v>4.3</v>
      </c>
      <c r="J227" s="79">
        <f t="shared" si="9"/>
        <v>41004.541999999994</v>
      </c>
      <c r="M227" s="78">
        <v>1</v>
      </c>
      <c r="N227" s="77">
        <f t="shared" si="10"/>
        <v>8.5999999999999993E-2</v>
      </c>
      <c r="P227" s="70"/>
    </row>
    <row r="228" spans="1:16" x14ac:dyDescent="0.25">
      <c r="A228" s="81" t="s">
        <v>7</v>
      </c>
      <c r="B228" s="81" t="s">
        <v>37</v>
      </c>
      <c r="C228" s="81" t="s">
        <v>5</v>
      </c>
      <c r="D228" s="81" t="s">
        <v>35</v>
      </c>
      <c r="E228" s="81" t="s">
        <v>50</v>
      </c>
      <c r="F228" s="81" t="s">
        <v>26</v>
      </c>
      <c r="G228" s="81" t="s">
        <v>32</v>
      </c>
      <c r="H228" s="80">
        <v>473535</v>
      </c>
      <c r="I228" s="72">
        <v>4.2</v>
      </c>
      <c r="J228" s="79">
        <f t="shared" si="9"/>
        <v>39776.94</v>
      </c>
      <c r="M228" s="78">
        <v>1</v>
      </c>
      <c r="N228" s="77">
        <f t="shared" si="10"/>
        <v>8.4000000000000005E-2</v>
      </c>
      <c r="P228" s="70"/>
    </row>
    <row r="229" spans="1:16" x14ac:dyDescent="0.25">
      <c r="A229" s="81" t="s">
        <v>7</v>
      </c>
      <c r="B229" s="81" t="s">
        <v>37</v>
      </c>
      <c r="C229" s="81" t="s">
        <v>13</v>
      </c>
      <c r="D229" s="81" t="s">
        <v>35</v>
      </c>
      <c r="E229" s="81" t="s">
        <v>50</v>
      </c>
      <c r="F229" s="81" t="s">
        <v>26</v>
      </c>
      <c r="G229" s="81" t="s">
        <v>32</v>
      </c>
      <c r="H229" s="80">
        <v>470120</v>
      </c>
      <c r="I229" s="72">
        <v>4.2</v>
      </c>
      <c r="J229" s="79">
        <f t="shared" si="9"/>
        <v>39490.080000000002</v>
      </c>
      <c r="M229" s="78">
        <v>1</v>
      </c>
      <c r="N229" s="77">
        <f t="shared" si="10"/>
        <v>8.4000000000000005E-2</v>
      </c>
      <c r="P229" s="70"/>
    </row>
    <row r="230" spans="1:16" x14ac:dyDescent="0.25">
      <c r="A230" s="74" t="s">
        <v>7</v>
      </c>
      <c r="B230" s="74" t="s">
        <v>38</v>
      </c>
      <c r="C230" s="74" t="s">
        <v>39</v>
      </c>
      <c r="D230" s="74" t="s">
        <v>35</v>
      </c>
      <c r="E230" s="74" t="s">
        <v>41</v>
      </c>
      <c r="F230" s="74" t="s">
        <v>33</v>
      </c>
      <c r="G230" s="74" t="s">
        <v>29</v>
      </c>
      <c r="H230" s="73">
        <v>461768</v>
      </c>
      <c r="I230" s="72">
        <v>4.3</v>
      </c>
      <c r="J230" s="79">
        <f t="shared" si="9"/>
        <v>39712.047999999995</v>
      </c>
      <c r="M230" s="78">
        <v>0.38845065754330416</v>
      </c>
      <c r="N230" s="77">
        <f t="shared" si="10"/>
        <v>3.3406756548724152E-2</v>
      </c>
      <c r="P230" s="70"/>
    </row>
    <row r="231" spans="1:16" x14ac:dyDescent="0.25">
      <c r="A231" s="74" t="s">
        <v>7</v>
      </c>
      <c r="B231" s="74" t="s">
        <v>37</v>
      </c>
      <c r="C231" s="74" t="s">
        <v>5</v>
      </c>
      <c r="D231" s="74" t="s">
        <v>35</v>
      </c>
      <c r="E231" s="74" t="s">
        <v>44</v>
      </c>
      <c r="F231" s="74" t="s">
        <v>33</v>
      </c>
      <c r="G231" s="74" t="s">
        <v>29</v>
      </c>
      <c r="H231" s="73">
        <v>455852</v>
      </c>
      <c r="I231" s="72">
        <v>4.5999999999999996</v>
      </c>
      <c r="J231" s="79">
        <f t="shared" si="9"/>
        <v>41938.383999999998</v>
      </c>
      <c r="M231" s="78">
        <v>0.2844445664680732</v>
      </c>
      <c r="N231" s="77">
        <f t="shared" si="10"/>
        <v>2.6168900115062736E-2</v>
      </c>
      <c r="P231" s="70"/>
    </row>
    <row r="232" spans="1:16" x14ac:dyDescent="0.25">
      <c r="A232" s="81" t="s">
        <v>7</v>
      </c>
      <c r="B232" s="81" t="s">
        <v>37</v>
      </c>
      <c r="C232" s="81" t="s">
        <v>13</v>
      </c>
      <c r="D232" s="81" t="s">
        <v>35</v>
      </c>
      <c r="E232" s="81" t="s">
        <v>50</v>
      </c>
      <c r="F232" s="81" t="s">
        <v>25</v>
      </c>
      <c r="G232" s="81" t="s">
        <v>28</v>
      </c>
      <c r="H232" s="80">
        <v>454647</v>
      </c>
      <c r="I232" s="72">
        <v>4.2</v>
      </c>
      <c r="J232" s="79">
        <f t="shared" si="9"/>
        <v>38190.348000000005</v>
      </c>
      <c r="M232" s="78">
        <v>0.7363312597477687</v>
      </c>
      <c r="N232" s="77">
        <f t="shared" si="10"/>
        <v>6.1851825818812572E-2</v>
      </c>
      <c r="P232" s="70"/>
    </row>
    <row r="233" spans="1:16" x14ac:dyDescent="0.25">
      <c r="A233" s="81" t="s">
        <v>7</v>
      </c>
      <c r="B233" s="81" t="s">
        <v>38</v>
      </c>
      <c r="C233" s="81" t="s">
        <v>5</v>
      </c>
      <c r="D233" s="81" t="s">
        <v>35</v>
      </c>
      <c r="E233" s="81" t="s">
        <v>50</v>
      </c>
      <c r="F233" s="81" t="s">
        <v>23</v>
      </c>
      <c r="G233" s="81" t="s">
        <v>30</v>
      </c>
      <c r="H233" s="80">
        <v>454589</v>
      </c>
      <c r="I233" s="72">
        <v>4.2</v>
      </c>
      <c r="J233" s="79">
        <f t="shared" si="9"/>
        <v>38185.476000000002</v>
      </c>
      <c r="M233" s="78">
        <v>0.33168266263131552</v>
      </c>
      <c r="N233" s="77">
        <f t="shared" si="10"/>
        <v>2.7861343661030505E-2</v>
      </c>
      <c r="P233" s="70"/>
    </row>
    <row r="234" spans="1:16" x14ac:dyDescent="0.25">
      <c r="A234" s="74" t="s">
        <v>7</v>
      </c>
      <c r="B234" s="74" t="s">
        <v>38</v>
      </c>
      <c r="C234" s="74" t="s">
        <v>5</v>
      </c>
      <c r="D234" s="74" t="s">
        <v>35</v>
      </c>
      <c r="E234" s="74" t="s">
        <v>41</v>
      </c>
      <c r="F234" s="74" t="s">
        <v>33</v>
      </c>
      <c r="G234" s="74" t="s">
        <v>28</v>
      </c>
      <c r="H234" s="73">
        <v>454297</v>
      </c>
      <c r="I234" s="72">
        <v>4.3</v>
      </c>
      <c r="J234" s="79">
        <f t="shared" si="9"/>
        <v>39069.541999999994</v>
      </c>
      <c r="M234" s="78">
        <v>0.34777466380157041</v>
      </c>
      <c r="N234" s="77">
        <f t="shared" si="10"/>
        <v>2.9908621086935053E-2</v>
      </c>
      <c r="P234" s="70"/>
    </row>
    <row r="235" spans="1:16" x14ac:dyDescent="0.25">
      <c r="A235" s="81" t="s">
        <v>7</v>
      </c>
      <c r="B235" s="81" t="s">
        <v>37</v>
      </c>
      <c r="C235" s="81" t="s">
        <v>36</v>
      </c>
      <c r="D235" s="81" t="s">
        <v>52</v>
      </c>
      <c r="E235" s="81" t="s">
        <v>50</v>
      </c>
      <c r="F235" s="74" t="s">
        <v>33</v>
      </c>
      <c r="G235" s="81" t="s">
        <v>30</v>
      </c>
      <c r="H235" s="80">
        <v>451301</v>
      </c>
      <c r="I235" s="72">
        <v>4.2</v>
      </c>
      <c r="J235" s="79">
        <f t="shared" si="9"/>
        <v>37909.284000000007</v>
      </c>
      <c r="M235" s="78">
        <v>9.9520283745747298E-2</v>
      </c>
      <c r="N235" s="77">
        <f t="shared" si="10"/>
        <v>8.3597038346427729E-3</v>
      </c>
      <c r="P235" s="70"/>
    </row>
    <row r="236" spans="1:16" x14ac:dyDescent="0.25">
      <c r="A236" s="81" t="s">
        <v>7</v>
      </c>
      <c r="B236" s="81" t="s">
        <v>38</v>
      </c>
      <c r="C236" s="81" t="s">
        <v>13</v>
      </c>
      <c r="D236" s="81" t="s">
        <v>35</v>
      </c>
      <c r="E236" s="81" t="s">
        <v>50</v>
      </c>
      <c r="F236" s="81" t="s">
        <v>24</v>
      </c>
      <c r="G236" s="81" t="s">
        <v>30</v>
      </c>
      <c r="H236" s="80">
        <v>448214</v>
      </c>
      <c r="I236" s="72">
        <v>4.5</v>
      </c>
      <c r="J236" s="79">
        <f t="shared" si="9"/>
        <v>40339.26</v>
      </c>
      <c r="M236" s="78">
        <v>0.20200201995710407</v>
      </c>
      <c r="N236" s="77">
        <f t="shared" si="10"/>
        <v>1.8180181796139366E-2</v>
      </c>
      <c r="P236" s="70"/>
    </row>
    <row r="237" spans="1:16" x14ac:dyDescent="0.25">
      <c r="A237" s="81" t="s">
        <v>7</v>
      </c>
      <c r="B237" s="81" t="s">
        <v>38</v>
      </c>
      <c r="C237" s="81" t="s">
        <v>5</v>
      </c>
      <c r="D237" s="81" t="s">
        <v>35</v>
      </c>
      <c r="E237" s="81" t="s">
        <v>50</v>
      </c>
      <c r="F237" s="81" t="s">
        <v>24</v>
      </c>
      <c r="G237" s="81" t="s">
        <v>30</v>
      </c>
      <c r="H237" s="80">
        <v>448071</v>
      </c>
      <c r="I237" s="72">
        <v>4.5</v>
      </c>
      <c r="J237" s="79">
        <f t="shared" si="9"/>
        <v>40326.39</v>
      </c>
      <c r="M237" s="78">
        <v>0.24898919735935451</v>
      </c>
      <c r="N237" s="77">
        <f t="shared" si="10"/>
        <v>2.2409027762341903E-2</v>
      </c>
      <c r="P237" s="70"/>
    </row>
    <row r="238" spans="1:16" x14ac:dyDescent="0.25">
      <c r="A238" s="74" t="s">
        <v>7</v>
      </c>
      <c r="B238" s="74" t="s">
        <v>37</v>
      </c>
      <c r="C238" s="74" t="s">
        <v>39</v>
      </c>
      <c r="D238" s="74" t="s">
        <v>35</v>
      </c>
      <c r="E238" s="74" t="s">
        <v>41</v>
      </c>
      <c r="F238" s="74" t="s">
        <v>33</v>
      </c>
      <c r="G238" s="74" t="s">
        <v>32</v>
      </c>
      <c r="H238" s="73">
        <v>439419</v>
      </c>
      <c r="I238" s="72">
        <v>4.5999999999999996</v>
      </c>
      <c r="J238" s="79">
        <f t="shared" si="9"/>
        <v>40426.547999999995</v>
      </c>
      <c r="M238" s="78">
        <v>1</v>
      </c>
      <c r="N238" s="77">
        <f t="shared" si="10"/>
        <v>9.1999999999999998E-2</v>
      </c>
      <c r="P238" s="70"/>
    </row>
    <row r="239" spans="1:16" x14ac:dyDescent="0.25">
      <c r="A239" s="81" t="s">
        <v>7</v>
      </c>
      <c r="B239" s="81" t="s">
        <v>38</v>
      </c>
      <c r="C239" s="81" t="s">
        <v>36</v>
      </c>
      <c r="D239" s="81" t="s">
        <v>52</v>
      </c>
      <c r="E239" s="81" t="s">
        <v>50</v>
      </c>
      <c r="F239" s="74" t="s">
        <v>33</v>
      </c>
      <c r="G239" s="81" t="s">
        <v>30</v>
      </c>
      <c r="H239" s="80">
        <v>438592</v>
      </c>
      <c r="I239" s="72">
        <v>4.5</v>
      </c>
      <c r="J239" s="79">
        <f t="shared" ref="J239:J275" si="11">2*(H239*I239/100)</f>
        <v>39473.279999999999</v>
      </c>
      <c r="M239" s="78">
        <v>0.16185448920064713</v>
      </c>
      <c r="N239" s="77">
        <f t="shared" ref="N239:N275" si="12">2*(I239*M239/100)</f>
        <v>1.456690402805824E-2</v>
      </c>
    </row>
    <row r="240" spans="1:16" x14ac:dyDescent="0.25">
      <c r="A240" s="74" t="s">
        <v>7</v>
      </c>
      <c r="B240" s="74" t="s">
        <v>38</v>
      </c>
      <c r="C240" s="74" t="s">
        <v>5</v>
      </c>
      <c r="D240" s="74" t="s">
        <v>35</v>
      </c>
      <c r="E240" s="74" t="s">
        <v>40</v>
      </c>
      <c r="F240" s="74" t="s">
        <v>33</v>
      </c>
      <c r="G240" s="74" t="s">
        <v>28</v>
      </c>
      <c r="H240" s="73">
        <v>422905</v>
      </c>
      <c r="I240" s="72">
        <v>4.2</v>
      </c>
      <c r="J240" s="79">
        <f t="shared" si="11"/>
        <v>35524.019999999997</v>
      </c>
      <c r="M240" s="78">
        <v>0.32637678206639054</v>
      </c>
      <c r="N240" s="77">
        <f t="shared" si="12"/>
        <v>2.7415649693576807E-2</v>
      </c>
      <c r="P240" s="70"/>
    </row>
    <row r="241" spans="1:16" x14ac:dyDescent="0.25">
      <c r="A241" s="74" t="s">
        <v>7</v>
      </c>
      <c r="B241" s="74" t="s">
        <v>38</v>
      </c>
      <c r="C241" s="74" t="s">
        <v>36</v>
      </c>
      <c r="D241" s="74" t="s">
        <v>35</v>
      </c>
      <c r="E241" s="74" t="s">
        <v>40</v>
      </c>
      <c r="F241" s="74" t="s">
        <v>33</v>
      </c>
      <c r="G241" s="74" t="s">
        <v>30</v>
      </c>
      <c r="H241" s="73">
        <v>421624</v>
      </c>
      <c r="I241" s="72">
        <v>4.2</v>
      </c>
      <c r="J241" s="79">
        <f t="shared" si="11"/>
        <v>35416.415999999997</v>
      </c>
      <c r="M241" s="78">
        <v>0.16511495121632194</v>
      </c>
      <c r="N241" s="77">
        <f t="shared" si="12"/>
        <v>1.3869655902171043E-2</v>
      </c>
      <c r="P241" s="70"/>
    </row>
    <row r="242" spans="1:16" x14ac:dyDescent="0.25">
      <c r="A242" s="74" t="s">
        <v>7</v>
      </c>
      <c r="B242" s="74" t="s">
        <v>37</v>
      </c>
      <c r="C242" s="74" t="s">
        <v>39</v>
      </c>
      <c r="D242" s="74" t="s">
        <v>35</v>
      </c>
      <c r="E242" s="74" t="s">
        <v>45</v>
      </c>
      <c r="F242" s="74" t="s">
        <v>33</v>
      </c>
      <c r="G242" s="74" t="s">
        <v>32</v>
      </c>
      <c r="H242" s="73">
        <v>417410</v>
      </c>
      <c r="I242" s="72">
        <v>4.5</v>
      </c>
      <c r="J242" s="79">
        <f t="shared" si="11"/>
        <v>37566.9</v>
      </c>
      <c r="M242" s="78">
        <v>1</v>
      </c>
      <c r="N242" s="77">
        <f t="shared" si="12"/>
        <v>0.09</v>
      </c>
      <c r="P242" s="70"/>
    </row>
    <row r="243" spans="1:16" x14ac:dyDescent="0.25">
      <c r="A243" s="81" t="s">
        <v>7</v>
      </c>
      <c r="B243" s="81" t="s">
        <v>37</v>
      </c>
      <c r="C243" s="81" t="s">
        <v>5</v>
      </c>
      <c r="D243" s="81" t="s">
        <v>35</v>
      </c>
      <c r="E243" s="81" t="s">
        <v>50</v>
      </c>
      <c r="F243" s="81" t="s">
        <v>27</v>
      </c>
      <c r="G243" s="81" t="s">
        <v>32</v>
      </c>
      <c r="H243" s="80">
        <v>417174</v>
      </c>
      <c r="I243" s="72">
        <v>4.5</v>
      </c>
      <c r="J243" s="79">
        <f t="shared" si="11"/>
        <v>37545.660000000003</v>
      </c>
      <c r="M243" s="78">
        <v>1</v>
      </c>
      <c r="N243" s="77">
        <f t="shared" si="12"/>
        <v>0.09</v>
      </c>
      <c r="P243" s="70"/>
    </row>
    <row r="244" spans="1:16" x14ac:dyDescent="0.25">
      <c r="A244" s="81" t="s">
        <v>7</v>
      </c>
      <c r="B244" s="81" t="s">
        <v>37</v>
      </c>
      <c r="C244" s="81" t="s">
        <v>5</v>
      </c>
      <c r="D244" s="81" t="s">
        <v>35</v>
      </c>
      <c r="E244" s="81" t="s">
        <v>50</v>
      </c>
      <c r="F244" s="81" t="s">
        <v>24</v>
      </c>
      <c r="G244" s="81" t="s">
        <v>28</v>
      </c>
      <c r="H244" s="80">
        <v>413335</v>
      </c>
      <c r="I244" s="72">
        <v>4.5</v>
      </c>
      <c r="J244" s="79">
        <f t="shared" si="11"/>
        <v>37200.15</v>
      </c>
      <c r="M244" s="78">
        <v>0.49679150105347419</v>
      </c>
      <c r="N244" s="77">
        <f t="shared" si="12"/>
        <v>4.4711235094812674E-2</v>
      </c>
      <c r="P244" s="70"/>
    </row>
    <row r="245" spans="1:16" x14ac:dyDescent="0.25">
      <c r="A245" s="81" t="s">
        <v>7</v>
      </c>
      <c r="B245" s="81" t="s">
        <v>37</v>
      </c>
      <c r="C245" s="81" t="s">
        <v>36</v>
      </c>
      <c r="D245" s="81" t="s">
        <v>35</v>
      </c>
      <c r="E245" s="81" t="s">
        <v>50</v>
      </c>
      <c r="F245" s="81" t="s">
        <v>27</v>
      </c>
      <c r="G245" s="81" t="s">
        <v>28</v>
      </c>
      <c r="H245" s="80">
        <v>409008</v>
      </c>
      <c r="I245" s="72">
        <v>4.5</v>
      </c>
      <c r="J245" s="79">
        <f t="shared" si="11"/>
        <v>36810.720000000001</v>
      </c>
      <c r="M245" s="78">
        <v>0.54906372370687284</v>
      </c>
      <c r="N245" s="77">
        <f t="shared" si="12"/>
        <v>4.9415735133618549E-2</v>
      </c>
      <c r="P245" s="70"/>
    </row>
    <row r="246" spans="1:16" x14ac:dyDescent="0.25">
      <c r="A246" s="74" t="s">
        <v>7</v>
      </c>
      <c r="B246" s="74" t="s">
        <v>37</v>
      </c>
      <c r="C246" s="74" t="s">
        <v>36</v>
      </c>
      <c r="D246" s="74" t="s">
        <v>35</v>
      </c>
      <c r="E246" s="74" t="s">
        <v>44</v>
      </c>
      <c r="F246" s="74" t="s">
        <v>33</v>
      </c>
      <c r="G246" s="74" t="s">
        <v>30</v>
      </c>
      <c r="H246" s="73">
        <v>399477</v>
      </c>
      <c r="I246" s="72">
        <v>5.2</v>
      </c>
      <c r="J246" s="79">
        <f t="shared" si="11"/>
        <v>41545.608</v>
      </c>
      <c r="M246" s="78">
        <v>0.12194170454097981</v>
      </c>
      <c r="N246" s="77">
        <f t="shared" si="12"/>
        <v>1.2681937272261901E-2</v>
      </c>
    </row>
    <row r="247" spans="1:16" x14ac:dyDescent="0.25">
      <c r="A247" s="81" t="s">
        <v>7</v>
      </c>
      <c r="B247" s="81" t="s">
        <v>38</v>
      </c>
      <c r="C247" s="81" t="s">
        <v>5</v>
      </c>
      <c r="D247" s="81" t="s">
        <v>35</v>
      </c>
      <c r="E247" s="81" t="s">
        <v>50</v>
      </c>
      <c r="F247" s="81" t="s">
        <v>23</v>
      </c>
      <c r="G247" s="81" t="s">
        <v>28</v>
      </c>
      <c r="H247" s="80">
        <v>397714</v>
      </c>
      <c r="I247" s="72">
        <v>4.8</v>
      </c>
      <c r="J247" s="79">
        <f t="shared" si="11"/>
        <v>38180.544000000002</v>
      </c>
      <c r="M247" s="78">
        <v>0.29018484496050501</v>
      </c>
      <c r="N247" s="77">
        <f t="shared" si="12"/>
        <v>2.785774511620848E-2</v>
      </c>
      <c r="P247" s="70"/>
    </row>
    <row r="248" spans="1:16" x14ac:dyDescent="0.25">
      <c r="A248" s="74" t="s">
        <v>7</v>
      </c>
      <c r="B248" s="74" t="s">
        <v>38</v>
      </c>
      <c r="C248" s="74" t="s">
        <v>36</v>
      </c>
      <c r="D248" s="74" t="s">
        <v>35</v>
      </c>
      <c r="E248" s="74" t="s">
        <v>53</v>
      </c>
      <c r="F248" s="74" t="s">
        <v>33</v>
      </c>
      <c r="G248" s="74" t="s">
        <v>32</v>
      </c>
      <c r="H248" s="73">
        <v>391728</v>
      </c>
      <c r="I248" s="72">
        <v>1.4</v>
      </c>
      <c r="J248" s="79">
        <f t="shared" si="11"/>
        <v>10968.383999999998</v>
      </c>
      <c r="M248" s="78">
        <v>1</v>
      </c>
      <c r="N248" s="77">
        <f t="shared" si="12"/>
        <v>2.7999999999999997E-2</v>
      </c>
      <c r="P248" s="70"/>
    </row>
    <row r="249" spans="1:16" x14ac:dyDescent="0.25">
      <c r="A249" s="81" t="s">
        <v>7</v>
      </c>
      <c r="B249" s="81" t="s">
        <v>38</v>
      </c>
      <c r="C249" s="81" t="s">
        <v>5</v>
      </c>
      <c r="D249" s="81" t="s">
        <v>52</v>
      </c>
      <c r="E249" s="81" t="s">
        <v>50</v>
      </c>
      <c r="F249" s="74" t="s">
        <v>33</v>
      </c>
      <c r="G249" s="81" t="s">
        <v>28</v>
      </c>
      <c r="H249" s="80">
        <v>384946</v>
      </c>
      <c r="I249" s="72">
        <v>4.8</v>
      </c>
      <c r="J249" s="79">
        <f t="shared" si="11"/>
        <v>36954.815999999999</v>
      </c>
      <c r="M249" s="78">
        <v>0.29181720734967032</v>
      </c>
      <c r="N249" s="77">
        <f t="shared" si="12"/>
        <v>2.8014451905568349E-2</v>
      </c>
      <c r="P249" s="70"/>
    </row>
    <row r="250" spans="1:16" x14ac:dyDescent="0.25">
      <c r="A250" s="74" t="s">
        <v>7</v>
      </c>
      <c r="B250" s="74" t="s">
        <v>38</v>
      </c>
      <c r="C250" s="74" t="s">
        <v>39</v>
      </c>
      <c r="D250" s="74" t="s">
        <v>35</v>
      </c>
      <c r="E250" s="74" t="s">
        <v>43</v>
      </c>
      <c r="F250" s="74" t="s">
        <v>33</v>
      </c>
      <c r="G250" s="74" t="s">
        <v>32</v>
      </c>
      <c r="H250" s="73">
        <v>384445</v>
      </c>
      <c r="I250" s="72">
        <v>3</v>
      </c>
      <c r="J250" s="79">
        <f t="shared" si="11"/>
        <v>23066.7</v>
      </c>
      <c r="M250" s="78">
        <v>1</v>
      </c>
      <c r="N250" s="77">
        <f t="shared" si="12"/>
        <v>0.06</v>
      </c>
      <c r="P250" s="70"/>
    </row>
    <row r="251" spans="1:16" x14ac:dyDescent="0.25">
      <c r="A251" s="81" t="s">
        <v>7</v>
      </c>
      <c r="B251" s="81" t="s">
        <v>38</v>
      </c>
      <c r="C251" s="81" t="s">
        <v>13</v>
      </c>
      <c r="D251" s="81" t="s">
        <v>35</v>
      </c>
      <c r="E251" s="81" t="s">
        <v>50</v>
      </c>
      <c r="F251" s="81" t="s">
        <v>25</v>
      </c>
      <c r="G251" s="81" t="s">
        <v>30</v>
      </c>
      <c r="H251" s="80">
        <v>382211</v>
      </c>
      <c r="I251" s="72">
        <v>4.8</v>
      </c>
      <c r="J251" s="79">
        <f t="shared" si="11"/>
        <v>36692.256000000001</v>
      </c>
      <c r="M251" s="78">
        <v>0.16209399739350855</v>
      </c>
      <c r="N251" s="77">
        <f t="shared" si="12"/>
        <v>1.5561023749776821E-2</v>
      </c>
      <c r="P251" s="70"/>
    </row>
    <row r="252" spans="1:16" x14ac:dyDescent="0.25">
      <c r="A252" s="81" t="s">
        <v>7</v>
      </c>
      <c r="B252" s="81" t="s">
        <v>37</v>
      </c>
      <c r="C252" s="81" t="s">
        <v>36</v>
      </c>
      <c r="D252" s="81" t="s">
        <v>51</v>
      </c>
      <c r="E252" s="81" t="s">
        <v>50</v>
      </c>
      <c r="F252" s="81" t="s">
        <v>23</v>
      </c>
      <c r="G252" s="81" t="s">
        <v>29</v>
      </c>
      <c r="H252" s="80">
        <v>376775</v>
      </c>
      <c r="I252" s="72">
        <v>4.8</v>
      </c>
      <c r="J252" s="79">
        <f t="shared" si="11"/>
        <v>36170.400000000001</v>
      </c>
      <c r="M252" s="78">
        <v>0.16485596023592419</v>
      </c>
      <c r="N252" s="77">
        <f t="shared" si="12"/>
        <v>1.5826172182648722E-2</v>
      </c>
      <c r="P252" s="70"/>
    </row>
    <row r="253" spans="1:16" x14ac:dyDescent="0.25">
      <c r="A253" s="74" t="s">
        <v>7</v>
      </c>
      <c r="B253" s="74" t="s">
        <v>37</v>
      </c>
      <c r="C253" s="74" t="s">
        <v>5</v>
      </c>
      <c r="D253" s="74" t="s">
        <v>35</v>
      </c>
      <c r="E253" s="74" t="s">
        <v>41</v>
      </c>
      <c r="F253" s="74" t="s">
        <v>33</v>
      </c>
      <c r="G253" s="74" t="s">
        <v>32</v>
      </c>
      <c r="H253" s="73">
        <v>376398</v>
      </c>
      <c r="I253" s="72">
        <v>4.9000000000000004</v>
      </c>
      <c r="J253" s="79">
        <f t="shared" si="11"/>
        <v>36887.004000000001</v>
      </c>
      <c r="M253" s="78">
        <v>1</v>
      </c>
      <c r="N253" s="77">
        <f t="shared" si="12"/>
        <v>9.8000000000000004E-2</v>
      </c>
      <c r="P253" s="70"/>
    </row>
    <row r="254" spans="1:16" x14ac:dyDescent="0.25">
      <c r="A254" s="74" t="s">
        <v>7</v>
      </c>
      <c r="B254" s="74" t="s">
        <v>38</v>
      </c>
      <c r="C254" s="74" t="s">
        <v>5</v>
      </c>
      <c r="D254" s="74" t="s">
        <v>35</v>
      </c>
      <c r="E254" s="74" t="s">
        <v>43</v>
      </c>
      <c r="F254" s="74" t="s">
        <v>33</v>
      </c>
      <c r="G254" s="74" t="s">
        <v>32</v>
      </c>
      <c r="H254" s="73">
        <v>372876</v>
      </c>
      <c r="I254" s="72">
        <v>3</v>
      </c>
      <c r="J254" s="79">
        <f t="shared" si="11"/>
        <v>22372.560000000001</v>
      </c>
      <c r="M254" s="78">
        <v>1</v>
      </c>
      <c r="N254" s="77">
        <f t="shared" si="12"/>
        <v>0.06</v>
      </c>
      <c r="P254" s="70"/>
    </row>
    <row r="255" spans="1:16" x14ac:dyDescent="0.25">
      <c r="A255" s="74" t="s">
        <v>7</v>
      </c>
      <c r="B255" s="74" t="s">
        <v>38</v>
      </c>
      <c r="C255" s="74" t="s">
        <v>39</v>
      </c>
      <c r="D255" s="74" t="s">
        <v>35</v>
      </c>
      <c r="E255" s="74" t="s">
        <v>48</v>
      </c>
      <c r="F255" s="74" t="s">
        <v>33</v>
      </c>
      <c r="G255" s="74" t="s">
        <v>32</v>
      </c>
      <c r="H255" s="73">
        <v>369714</v>
      </c>
      <c r="I255" s="72">
        <v>2.4</v>
      </c>
      <c r="J255" s="79">
        <f t="shared" si="11"/>
        <v>17746.272000000001</v>
      </c>
      <c r="M255" s="78">
        <v>1</v>
      </c>
      <c r="N255" s="77">
        <f t="shared" si="12"/>
        <v>4.8000000000000001E-2</v>
      </c>
      <c r="P255" s="70"/>
    </row>
    <row r="256" spans="1:16" x14ac:dyDescent="0.25">
      <c r="A256" s="81" t="s">
        <v>7</v>
      </c>
      <c r="B256" s="81" t="s">
        <v>37</v>
      </c>
      <c r="C256" s="81" t="s">
        <v>5</v>
      </c>
      <c r="D256" s="81" t="s">
        <v>52</v>
      </c>
      <c r="E256" s="81" t="s">
        <v>50</v>
      </c>
      <c r="F256" s="74" t="s">
        <v>33</v>
      </c>
      <c r="G256" s="81" t="s">
        <v>30</v>
      </c>
      <c r="H256" s="80">
        <v>369054</v>
      </c>
      <c r="I256" s="72">
        <v>4.8</v>
      </c>
      <c r="J256" s="79">
        <f t="shared" si="11"/>
        <v>35429.184000000001</v>
      </c>
      <c r="M256" s="78">
        <v>0.16902511510574889</v>
      </c>
      <c r="N256" s="77">
        <f t="shared" si="12"/>
        <v>1.6226411050151893E-2</v>
      </c>
      <c r="P256" s="70"/>
    </row>
    <row r="257" spans="1:16" x14ac:dyDescent="0.25">
      <c r="A257" s="74" t="s">
        <v>7</v>
      </c>
      <c r="B257" s="74" t="s">
        <v>38</v>
      </c>
      <c r="C257" s="74" t="s">
        <v>39</v>
      </c>
      <c r="D257" s="74" t="s">
        <v>35</v>
      </c>
      <c r="E257" s="74" t="s">
        <v>42</v>
      </c>
      <c r="F257" s="74" t="s">
        <v>33</v>
      </c>
      <c r="G257" s="74" t="s">
        <v>32</v>
      </c>
      <c r="H257" s="73">
        <v>355370</v>
      </c>
      <c r="I257" s="72">
        <v>2.4</v>
      </c>
      <c r="J257" s="79">
        <f t="shared" si="11"/>
        <v>17057.759999999998</v>
      </c>
      <c r="M257" s="78">
        <v>1</v>
      </c>
      <c r="N257" s="77">
        <f t="shared" si="12"/>
        <v>4.8000000000000001E-2</v>
      </c>
      <c r="P257" s="70"/>
    </row>
    <row r="258" spans="1:16" x14ac:dyDescent="0.25">
      <c r="A258" s="81" t="s">
        <v>7</v>
      </c>
      <c r="B258" s="81" t="s">
        <v>37</v>
      </c>
      <c r="C258" s="81" t="s">
        <v>36</v>
      </c>
      <c r="D258" s="81" t="s">
        <v>51</v>
      </c>
      <c r="E258" s="81" t="s">
        <v>50</v>
      </c>
      <c r="F258" s="81" t="s">
        <v>24</v>
      </c>
      <c r="G258" s="81" t="s">
        <v>29</v>
      </c>
      <c r="H258" s="80">
        <v>353316</v>
      </c>
      <c r="I258" s="72">
        <v>4.8</v>
      </c>
      <c r="J258" s="79">
        <f t="shared" si="11"/>
        <v>33918.336000000003</v>
      </c>
      <c r="M258" s="78">
        <v>0.21395339260940469</v>
      </c>
      <c r="N258" s="77">
        <f t="shared" si="12"/>
        <v>2.0539525690502849E-2</v>
      </c>
      <c r="P258" s="70"/>
    </row>
    <row r="259" spans="1:16" x14ac:dyDescent="0.25">
      <c r="A259" s="74" t="s">
        <v>7</v>
      </c>
      <c r="B259" s="74" t="s">
        <v>38</v>
      </c>
      <c r="C259" s="74" t="s">
        <v>5</v>
      </c>
      <c r="D259" s="74" t="s">
        <v>35</v>
      </c>
      <c r="E259" s="74" t="s">
        <v>42</v>
      </c>
      <c r="F259" s="74" t="s">
        <v>33</v>
      </c>
      <c r="G259" s="74" t="s">
        <v>32</v>
      </c>
      <c r="H259" s="73">
        <v>349732</v>
      </c>
      <c r="I259" s="72">
        <v>2.7</v>
      </c>
      <c r="J259" s="79">
        <f t="shared" si="11"/>
        <v>18885.528000000002</v>
      </c>
      <c r="M259" s="78">
        <v>1</v>
      </c>
      <c r="N259" s="77">
        <f t="shared" si="12"/>
        <v>5.4000000000000006E-2</v>
      </c>
      <c r="P259" s="70"/>
    </row>
    <row r="260" spans="1:16" x14ac:dyDescent="0.25">
      <c r="A260" s="81" t="s">
        <v>7</v>
      </c>
      <c r="B260" s="81" t="s">
        <v>38</v>
      </c>
      <c r="C260" s="81" t="s">
        <v>13</v>
      </c>
      <c r="D260" s="81" t="s">
        <v>35</v>
      </c>
      <c r="E260" s="81" t="s">
        <v>50</v>
      </c>
      <c r="F260" s="81" t="s">
        <v>26</v>
      </c>
      <c r="G260" s="81" t="s">
        <v>30</v>
      </c>
      <c r="H260" s="80">
        <v>340143</v>
      </c>
      <c r="I260" s="72">
        <v>5.2</v>
      </c>
      <c r="J260" s="79">
        <f t="shared" si="11"/>
        <v>35374.872000000003</v>
      </c>
      <c r="M260" s="78">
        <v>0.14524815462937579</v>
      </c>
      <c r="N260" s="77">
        <f t="shared" si="12"/>
        <v>1.5105808081455084E-2</v>
      </c>
      <c r="P260" s="70"/>
    </row>
    <row r="261" spans="1:16" x14ac:dyDescent="0.25">
      <c r="A261" s="81" t="s">
        <v>7</v>
      </c>
      <c r="B261" s="81" t="s">
        <v>37</v>
      </c>
      <c r="C261" s="81" t="s">
        <v>36</v>
      </c>
      <c r="D261" s="81" t="s">
        <v>51</v>
      </c>
      <c r="E261" s="81" t="s">
        <v>50</v>
      </c>
      <c r="F261" s="81" t="s">
        <v>23</v>
      </c>
      <c r="G261" s="81" t="s">
        <v>30</v>
      </c>
      <c r="H261" s="80">
        <v>339823</v>
      </c>
      <c r="I261" s="72">
        <v>5.2</v>
      </c>
      <c r="J261" s="79">
        <f t="shared" si="11"/>
        <v>35341.592000000004</v>
      </c>
      <c r="M261" s="78">
        <v>0.14868780299980747</v>
      </c>
      <c r="N261" s="77">
        <f t="shared" si="12"/>
        <v>1.5463531511979978E-2</v>
      </c>
      <c r="P261" s="70"/>
    </row>
    <row r="262" spans="1:16" x14ac:dyDescent="0.25">
      <c r="A262" s="74" t="s">
        <v>7</v>
      </c>
      <c r="B262" s="74" t="s">
        <v>38</v>
      </c>
      <c r="C262" s="74" t="s">
        <v>5</v>
      </c>
      <c r="D262" s="74" t="s">
        <v>35</v>
      </c>
      <c r="E262" s="74" t="s">
        <v>48</v>
      </c>
      <c r="F262" s="74" t="s">
        <v>33</v>
      </c>
      <c r="G262" s="74" t="s">
        <v>32</v>
      </c>
      <c r="H262" s="73">
        <v>337717</v>
      </c>
      <c r="I262" s="72">
        <v>2.7</v>
      </c>
      <c r="J262" s="79">
        <f t="shared" si="11"/>
        <v>18236.718000000001</v>
      </c>
      <c r="M262" s="78">
        <v>1</v>
      </c>
      <c r="N262" s="77">
        <f t="shared" si="12"/>
        <v>5.4000000000000006E-2</v>
      </c>
      <c r="P262" s="70"/>
    </row>
    <row r="263" spans="1:16" x14ac:dyDescent="0.25">
      <c r="A263" s="74" t="s">
        <v>7</v>
      </c>
      <c r="B263" s="74" t="s">
        <v>38</v>
      </c>
      <c r="C263" s="74" t="s">
        <v>36</v>
      </c>
      <c r="D263" s="74" t="s">
        <v>35</v>
      </c>
      <c r="E263" s="74" t="s">
        <v>43</v>
      </c>
      <c r="F263" s="74" t="s">
        <v>33</v>
      </c>
      <c r="G263" s="74" t="s">
        <v>29</v>
      </c>
      <c r="H263" s="73">
        <v>334985</v>
      </c>
      <c r="I263" s="72">
        <v>3.3</v>
      </c>
      <c r="J263" s="79">
        <f t="shared" si="11"/>
        <v>22109.01</v>
      </c>
      <c r="M263" s="78">
        <v>0.44232894637808801</v>
      </c>
      <c r="N263" s="77">
        <f t="shared" si="12"/>
        <v>2.9193710460953808E-2</v>
      </c>
      <c r="P263" s="70"/>
    </row>
    <row r="264" spans="1:16" x14ac:dyDescent="0.25">
      <c r="A264" s="81" t="s">
        <v>7</v>
      </c>
      <c r="B264" s="81" t="s">
        <v>37</v>
      </c>
      <c r="C264" s="81" t="s">
        <v>13</v>
      </c>
      <c r="D264" s="81" t="s">
        <v>35</v>
      </c>
      <c r="E264" s="81" t="s">
        <v>50</v>
      </c>
      <c r="F264" s="81" t="s">
        <v>27</v>
      </c>
      <c r="G264" s="81" t="s">
        <v>32</v>
      </c>
      <c r="H264" s="80">
        <v>327745</v>
      </c>
      <c r="I264" s="72">
        <v>5.2</v>
      </c>
      <c r="J264" s="79">
        <f t="shared" si="11"/>
        <v>34085.480000000003</v>
      </c>
      <c r="M264" s="78">
        <v>1</v>
      </c>
      <c r="N264" s="77">
        <f t="shared" si="12"/>
        <v>0.10400000000000001</v>
      </c>
      <c r="P264" s="70"/>
    </row>
    <row r="265" spans="1:16" x14ac:dyDescent="0.25">
      <c r="A265" s="74" t="s">
        <v>7</v>
      </c>
      <c r="B265" s="74" t="s">
        <v>37</v>
      </c>
      <c r="C265" s="74" t="s">
        <v>39</v>
      </c>
      <c r="D265" s="74" t="s">
        <v>35</v>
      </c>
      <c r="E265" s="74" t="s">
        <v>41</v>
      </c>
      <c r="F265" s="74" t="s">
        <v>33</v>
      </c>
      <c r="G265" s="74" t="s">
        <v>28</v>
      </c>
      <c r="H265" s="73">
        <v>326649</v>
      </c>
      <c r="I265" s="72">
        <v>5.4</v>
      </c>
      <c r="J265" s="79">
        <f t="shared" si="11"/>
        <v>35278.092000000004</v>
      </c>
      <c r="M265" s="78">
        <v>0.74336567148894339</v>
      </c>
      <c r="N265" s="77">
        <f t="shared" si="12"/>
        <v>8.0283492520805896E-2</v>
      </c>
      <c r="P265" s="70"/>
    </row>
    <row r="266" spans="1:16" x14ac:dyDescent="0.25">
      <c r="A266" s="81" t="s">
        <v>7</v>
      </c>
      <c r="B266" s="81" t="s">
        <v>37</v>
      </c>
      <c r="C266" s="81" t="s">
        <v>13</v>
      </c>
      <c r="D266" s="81" t="s">
        <v>35</v>
      </c>
      <c r="E266" s="81" t="s">
        <v>50</v>
      </c>
      <c r="F266" s="81" t="s">
        <v>26</v>
      </c>
      <c r="G266" s="81" t="s">
        <v>28</v>
      </c>
      <c r="H266" s="80">
        <v>323090</v>
      </c>
      <c r="I266" s="72">
        <v>5.2</v>
      </c>
      <c r="J266" s="79">
        <f t="shared" si="11"/>
        <v>33601.360000000001</v>
      </c>
      <c r="M266" s="78">
        <v>0.68725006381349441</v>
      </c>
      <c r="N266" s="77">
        <f t="shared" si="12"/>
        <v>7.1474006636603415E-2</v>
      </c>
      <c r="P266" s="70"/>
    </row>
    <row r="267" spans="1:16" x14ac:dyDescent="0.25">
      <c r="A267" s="81" t="s">
        <v>7</v>
      </c>
      <c r="B267" s="81" t="s">
        <v>37</v>
      </c>
      <c r="C267" s="81" t="s">
        <v>5</v>
      </c>
      <c r="D267" s="81" t="s">
        <v>35</v>
      </c>
      <c r="E267" s="81" t="s">
        <v>50</v>
      </c>
      <c r="F267" s="81" t="s">
        <v>25</v>
      </c>
      <c r="G267" s="81" t="s">
        <v>28</v>
      </c>
      <c r="H267" s="80">
        <v>321548</v>
      </c>
      <c r="I267" s="72">
        <v>5.2</v>
      </c>
      <c r="J267" s="79">
        <f t="shared" si="11"/>
        <v>33440.991999999998</v>
      </c>
      <c r="M267" s="78">
        <v>0.51485985573266513</v>
      </c>
      <c r="N267" s="77">
        <f t="shared" si="12"/>
        <v>5.3545424996197175E-2</v>
      </c>
      <c r="P267" s="70"/>
    </row>
    <row r="268" spans="1:16" x14ac:dyDescent="0.25">
      <c r="A268" s="74" t="s">
        <v>7</v>
      </c>
      <c r="B268" s="74" t="s">
        <v>38</v>
      </c>
      <c r="C268" s="74" t="s">
        <v>5</v>
      </c>
      <c r="D268" s="74" t="s">
        <v>35</v>
      </c>
      <c r="E268" s="74" t="s">
        <v>41</v>
      </c>
      <c r="F268" s="74" t="s">
        <v>33</v>
      </c>
      <c r="G268" s="74" t="s">
        <v>30</v>
      </c>
      <c r="H268" s="73">
        <v>314678</v>
      </c>
      <c r="I268" s="72">
        <v>5.4</v>
      </c>
      <c r="J268" s="79">
        <f t="shared" si="11"/>
        <v>33985.224000000002</v>
      </c>
      <c r="M268" s="78">
        <v>0.24089315063879041</v>
      </c>
      <c r="N268" s="77">
        <f t="shared" si="12"/>
        <v>2.6016460268989364E-2</v>
      </c>
      <c r="P268" s="70"/>
    </row>
    <row r="269" spans="1:16" x14ac:dyDescent="0.25">
      <c r="A269" s="74" t="s">
        <v>7</v>
      </c>
      <c r="B269" s="74" t="s">
        <v>37</v>
      </c>
      <c r="C269" s="74" t="s">
        <v>39</v>
      </c>
      <c r="D269" s="74" t="s">
        <v>35</v>
      </c>
      <c r="E269" s="74" t="s">
        <v>50</v>
      </c>
      <c r="F269" s="74" t="s">
        <v>33</v>
      </c>
      <c r="G269" s="74" t="s">
        <v>30</v>
      </c>
      <c r="H269" s="73">
        <v>314053</v>
      </c>
      <c r="I269" s="72">
        <v>5.2</v>
      </c>
      <c r="J269" s="79">
        <f t="shared" si="11"/>
        <v>32661.512000000002</v>
      </c>
      <c r="M269" s="78">
        <v>8.8701479793738908E-2</v>
      </c>
      <c r="N269" s="77">
        <f t="shared" si="12"/>
        <v>9.2249538985488475E-3</v>
      </c>
      <c r="P269" s="70"/>
    </row>
    <row r="270" spans="1:16" x14ac:dyDescent="0.25">
      <c r="A270" s="81" t="s">
        <v>7</v>
      </c>
      <c r="B270" s="81" t="s">
        <v>37</v>
      </c>
      <c r="C270" s="81" t="s">
        <v>36</v>
      </c>
      <c r="D270" s="81" t="s">
        <v>52</v>
      </c>
      <c r="E270" s="81" t="s">
        <v>50</v>
      </c>
      <c r="F270" s="81" t="s">
        <v>25</v>
      </c>
      <c r="G270" s="81" t="s">
        <v>29</v>
      </c>
      <c r="H270" s="80">
        <v>312956</v>
      </c>
      <c r="I270" s="72">
        <v>5.2</v>
      </c>
      <c r="J270" s="79">
        <f t="shared" si="11"/>
        <v>32547.423999999999</v>
      </c>
      <c r="M270" s="78">
        <v>0.25198070184479027</v>
      </c>
      <c r="N270" s="77">
        <f t="shared" si="12"/>
        <v>2.6205992991858187E-2</v>
      </c>
      <c r="P270" s="70"/>
    </row>
    <row r="271" spans="1:16" x14ac:dyDescent="0.25">
      <c r="A271" s="74" t="s">
        <v>7</v>
      </c>
      <c r="B271" s="74" t="s">
        <v>37</v>
      </c>
      <c r="C271" s="74" t="s">
        <v>39</v>
      </c>
      <c r="D271" s="74" t="s">
        <v>35</v>
      </c>
      <c r="E271" s="74" t="s">
        <v>45</v>
      </c>
      <c r="F271" s="74" t="s">
        <v>33</v>
      </c>
      <c r="G271" s="74" t="s">
        <v>28</v>
      </c>
      <c r="H271" s="73">
        <v>307709</v>
      </c>
      <c r="I271" s="72">
        <v>5.3</v>
      </c>
      <c r="J271" s="79">
        <f t="shared" si="11"/>
        <v>32617.153999999999</v>
      </c>
      <c r="M271" s="78">
        <v>0.73718645935650795</v>
      </c>
      <c r="N271" s="77">
        <f t="shared" si="12"/>
        <v>7.814176469178985E-2</v>
      </c>
      <c r="P271" s="70"/>
    </row>
    <row r="272" spans="1:16" x14ac:dyDescent="0.25">
      <c r="A272" s="74" t="s">
        <v>7</v>
      </c>
      <c r="B272" s="74" t="s">
        <v>37</v>
      </c>
      <c r="C272" s="74" t="s">
        <v>5</v>
      </c>
      <c r="D272" s="74" t="s">
        <v>35</v>
      </c>
      <c r="E272" s="74" t="s">
        <v>40</v>
      </c>
      <c r="F272" s="74" t="s">
        <v>33</v>
      </c>
      <c r="G272" s="74" t="s">
        <v>28</v>
      </c>
      <c r="H272" s="73">
        <v>307085</v>
      </c>
      <c r="I272" s="72">
        <v>5</v>
      </c>
      <c r="J272" s="79">
        <f t="shared" si="11"/>
        <v>30708.5</v>
      </c>
      <c r="M272" s="78">
        <v>0.50181469370813581</v>
      </c>
      <c r="N272" s="77">
        <f t="shared" si="12"/>
        <v>5.0181469370813581E-2</v>
      </c>
      <c r="P272" s="70"/>
    </row>
    <row r="273" spans="1:16" x14ac:dyDescent="0.25">
      <c r="A273" s="74" t="s">
        <v>7</v>
      </c>
      <c r="B273" s="74" t="s">
        <v>38</v>
      </c>
      <c r="C273" s="74" t="s">
        <v>39</v>
      </c>
      <c r="D273" s="74" t="s">
        <v>35</v>
      </c>
      <c r="E273" s="74" t="s">
        <v>46</v>
      </c>
      <c r="F273" s="74" t="s">
        <v>33</v>
      </c>
      <c r="G273" s="74" t="s">
        <v>32</v>
      </c>
      <c r="H273" s="73">
        <v>303746</v>
      </c>
      <c r="I273" s="72">
        <v>2.2999999999999998</v>
      </c>
      <c r="J273" s="79">
        <f t="shared" si="11"/>
        <v>13972.315999999999</v>
      </c>
      <c r="M273" s="78">
        <v>1</v>
      </c>
      <c r="N273" s="77">
        <f t="shared" si="12"/>
        <v>4.5999999999999999E-2</v>
      </c>
      <c r="P273" s="70"/>
    </row>
    <row r="274" spans="1:16" x14ac:dyDescent="0.25">
      <c r="A274" s="74" t="s">
        <v>7</v>
      </c>
      <c r="B274" s="74" t="s">
        <v>38</v>
      </c>
      <c r="C274" s="74" t="s">
        <v>36</v>
      </c>
      <c r="D274" s="74" t="s">
        <v>35</v>
      </c>
      <c r="E274" s="74" t="s">
        <v>48</v>
      </c>
      <c r="F274" s="74" t="s">
        <v>33</v>
      </c>
      <c r="G274" s="74" t="s">
        <v>29</v>
      </c>
      <c r="H274" s="73">
        <v>301990</v>
      </c>
      <c r="I274" s="72">
        <v>2.7</v>
      </c>
      <c r="J274" s="79">
        <f t="shared" si="11"/>
        <v>16307.46</v>
      </c>
      <c r="M274" s="78">
        <v>0.42688262176805936</v>
      </c>
      <c r="N274" s="77">
        <f t="shared" si="12"/>
        <v>2.3051661575475207E-2</v>
      </c>
      <c r="P274" s="70"/>
    </row>
    <row r="275" spans="1:16" x14ac:dyDescent="0.25">
      <c r="A275" s="81" t="s">
        <v>7</v>
      </c>
      <c r="B275" s="81" t="s">
        <v>37</v>
      </c>
      <c r="C275" s="81" t="s">
        <v>5</v>
      </c>
      <c r="D275" s="81" t="s">
        <v>51</v>
      </c>
      <c r="E275" s="81" t="s">
        <v>50</v>
      </c>
      <c r="F275" s="74" t="s">
        <v>33</v>
      </c>
      <c r="G275" s="81" t="s">
        <v>29</v>
      </c>
      <c r="H275" s="80">
        <v>298991</v>
      </c>
      <c r="I275" s="72">
        <v>5.7</v>
      </c>
      <c r="J275" s="79">
        <f t="shared" si="11"/>
        <v>34084.974000000002</v>
      </c>
      <c r="M275" s="78">
        <v>0.26235634680165704</v>
      </c>
      <c r="N275" s="77">
        <f t="shared" si="12"/>
        <v>2.9908623535388906E-2</v>
      </c>
      <c r="P275" s="70"/>
    </row>
    <row r="276" spans="1:16" x14ac:dyDescent="0.25">
      <c r="A276" s="74" t="s">
        <v>7</v>
      </c>
      <c r="B276" s="74" t="s">
        <v>37</v>
      </c>
      <c r="D276" s="74" t="s">
        <v>13</v>
      </c>
      <c r="E276" s="74" t="s">
        <v>50</v>
      </c>
      <c r="F276" s="74" t="s">
        <v>33</v>
      </c>
      <c r="G276" s="123" t="s">
        <v>30</v>
      </c>
      <c r="H276" s="125">
        <v>298617</v>
      </c>
      <c r="J276" s="79"/>
      <c r="M276" s="78"/>
      <c r="N276" s="77"/>
      <c r="P276" s="70"/>
    </row>
    <row r="277" spans="1:16" x14ac:dyDescent="0.25">
      <c r="A277" s="81" t="s">
        <v>7</v>
      </c>
      <c r="B277" s="81" t="s">
        <v>37</v>
      </c>
      <c r="C277" s="81" t="s">
        <v>13</v>
      </c>
      <c r="D277" s="81" t="s">
        <v>51</v>
      </c>
      <c r="E277" s="81" t="s">
        <v>50</v>
      </c>
      <c r="F277" s="74" t="s">
        <v>33</v>
      </c>
      <c r="G277" s="81" t="s">
        <v>29</v>
      </c>
      <c r="H277" s="80">
        <v>295665</v>
      </c>
      <c r="I277" s="72">
        <v>5.7</v>
      </c>
      <c r="J277" s="79">
        <f t="shared" ref="J277:J340" si="13">2*(H277*I277/100)</f>
        <v>33705.81</v>
      </c>
      <c r="M277" s="78">
        <v>0.26401277269443668</v>
      </c>
      <c r="N277" s="77">
        <f t="shared" ref="N277:N340" si="14">2*(I277*M277/100)</f>
        <v>3.0097456087165783E-2</v>
      </c>
      <c r="P277" s="70"/>
    </row>
    <row r="278" spans="1:16" x14ac:dyDescent="0.25">
      <c r="A278" s="74" t="s">
        <v>7</v>
      </c>
      <c r="B278" s="74" t="s">
        <v>38</v>
      </c>
      <c r="C278" s="74" t="s">
        <v>36</v>
      </c>
      <c r="D278" s="74" t="s">
        <v>35</v>
      </c>
      <c r="E278" s="74" t="s">
        <v>43</v>
      </c>
      <c r="F278" s="74" t="s">
        <v>33</v>
      </c>
      <c r="G278" s="74" t="s">
        <v>28</v>
      </c>
      <c r="H278" s="73">
        <v>292964</v>
      </c>
      <c r="I278" s="72">
        <v>3.7</v>
      </c>
      <c r="J278" s="79">
        <f t="shared" si="13"/>
        <v>21679.335999999999</v>
      </c>
      <c r="M278" s="78">
        <v>0.38684256741857154</v>
      </c>
      <c r="N278" s="77">
        <f t="shared" si="14"/>
        <v>2.8626349988974297E-2</v>
      </c>
      <c r="P278" s="70"/>
    </row>
    <row r="279" spans="1:16" x14ac:dyDescent="0.25">
      <c r="A279" s="74" t="s">
        <v>7</v>
      </c>
      <c r="B279" s="74" t="s">
        <v>37</v>
      </c>
      <c r="C279" s="74" t="s">
        <v>5</v>
      </c>
      <c r="D279" s="74" t="s">
        <v>35</v>
      </c>
      <c r="E279" s="74" t="s">
        <v>44</v>
      </c>
      <c r="F279" s="74" t="s">
        <v>33</v>
      </c>
      <c r="G279" s="74" t="s">
        <v>30</v>
      </c>
      <c r="H279" s="73">
        <v>290768</v>
      </c>
      <c r="I279" s="72">
        <v>6.1</v>
      </c>
      <c r="J279" s="79">
        <f t="shared" si="13"/>
        <v>35473.695999999996</v>
      </c>
      <c r="M279" s="78">
        <v>0.18143471500133532</v>
      </c>
      <c r="N279" s="77">
        <f t="shared" si="14"/>
        <v>2.213503523016291E-2</v>
      </c>
      <c r="P279" s="70"/>
    </row>
    <row r="280" spans="1:16" x14ac:dyDescent="0.25">
      <c r="A280" s="74" t="s">
        <v>7</v>
      </c>
      <c r="B280" s="74" t="s">
        <v>38</v>
      </c>
      <c r="C280" s="74" t="s">
        <v>36</v>
      </c>
      <c r="D280" s="74" t="s">
        <v>35</v>
      </c>
      <c r="E280" s="74" t="s">
        <v>42</v>
      </c>
      <c r="F280" s="74" t="s">
        <v>33</v>
      </c>
      <c r="G280" s="74" t="s">
        <v>28</v>
      </c>
      <c r="H280" s="73">
        <v>288556</v>
      </c>
      <c r="I280" s="72">
        <v>3.1</v>
      </c>
      <c r="J280" s="79">
        <f t="shared" si="13"/>
        <v>17890.471999999998</v>
      </c>
      <c r="M280" s="78">
        <v>0.40924008157684988</v>
      </c>
      <c r="N280" s="77">
        <f t="shared" si="14"/>
        <v>2.5372885057764694E-2</v>
      </c>
      <c r="P280" s="70"/>
    </row>
    <row r="281" spans="1:16" x14ac:dyDescent="0.25">
      <c r="A281" s="74" t="s">
        <v>7</v>
      </c>
      <c r="B281" s="74" t="s">
        <v>38</v>
      </c>
      <c r="C281" s="74" t="s">
        <v>5</v>
      </c>
      <c r="D281" s="74" t="s">
        <v>35</v>
      </c>
      <c r="E281" s="74" t="s">
        <v>46</v>
      </c>
      <c r="F281" s="74" t="s">
        <v>33</v>
      </c>
      <c r="G281" s="74" t="s">
        <v>32</v>
      </c>
      <c r="H281" s="73">
        <v>287842</v>
      </c>
      <c r="I281" s="72">
        <v>2.6</v>
      </c>
      <c r="J281" s="79">
        <f t="shared" si="13"/>
        <v>14967.784000000001</v>
      </c>
      <c r="M281" s="78">
        <v>1</v>
      </c>
      <c r="N281" s="77">
        <f t="shared" si="14"/>
        <v>5.2000000000000005E-2</v>
      </c>
      <c r="P281" s="70"/>
    </row>
    <row r="282" spans="1:16" x14ac:dyDescent="0.25">
      <c r="A282" s="74" t="s">
        <v>7</v>
      </c>
      <c r="B282" s="74" t="s">
        <v>37</v>
      </c>
      <c r="C282" s="74" t="s">
        <v>36</v>
      </c>
      <c r="D282" s="74" t="s">
        <v>35</v>
      </c>
      <c r="E282" s="74" t="s">
        <v>40</v>
      </c>
      <c r="F282" s="74" t="s">
        <v>33</v>
      </c>
      <c r="G282" s="74" t="s">
        <v>29</v>
      </c>
      <c r="H282" s="73">
        <v>287276</v>
      </c>
      <c r="I282" s="72">
        <v>5.5</v>
      </c>
      <c r="J282" s="79">
        <f t="shared" si="13"/>
        <v>31600.36</v>
      </c>
      <c r="M282" s="78">
        <v>0.21869499814249782</v>
      </c>
      <c r="N282" s="77">
        <f t="shared" si="14"/>
        <v>2.4056449795674763E-2</v>
      </c>
    </row>
    <row r="283" spans="1:16" x14ac:dyDescent="0.25">
      <c r="A283" s="81" t="s">
        <v>7</v>
      </c>
      <c r="B283" s="81" t="s">
        <v>38</v>
      </c>
      <c r="C283" s="81" t="s">
        <v>13</v>
      </c>
      <c r="D283" s="81" t="s">
        <v>35</v>
      </c>
      <c r="E283" s="81" t="s">
        <v>50</v>
      </c>
      <c r="F283" s="81" t="s">
        <v>27</v>
      </c>
      <c r="G283" s="81" t="s">
        <v>30</v>
      </c>
      <c r="H283" s="80">
        <v>286185</v>
      </c>
      <c r="I283" s="72">
        <v>5.7</v>
      </c>
      <c r="J283" s="79">
        <f t="shared" si="13"/>
        <v>32625.09</v>
      </c>
      <c r="M283" s="78">
        <v>0.12584909717669004</v>
      </c>
      <c r="N283" s="77">
        <f t="shared" si="14"/>
        <v>1.4346797078142666E-2</v>
      </c>
      <c r="P283" s="70"/>
    </row>
    <row r="284" spans="1:16" x14ac:dyDescent="0.25">
      <c r="A284" s="81" t="s">
        <v>7</v>
      </c>
      <c r="B284" s="81" t="s">
        <v>37</v>
      </c>
      <c r="C284" s="81" t="s">
        <v>5</v>
      </c>
      <c r="D284" s="81" t="s">
        <v>51</v>
      </c>
      <c r="E284" s="81" t="s">
        <v>50</v>
      </c>
      <c r="F284" s="74" t="s">
        <v>33</v>
      </c>
      <c r="G284" s="81" t="s">
        <v>30</v>
      </c>
      <c r="H284" s="80">
        <v>275654</v>
      </c>
      <c r="I284" s="72">
        <v>5.7</v>
      </c>
      <c r="J284" s="79">
        <f t="shared" si="13"/>
        <v>31424.556</v>
      </c>
      <c r="M284" s="78">
        <v>0.24187877367968924</v>
      </c>
      <c r="N284" s="77">
        <f t="shared" si="14"/>
        <v>2.7574180199484575E-2</v>
      </c>
      <c r="P284" s="70"/>
    </row>
    <row r="285" spans="1:16" x14ac:dyDescent="0.25">
      <c r="A285" s="74" t="s">
        <v>7</v>
      </c>
      <c r="B285" s="74" t="s">
        <v>38</v>
      </c>
      <c r="C285" s="74" t="s">
        <v>36</v>
      </c>
      <c r="D285" s="74" t="s">
        <v>35</v>
      </c>
      <c r="E285" s="74" t="s">
        <v>42</v>
      </c>
      <c r="F285" s="74" t="s">
        <v>33</v>
      </c>
      <c r="G285" s="74" t="s">
        <v>29</v>
      </c>
      <c r="H285" s="73">
        <v>275558</v>
      </c>
      <c r="I285" s="72">
        <v>3.1</v>
      </c>
      <c r="J285" s="79">
        <f t="shared" si="13"/>
        <v>17084.596000000001</v>
      </c>
      <c r="M285" s="78">
        <v>0.39080586922175797</v>
      </c>
      <c r="N285" s="77">
        <f t="shared" si="14"/>
        <v>2.4229963891748994E-2</v>
      </c>
      <c r="P285" s="70"/>
    </row>
    <row r="286" spans="1:16" x14ac:dyDescent="0.25">
      <c r="A286" s="81" t="s">
        <v>7</v>
      </c>
      <c r="B286" s="81" t="s">
        <v>38</v>
      </c>
      <c r="C286" s="81" t="s">
        <v>5</v>
      </c>
      <c r="D286" s="81" t="s">
        <v>52</v>
      </c>
      <c r="E286" s="81" t="s">
        <v>50</v>
      </c>
      <c r="F286" s="74" t="s">
        <v>33</v>
      </c>
      <c r="G286" s="81" t="s">
        <v>30</v>
      </c>
      <c r="H286" s="80">
        <v>266632</v>
      </c>
      <c r="I286" s="72">
        <v>5.7</v>
      </c>
      <c r="J286" s="79">
        <f t="shared" si="13"/>
        <v>30396.048000000003</v>
      </c>
      <c r="M286" s="78">
        <v>0.20212654665864119</v>
      </c>
      <c r="N286" s="77">
        <f t="shared" si="14"/>
        <v>2.3042426319085093E-2</v>
      </c>
      <c r="P286" s="70"/>
    </row>
    <row r="287" spans="1:16" x14ac:dyDescent="0.25">
      <c r="A287" s="81" t="s">
        <v>7</v>
      </c>
      <c r="B287" s="81" t="s">
        <v>37</v>
      </c>
      <c r="C287" s="81" t="s">
        <v>5</v>
      </c>
      <c r="D287" s="81" t="s">
        <v>35</v>
      </c>
      <c r="E287" s="81" t="s">
        <v>50</v>
      </c>
      <c r="F287" s="81" t="s">
        <v>26</v>
      </c>
      <c r="G287" s="81" t="s">
        <v>28</v>
      </c>
      <c r="H287" s="80">
        <v>256870</v>
      </c>
      <c r="I287" s="72">
        <v>5.7</v>
      </c>
      <c r="J287" s="79">
        <f t="shared" si="13"/>
        <v>29283.18</v>
      </c>
      <c r="M287" s="78">
        <v>0.54245198348590917</v>
      </c>
      <c r="N287" s="77">
        <f t="shared" si="14"/>
        <v>6.1839526117393649E-2</v>
      </c>
      <c r="P287" s="70"/>
    </row>
    <row r="288" spans="1:16" x14ac:dyDescent="0.25">
      <c r="A288" s="74" t="s">
        <v>7</v>
      </c>
      <c r="B288" s="74" t="s">
        <v>38</v>
      </c>
      <c r="C288" s="74" t="s">
        <v>36</v>
      </c>
      <c r="D288" s="74" t="s">
        <v>35</v>
      </c>
      <c r="E288" s="74" t="s">
        <v>46</v>
      </c>
      <c r="F288" s="74" t="s">
        <v>33</v>
      </c>
      <c r="G288" s="74" t="s">
        <v>29</v>
      </c>
      <c r="H288" s="73">
        <v>256009</v>
      </c>
      <c r="I288" s="72">
        <v>2.6</v>
      </c>
      <c r="J288" s="79">
        <f t="shared" si="13"/>
        <v>13312.468000000001</v>
      </c>
      <c r="M288" s="78">
        <v>0.43274880491152629</v>
      </c>
      <c r="N288" s="77">
        <f t="shared" si="14"/>
        <v>2.2502937855399367E-2</v>
      </c>
      <c r="P288" s="70"/>
    </row>
    <row r="289" spans="1:16" x14ac:dyDescent="0.25">
      <c r="A289" s="81" t="s">
        <v>7</v>
      </c>
      <c r="B289" s="81" t="s">
        <v>37</v>
      </c>
      <c r="C289" s="81" t="s">
        <v>13</v>
      </c>
      <c r="D289" s="81" t="s">
        <v>52</v>
      </c>
      <c r="E289" s="81" t="s">
        <v>50</v>
      </c>
      <c r="F289" s="74" t="s">
        <v>33</v>
      </c>
      <c r="G289" s="81" t="s">
        <v>29</v>
      </c>
      <c r="H289" s="80">
        <v>255365</v>
      </c>
      <c r="I289" s="72">
        <v>5.7</v>
      </c>
      <c r="J289" s="79">
        <f t="shared" si="13"/>
        <v>29111.61</v>
      </c>
      <c r="M289" s="78">
        <v>0.10860416860705208</v>
      </c>
      <c r="N289" s="77">
        <f t="shared" si="14"/>
        <v>1.2380875221203937E-2</v>
      </c>
      <c r="P289" s="70"/>
    </row>
    <row r="290" spans="1:16" x14ac:dyDescent="0.25">
      <c r="A290" s="74" t="s">
        <v>7</v>
      </c>
      <c r="B290" s="74" t="s">
        <v>38</v>
      </c>
      <c r="C290" s="74" t="s">
        <v>36</v>
      </c>
      <c r="D290" s="74" t="s">
        <v>35</v>
      </c>
      <c r="E290" s="74" t="s">
        <v>48</v>
      </c>
      <c r="F290" s="74" t="s">
        <v>33</v>
      </c>
      <c r="G290" s="74" t="s">
        <v>28</v>
      </c>
      <c r="H290" s="73">
        <v>255160</v>
      </c>
      <c r="I290" s="72">
        <v>3</v>
      </c>
      <c r="J290" s="79">
        <f t="shared" si="13"/>
        <v>15309.6</v>
      </c>
      <c r="M290" s="78">
        <v>0.3606853530591676</v>
      </c>
      <c r="N290" s="77">
        <f t="shared" si="14"/>
        <v>2.1641121183550056E-2</v>
      </c>
      <c r="P290" s="70"/>
    </row>
    <row r="291" spans="1:16" x14ac:dyDescent="0.25">
      <c r="A291" s="81" t="s">
        <v>7</v>
      </c>
      <c r="B291" s="81" t="s">
        <v>37</v>
      </c>
      <c r="C291" s="81" t="s">
        <v>36</v>
      </c>
      <c r="D291" s="81" t="s">
        <v>52</v>
      </c>
      <c r="E291" s="81" t="s">
        <v>50</v>
      </c>
      <c r="F291" s="81" t="s">
        <v>26</v>
      </c>
      <c r="G291" s="81" t="s">
        <v>29</v>
      </c>
      <c r="H291" s="80">
        <v>254019</v>
      </c>
      <c r="I291" s="72">
        <v>5.7</v>
      </c>
      <c r="J291" s="79">
        <f t="shared" si="13"/>
        <v>28958.166000000001</v>
      </c>
      <c r="M291" s="78">
        <v>0.26918630219730727</v>
      </c>
      <c r="N291" s="77">
        <f t="shared" si="14"/>
        <v>3.0687238450493027E-2</v>
      </c>
      <c r="P291" s="70"/>
    </row>
    <row r="292" spans="1:16" x14ac:dyDescent="0.25">
      <c r="A292" s="81" t="s">
        <v>7</v>
      </c>
      <c r="B292" s="81" t="s">
        <v>37</v>
      </c>
      <c r="C292" s="81" t="s">
        <v>36</v>
      </c>
      <c r="D292" s="81" t="s">
        <v>51</v>
      </c>
      <c r="E292" s="81" t="s">
        <v>50</v>
      </c>
      <c r="F292" s="81" t="s">
        <v>24</v>
      </c>
      <c r="G292" s="81" t="s">
        <v>30</v>
      </c>
      <c r="H292" s="80">
        <v>244493</v>
      </c>
      <c r="I292" s="72">
        <v>6.4</v>
      </c>
      <c r="J292" s="79">
        <f t="shared" si="13"/>
        <v>31295.104000000003</v>
      </c>
      <c r="M292" s="78">
        <v>0.14805473519243731</v>
      </c>
      <c r="N292" s="77">
        <f t="shared" si="14"/>
        <v>1.8951006104631976E-2</v>
      </c>
      <c r="P292" s="70"/>
    </row>
    <row r="293" spans="1:16" x14ac:dyDescent="0.25">
      <c r="A293" s="81" t="s">
        <v>7</v>
      </c>
      <c r="B293" s="81" t="s">
        <v>37</v>
      </c>
      <c r="C293" s="81" t="s">
        <v>5</v>
      </c>
      <c r="D293" s="81" t="s">
        <v>35</v>
      </c>
      <c r="E293" s="81" t="s">
        <v>50</v>
      </c>
      <c r="F293" s="81" t="s">
        <v>24</v>
      </c>
      <c r="G293" s="81" t="s">
        <v>29</v>
      </c>
      <c r="H293" s="80">
        <v>244183</v>
      </c>
      <c r="I293" s="72">
        <v>6.4</v>
      </c>
      <c r="J293" s="79">
        <f t="shared" si="13"/>
        <v>31255.424000000003</v>
      </c>
      <c r="M293" s="78">
        <v>0.29348600796385615</v>
      </c>
      <c r="N293" s="77">
        <f t="shared" si="14"/>
        <v>3.7566209019373589E-2</v>
      </c>
      <c r="P293" s="70"/>
    </row>
    <row r="294" spans="1:16" x14ac:dyDescent="0.25">
      <c r="A294" s="74" t="s">
        <v>7</v>
      </c>
      <c r="B294" s="74" t="s">
        <v>37</v>
      </c>
      <c r="C294" s="74" t="s">
        <v>36</v>
      </c>
      <c r="D294" s="74" t="s">
        <v>35</v>
      </c>
      <c r="E294" s="74" t="s">
        <v>43</v>
      </c>
      <c r="F294" s="74" t="s">
        <v>33</v>
      </c>
      <c r="G294" s="74" t="s">
        <v>32</v>
      </c>
      <c r="H294" s="73">
        <v>244179</v>
      </c>
      <c r="I294" s="72">
        <v>4.3</v>
      </c>
      <c r="J294" s="79">
        <f t="shared" si="13"/>
        <v>20999.394</v>
      </c>
      <c r="M294" s="78">
        <v>1</v>
      </c>
      <c r="N294" s="77">
        <f t="shared" si="14"/>
        <v>8.5999999999999993E-2</v>
      </c>
    </row>
    <row r="295" spans="1:16" x14ac:dyDescent="0.25">
      <c r="A295" s="74" t="s">
        <v>7</v>
      </c>
      <c r="B295" s="74" t="s">
        <v>37</v>
      </c>
      <c r="C295" s="74" t="s">
        <v>39</v>
      </c>
      <c r="D295" s="74" t="s">
        <v>35</v>
      </c>
      <c r="E295" s="74" t="s">
        <v>44</v>
      </c>
      <c r="F295" s="74" t="s">
        <v>33</v>
      </c>
      <c r="G295" s="74" t="s">
        <v>29</v>
      </c>
      <c r="H295" s="73">
        <v>241520</v>
      </c>
      <c r="I295" s="72">
        <v>6.9</v>
      </c>
      <c r="J295" s="79">
        <f t="shared" si="13"/>
        <v>33329.760000000002</v>
      </c>
      <c r="M295" s="78">
        <v>0.14433210247866124</v>
      </c>
      <c r="N295" s="77">
        <f t="shared" si="14"/>
        <v>1.9917830142055254E-2</v>
      </c>
      <c r="P295" s="70"/>
    </row>
    <row r="296" spans="1:16" x14ac:dyDescent="0.25">
      <c r="A296" s="81" t="s">
        <v>7</v>
      </c>
      <c r="B296" s="81" t="s">
        <v>37</v>
      </c>
      <c r="C296" s="81" t="s">
        <v>36</v>
      </c>
      <c r="D296" s="81" t="s">
        <v>35</v>
      </c>
      <c r="E296" s="81" t="s">
        <v>50</v>
      </c>
      <c r="F296" s="81" t="s">
        <v>27</v>
      </c>
      <c r="G296" s="81" t="s">
        <v>29</v>
      </c>
      <c r="H296" s="80">
        <v>237821</v>
      </c>
      <c r="I296" s="72">
        <v>6.4</v>
      </c>
      <c r="J296" s="79">
        <f t="shared" si="13"/>
        <v>30441.088000000003</v>
      </c>
      <c r="M296" s="78">
        <v>0.31925753001333029</v>
      </c>
      <c r="N296" s="77">
        <f t="shared" si="14"/>
        <v>4.0864963841706278E-2</v>
      </c>
      <c r="P296" s="70"/>
    </row>
    <row r="297" spans="1:16" x14ac:dyDescent="0.25">
      <c r="A297" s="74" t="s">
        <v>7</v>
      </c>
      <c r="B297" s="74" t="s">
        <v>38</v>
      </c>
      <c r="C297" s="74" t="s">
        <v>5</v>
      </c>
      <c r="D297" s="74" t="s">
        <v>35</v>
      </c>
      <c r="E297" s="74" t="s">
        <v>40</v>
      </c>
      <c r="F297" s="74" t="s">
        <v>33</v>
      </c>
      <c r="G297" s="74" t="s">
        <v>30</v>
      </c>
      <c r="H297" s="73">
        <v>234320</v>
      </c>
      <c r="I297" s="72">
        <v>6.2</v>
      </c>
      <c r="J297" s="79">
        <f t="shared" si="13"/>
        <v>29055.68</v>
      </c>
      <c r="M297" s="78">
        <v>0.18083637595629429</v>
      </c>
      <c r="N297" s="77">
        <f t="shared" si="14"/>
        <v>2.2423710618580492E-2</v>
      </c>
      <c r="P297" s="70"/>
    </row>
    <row r="298" spans="1:16" x14ac:dyDescent="0.25">
      <c r="A298" s="81" t="s">
        <v>7</v>
      </c>
      <c r="B298" s="81" t="s">
        <v>37</v>
      </c>
      <c r="C298" s="81" t="s">
        <v>5</v>
      </c>
      <c r="D298" s="81" t="s">
        <v>35</v>
      </c>
      <c r="E298" s="81" t="s">
        <v>50</v>
      </c>
      <c r="F298" s="81" t="s">
        <v>23</v>
      </c>
      <c r="G298" s="81" t="s">
        <v>29</v>
      </c>
      <c r="H298" s="80">
        <v>234316</v>
      </c>
      <c r="I298" s="72">
        <v>6.4</v>
      </c>
      <c r="J298" s="79">
        <f t="shared" si="13"/>
        <v>29992.448000000004</v>
      </c>
      <c r="M298" s="78">
        <v>0.23214636011833406</v>
      </c>
      <c r="N298" s="77">
        <f t="shared" si="14"/>
        <v>2.9714734095146758E-2</v>
      </c>
      <c r="P298" s="70"/>
    </row>
    <row r="299" spans="1:16" x14ac:dyDescent="0.25">
      <c r="A299" s="74" t="s">
        <v>7</v>
      </c>
      <c r="B299" s="74" t="s">
        <v>37</v>
      </c>
      <c r="C299" s="74" t="s">
        <v>5</v>
      </c>
      <c r="D299" s="74" t="s">
        <v>35</v>
      </c>
      <c r="E299" s="74" t="s">
        <v>45</v>
      </c>
      <c r="F299" s="74" t="s">
        <v>33</v>
      </c>
      <c r="G299" s="74" t="s">
        <v>28</v>
      </c>
      <c r="H299" s="73">
        <v>231186</v>
      </c>
      <c r="I299" s="72">
        <v>6.5</v>
      </c>
      <c r="J299" s="79">
        <f t="shared" si="13"/>
        <v>30054.18</v>
      </c>
      <c r="M299" s="78">
        <v>0.48487301723794402</v>
      </c>
      <c r="N299" s="77">
        <f t="shared" si="14"/>
        <v>6.3033492240932715E-2</v>
      </c>
      <c r="P299" s="70"/>
    </row>
    <row r="300" spans="1:16" x14ac:dyDescent="0.25">
      <c r="A300" s="81" t="s">
        <v>7</v>
      </c>
      <c r="B300" s="81" t="s">
        <v>37</v>
      </c>
      <c r="C300" s="81" t="s">
        <v>13</v>
      </c>
      <c r="D300" s="81" t="s">
        <v>35</v>
      </c>
      <c r="E300" s="81" t="s">
        <v>50</v>
      </c>
      <c r="F300" s="81" t="s">
        <v>27</v>
      </c>
      <c r="G300" s="81" t="s">
        <v>28</v>
      </c>
      <c r="H300" s="80">
        <v>231015</v>
      </c>
      <c r="I300" s="72">
        <v>6.4</v>
      </c>
      <c r="J300" s="79">
        <f t="shared" si="13"/>
        <v>29569.919999999998</v>
      </c>
      <c r="M300" s="78">
        <v>0.70486201162489126</v>
      </c>
      <c r="N300" s="77">
        <f t="shared" si="14"/>
        <v>9.0222337487986082E-2</v>
      </c>
      <c r="P300" s="70"/>
    </row>
    <row r="301" spans="1:16" x14ac:dyDescent="0.25">
      <c r="A301" s="81" t="s">
        <v>7</v>
      </c>
      <c r="B301" s="81" t="s">
        <v>37</v>
      </c>
      <c r="C301" s="81" t="s">
        <v>13</v>
      </c>
      <c r="D301" s="81" t="s">
        <v>51</v>
      </c>
      <c r="E301" s="81" t="s">
        <v>50</v>
      </c>
      <c r="F301" s="74" t="s">
        <v>33</v>
      </c>
      <c r="G301" s="81" t="s">
        <v>30</v>
      </c>
      <c r="H301" s="80">
        <v>226327</v>
      </c>
      <c r="I301" s="72">
        <v>6.4</v>
      </c>
      <c r="J301" s="79">
        <f t="shared" si="13"/>
        <v>28969.856</v>
      </c>
      <c r="M301" s="78">
        <v>0.20209770789783629</v>
      </c>
      <c r="N301" s="77">
        <f t="shared" si="14"/>
        <v>2.5868506610923044E-2</v>
      </c>
      <c r="P301" s="70"/>
    </row>
    <row r="302" spans="1:16" x14ac:dyDescent="0.25">
      <c r="A302" s="74" t="s">
        <v>7</v>
      </c>
      <c r="B302" s="74" t="s">
        <v>37</v>
      </c>
      <c r="C302" s="74" t="s">
        <v>36</v>
      </c>
      <c r="D302" s="74" t="s">
        <v>35</v>
      </c>
      <c r="E302" s="74" t="s">
        <v>45</v>
      </c>
      <c r="F302" s="74" t="s">
        <v>33</v>
      </c>
      <c r="G302" s="74" t="s">
        <v>29</v>
      </c>
      <c r="H302" s="73">
        <v>224711</v>
      </c>
      <c r="I302" s="72">
        <v>6.5</v>
      </c>
      <c r="J302" s="79">
        <f t="shared" si="13"/>
        <v>29212.43</v>
      </c>
      <c r="M302" s="78">
        <v>0.2512964000505476</v>
      </c>
      <c r="N302" s="77">
        <f t="shared" si="14"/>
        <v>3.2668532006571188E-2</v>
      </c>
    </row>
    <row r="303" spans="1:16" x14ac:dyDescent="0.25">
      <c r="A303" s="74" t="s">
        <v>7</v>
      </c>
      <c r="B303" s="74" t="s">
        <v>38</v>
      </c>
      <c r="C303" s="74" t="s">
        <v>39</v>
      </c>
      <c r="D303" s="74" t="s">
        <v>35</v>
      </c>
      <c r="E303" s="74" t="s">
        <v>41</v>
      </c>
      <c r="F303" s="74" t="s">
        <v>33</v>
      </c>
      <c r="G303" s="74" t="s">
        <v>30</v>
      </c>
      <c r="H303" s="73">
        <v>219913</v>
      </c>
      <c r="I303" s="72">
        <v>6.6</v>
      </c>
      <c r="J303" s="79">
        <f t="shared" si="13"/>
        <v>29028.515999999996</v>
      </c>
      <c r="M303" s="78">
        <v>0.18499625234386238</v>
      </c>
      <c r="N303" s="77">
        <f t="shared" si="14"/>
        <v>2.4419505309389834E-2</v>
      </c>
      <c r="P303" s="70"/>
    </row>
    <row r="304" spans="1:16" x14ac:dyDescent="0.25">
      <c r="A304" s="81" t="s">
        <v>7</v>
      </c>
      <c r="B304" s="81" t="s">
        <v>37</v>
      </c>
      <c r="C304" s="81" t="s">
        <v>5</v>
      </c>
      <c r="D304" s="81" t="s">
        <v>35</v>
      </c>
      <c r="E304" s="81" t="s">
        <v>50</v>
      </c>
      <c r="F304" s="81" t="s">
        <v>23</v>
      </c>
      <c r="G304" s="81" t="s">
        <v>30</v>
      </c>
      <c r="H304" s="80">
        <v>219093</v>
      </c>
      <c r="I304" s="72">
        <v>6.4</v>
      </c>
      <c r="J304" s="79">
        <f t="shared" si="13"/>
        <v>28043.904000000002</v>
      </c>
      <c r="M304" s="78">
        <v>0.21706431689430583</v>
      </c>
      <c r="N304" s="77">
        <f t="shared" si="14"/>
        <v>2.7784232562471149E-2</v>
      </c>
      <c r="P304" s="70"/>
    </row>
    <row r="305" spans="1:17" x14ac:dyDescent="0.25">
      <c r="A305" s="74" t="s">
        <v>7</v>
      </c>
      <c r="B305" s="74" t="s">
        <v>38</v>
      </c>
      <c r="C305" s="74" t="s">
        <v>36</v>
      </c>
      <c r="D305" s="74" t="s">
        <v>35</v>
      </c>
      <c r="E305" s="74" t="s">
        <v>46</v>
      </c>
      <c r="F305" s="74" t="s">
        <v>33</v>
      </c>
      <c r="G305" s="74" t="s">
        <v>28</v>
      </c>
      <c r="H305" s="73">
        <v>212838</v>
      </c>
      <c r="I305" s="72">
        <v>3</v>
      </c>
      <c r="J305" s="79">
        <f t="shared" si="13"/>
        <v>12770.28</v>
      </c>
      <c r="M305" s="78">
        <v>0.3597740319276253</v>
      </c>
      <c r="N305" s="77">
        <f t="shared" si="14"/>
        <v>2.158644191565752E-2</v>
      </c>
      <c r="P305" s="70"/>
    </row>
    <row r="306" spans="1:17" x14ac:dyDescent="0.25">
      <c r="A306" s="74" t="s">
        <v>7</v>
      </c>
      <c r="B306" s="74" t="s">
        <v>37</v>
      </c>
      <c r="C306" s="74" t="s">
        <v>5</v>
      </c>
      <c r="D306" s="74" t="s">
        <v>35</v>
      </c>
      <c r="E306" s="74" t="s">
        <v>41</v>
      </c>
      <c r="F306" s="74" t="s">
        <v>33</v>
      </c>
      <c r="G306" s="74" t="s">
        <v>28</v>
      </c>
      <c r="H306" s="73">
        <v>204874</v>
      </c>
      <c r="I306" s="72">
        <v>6.6</v>
      </c>
      <c r="J306" s="79">
        <f t="shared" si="13"/>
        <v>27043.367999999999</v>
      </c>
      <c r="M306" s="78">
        <v>0.5443015106350193</v>
      </c>
      <c r="N306" s="77">
        <f t="shared" si="14"/>
        <v>7.1847799403822549E-2</v>
      </c>
      <c r="P306" s="70"/>
    </row>
    <row r="307" spans="1:17" x14ac:dyDescent="0.25">
      <c r="A307" s="74" t="s">
        <v>7</v>
      </c>
      <c r="B307" s="74" t="s">
        <v>38</v>
      </c>
      <c r="C307" s="74" t="s">
        <v>39</v>
      </c>
      <c r="D307" s="74" t="s">
        <v>35</v>
      </c>
      <c r="E307" s="74" t="s">
        <v>53</v>
      </c>
      <c r="F307" s="74" t="s">
        <v>33</v>
      </c>
      <c r="G307" s="74" t="s">
        <v>32</v>
      </c>
      <c r="H307" s="73">
        <v>200344</v>
      </c>
      <c r="I307" s="72">
        <v>2.7</v>
      </c>
      <c r="J307" s="79">
        <f t="shared" si="13"/>
        <v>10818.576000000001</v>
      </c>
      <c r="M307" s="78">
        <v>1</v>
      </c>
      <c r="N307" s="77">
        <f t="shared" si="14"/>
        <v>5.4000000000000006E-2</v>
      </c>
      <c r="P307" s="70"/>
    </row>
    <row r="308" spans="1:17" x14ac:dyDescent="0.25">
      <c r="A308" s="81" t="s">
        <v>7</v>
      </c>
      <c r="B308" s="81" t="s">
        <v>37</v>
      </c>
      <c r="C308" s="81" t="s">
        <v>5</v>
      </c>
      <c r="D308" s="81" t="s">
        <v>35</v>
      </c>
      <c r="E308" s="81" t="s">
        <v>50</v>
      </c>
      <c r="F308" s="81" t="s">
        <v>25</v>
      </c>
      <c r="G308" s="81" t="s">
        <v>29</v>
      </c>
      <c r="H308" s="80">
        <v>195335</v>
      </c>
      <c r="I308" s="72">
        <v>7.4</v>
      </c>
      <c r="J308" s="79">
        <f t="shared" si="13"/>
        <v>28909.58</v>
      </c>
      <c r="M308" s="78">
        <v>0.31276869991273509</v>
      </c>
      <c r="N308" s="77">
        <f t="shared" si="14"/>
        <v>4.62897675870848E-2</v>
      </c>
      <c r="P308" s="70"/>
    </row>
    <row r="309" spans="1:17" x14ac:dyDescent="0.25">
      <c r="A309" s="74" t="s">
        <v>7</v>
      </c>
      <c r="B309" s="74" t="s">
        <v>38</v>
      </c>
      <c r="C309" s="74" t="s">
        <v>5</v>
      </c>
      <c r="D309" s="74" t="s">
        <v>35</v>
      </c>
      <c r="E309" s="74" t="s">
        <v>53</v>
      </c>
      <c r="F309" s="74" t="s">
        <v>33</v>
      </c>
      <c r="G309" s="74" t="s">
        <v>32</v>
      </c>
      <c r="H309" s="73">
        <v>191384</v>
      </c>
      <c r="I309" s="72">
        <v>3.3</v>
      </c>
      <c r="J309" s="79">
        <f t="shared" si="13"/>
        <v>12631.343999999999</v>
      </c>
      <c r="M309" s="78">
        <v>1</v>
      </c>
      <c r="N309" s="77">
        <f t="shared" si="14"/>
        <v>6.6000000000000003E-2</v>
      </c>
      <c r="P309" s="70"/>
    </row>
    <row r="310" spans="1:17" x14ac:dyDescent="0.25">
      <c r="A310" s="74" t="s">
        <v>7</v>
      </c>
      <c r="B310" s="74" t="s">
        <v>37</v>
      </c>
      <c r="C310" s="74" t="s">
        <v>5</v>
      </c>
      <c r="D310" s="74" t="s">
        <v>35</v>
      </c>
      <c r="E310" s="74" t="s">
        <v>40</v>
      </c>
      <c r="F310" s="74" t="s">
        <v>33</v>
      </c>
      <c r="G310" s="74" t="s">
        <v>29</v>
      </c>
      <c r="H310" s="73">
        <v>189043</v>
      </c>
      <c r="I310" s="72">
        <v>7.2</v>
      </c>
      <c r="J310" s="79">
        <f t="shared" si="13"/>
        <v>27222.192000000003</v>
      </c>
      <c r="M310" s="78">
        <v>0.30891953414418521</v>
      </c>
      <c r="N310" s="77">
        <f t="shared" si="14"/>
        <v>4.4484412916762667E-2</v>
      </c>
      <c r="P310" s="70"/>
    </row>
    <row r="311" spans="1:17" x14ac:dyDescent="0.25">
      <c r="A311" s="74" t="s">
        <v>7</v>
      </c>
      <c r="B311" s="74" t="s">
        <v>38</v>
      </c>
      <c r="C311" s="74" t="s">
        <v>39</v>
      </c>
      <c r="D311" s="74" t="s">
        <v>35</v>
      </c>
      <c r="E311" s="74" t="s">
        <v>40</v>
      </c>
      <c r="F311" s="74" t="s">
        <v>33</v>
      </c>
      <c r="G311" s="74" t="s">
        <v>30</v>
      </c>
      <c r="H311" s="73">
        <v>187304</v>
      </c>
      <c r="I311" s="72">
        <v>7.2</v>
      </c>
      <c r="J311" s="79">
        <f t="shared" si="13"/>
        <v>26971.776000000002</v>
      </c>
      <c r="M311" s="78">
        <v>0.14891859423213155</v>
      </c>
      <c r="N311" s="77">
        <f t="shared" si="14"/>
        <v>2.1444277569426948E-2</v>
      </c>
      <c r="P311" s="70"/>
    </row>
    <row r="312" spans="1:17" x14ac:dyDescent="0.25">
      <c r="A312" s="81" t="s">
        <v>7</v>
      </c>
      <c r="B312" s="81" t="s">
        <v>37</v>
      </c>
      <c r="C312" s="81" t="s">
        <v>5</v>
      </c>
      <c r="D312" s="81" t="s">
        <v>35</v>
      </c>
      <c r="E312" s="81" t="s">
        <v>50</v>
      </c>
      <c r="F312" s="81" t="s">
        <v>27</v>
      </c>
      <c r="G312" s="81" t="s">
        <v>28</v>
      </c>
      <c r="H312" s="80">
        <v>177993</v>
      </c>
      <c r="I312" s="72">
        <v>7.4</v>
      </c>
      <c r="J312" s="79">
        <f t="shared" si="13"/>
        <v>26342.964</v>
      </c>
      <c r="M312" s="78">
        <v>0.42666369428583756</v>
      </c>
      <c r="N312" s="77">
        <f t="shared" si="14"/>
        <v>6.3146226754303966E-2</v>
      </c>
      <c r="P312" s="70"/>
      <c r="Q312" s="70"/>
    </row>
    <row r="313" spans="1:17" x14ac:dyDescent="0.25">
      <c r="A313" s="74" t="s">
        <v>7</v>
      </c>
      <c r="B313" s="74" t="s">
        <v>38</v>
      </c>
      <c r="C313" s="74" t="s">
        <v>5</v>
      </c>
      <c r="D313" s="74" t="s">
        <v>35</v>
      </c>
      <c r="E313" s="74" t="s">
        <v>43</v>
      </c>
      <c r="F313" s="74" t="s">
        <v>33</v>
      </c>
      <c r="G313" s="74" t="s">
        <v>29</v>
      </c>
      <c r="H313" s="73">
        <v>175711</v>
      </c>
      <c r="I313" s="72">
        <v>5.0999999999999996</v>
      </c>
      <c r="J313" s="79">
        <f t="shared" si="13"/>
        <v>17922.522000000001</v>
      </c>
      <c r="M313" s="78">
        <v>0.47123172314656886</v>
      </c>
      <c r="N313" s="77">
        <f t="shared" si="14"/>
        <v>4.8065635760950014E-2</v>
      </c>
      <c r="P313" s="70"/>
      <c r="Q313" s="70"/>
    </row>
    <row r="314" spans="1:17" x14ac:dyDescent="0.25">
      <c r="A314" s="81" t="s">
        <v>7</v>
      </c>
      <c r="B314" s="81" t="s">
        <v>37</v>
      </c>
      <c r="C314" s="81" t="s">
        <v>5</v>
      </c>
      <c r="D314" s="81" t="s">
        <v>35</v>
      </c>
      <c r="E314" s="81" t="s">
        <v>50</v>
      </c>
      <c r="F314" s="81" t="s">
        <v>24</v>
      </c>
      <c r="G314" s="81" t="s">
        <v>30</v>
      </c>
      <c r="H314" s="80">
        <v>174491</v>
      </c>
      <c r="I314" s="72">
        <v>7.4</v>
      </c>
      <c r="J314" s="79">
        <f t="shared" si="13"/>
        <v>25824.668000000001</v>
      </c>
      <c r="M314" s="78">
        <v>0.20972249098266965</v>
      </c>
      <c r="N314" s="77">
        <f t="shared" si="14"/>
        <v>3.1038928665435107E-2</v>
      </c>
      <c r="P314" s="70"/>
      <c r="Q314" s="70"/>
    </row>
    <row r="315" spans="1:17" x14ac:dyDescent="0.25">
      <c r="A315" s="74" t="s">
        <v>7</v>
      </c>
      <c r="B315" s="74" t="s">
        <v>38</v>
      </c>
      <c r="C315" s="74" t="s">
        <v>36</v>
      </c>
      <c r="D315" s="74" t="s">
        <v>35</v>
      </c>
      <c r="E315" s="74" t="s">
        <v>53</v>
      </c>
      <c r="F315" s="74" t="s">
        <v>33</v>
      </c>
      <c r="G315" s="74" t="s">
        <v>29</v>
      </c>
      <c r="H315" s="73">
        <v>172430</v>
      </c>
      <c r="I315" s="72">
        <v>3.3</v>
      </c>
      <c r="J315" s="79">
        <f t="shared" si="13"/>
        <v>11380.38</v>
      </c>
      <c r="M315" s="78">
        <v>0.4401778785279582</v>
      </c>
      <c r="N315" s="77">
        <f t="shared" si="14"/>
        <v>2.9051739982845239E-2</v>
      </c>
      <c r="P315" s="70"/>
      <c r="Q315" s="70"/>
    </row>
    <row r="316" spans="1:17" x14ac:dyDescent="0.25">
      <c r="A316" s="81" t="s">
        <v>7</v>
      </c>
      <c r="B316" s="81" t="s">
        <v>38</v>
      </c>
      <c r="C316" s="81" t="s">
        <v>13</v>
      </c>
      <c r="D316" s="81" t="s">
        <v>52</v>
      </c>
      <c r="E316" s="81" t="s">
        <v>50</v>
      </c>
      <c r="F316" s="74" t="s">
        <v>33</v>
      </c>
      <c r="G316" s="81" t="s">
        <v>30</v>
      </c>
      <c r="H316" s="80">
        <v>171960</v>
      </c>
      <c r="I316" s="72">
        <v>7.4</v>
      </c>
      <c r="J316" s="79">
        <f t="shared" si="13"/>
        <v>25450.080000000002</v>
      </c>
      <c r="M316" s="78">
        <v>0.12365369486962287</v>
      </c>
      <c r="N316" s="77">
        <f t="shared" si="14"/>
        <v>1.8300746840704187E-2</v>
      </c>
      <c r="P316" s="70"/>
      <c r="Q316" s="70"/>
    </row>
    <row r="317" spans="1:17" x14ac:dyDescent="0.25">
      <c r="A317" s="74" t="s">
        <v>7</v>
      </c>
      <c r="B317" s="74" t="s">
        <v>37</v>
      </c>
      <c r="C317" s="74" t="s">
        <v>36</v>
      </c>
      <c r="D317" s="74" t="s">
        <v>35</v>
      </c>
      <c r="E317" s="74" t="s">
        <v>41</v>
      </c>
      <c r="F317" s="74" t="s">
        <v>33</v>
      </c>
      <c r="G317" s="74" t="s">
        <v>29</v>
      </c>
      <c r="H317" s="73">
        <v>170302</v>
      </c>
      <c r="I317" s="72">
        <v>7.8</v>
      </c>
      <c r="J317" s="79">
        <f t="shared" si="13"/>
        <v>26567.111999999997</v>
      </c>
      <c r="M317" s="78">
        <v>0.20875024668522474</v>
      </c>
      <c r="N317" s="77">
        <f t="shared" si="14"/>
        <v>3.2565038482895055E-2</v>
      </c>
      <c r="Q317" s="70"/>
    </row>
    <row r="318" spans="1:17" x14ac:dyDescent="0.25">
      <c r="A318" s="81" t="s">
        <v>7</v>
      </c>
      <c r="B318" s="81" t="s">
        <v>37</v>
      </c>
      <c r="C318" s="81" t="s">
        <v>5</v>
      </c>
      <c r="D318" s="81" t="s">
        <v>35</v>
      </c>
      <c r="E318" s="81" t="s">
        <v>50</v>
      </c>
      <c r="F318" s="81" t="s">
        <v>27</v>
      </c>
      <c r="G318" s="81" t="s">
        <v>29</v>
      </c>
      <c r="H318" s="80">
        <v>169171</v>
      </c>
      <c r="I318" s="72">
        <v>7.4</v>
      </c>
      <c r="J318" s="79">
        <f t="shared" si="13"/>
        <v>25037.308000000005</v>
      </c>
      <c r="M318" s="78">
        <v>0.40551664293556167</v>
      </c>
      <c r="N318" s="77">
        <f t="shared" si="14"/>
        <v>6.0016463154463129E-2</v>
      </c>
      <c r="P318" s="70"/>
      <c r="Q318" s="70"/>
    </row>
    <row r="319" spans="1:17" x14ac:dyDescent="0.25">
      <c r="A319" s="74" t="s">
        <v>7</v>
      </c>
      <c r="B319" s="74" t="s">
        <v>38</v>
      </c>
      <c r="C319" s="74" t="s">
        <v>39</v>
      </c>
      <c r="D319" s="74" t="s">
        <v>35</v>
      </c>
      <c r="E319" s="74" t="s">
        <v>43</v>
      </c>
      <c r="F319" s="74" t="s">
        <v>33</v>
      </c>
      <c r="G319" s="74" t="s">
        <v>28</v>
      </c>
      <c r="H319" s="73">
        <v>168101</v>
      </c>
      <c r="I319" s="72">
        <v>5.0999999999999996</v>
      </c>
      <c r="J319" s="79">
        <f t="shared" si="13"/>
        <v>17146.302</v>
      </c>
      <c r="M319" s="78">
        <v>0.43725630454291253</v>
      </c>
      <c r="N319" s="77">
        <f t="shared" si="14"/>
        <v>4.4600143063377076E-2</v>
      </c>
      <c r="P319" s="70"/>
      <c r="Q319" s="70"/>
    </row>
    <row r="320" spans="1:17" x14ac:dyDescent="0.25">
      <c r="A320" s="74" t="s">
        <v>7</v>
      </c>
      <c r="B320" s="74" t="s">
        <v>38</v>
      </c>
      <c r="C320" s="74" t="s">
        <v>39</v>
      </c>
      <c r="D320" s="74" t="s">
        <v>35</v>
      </c>
      <c r="E320" s="74" t="s">
        <v>42</v>
      </c>
      <c r="F320" s="74" t="s">
        <v>33</v>
      </c>
      <c r="G320" s="74" t="s">
        <v>28</v>
      </c>
      <c r="H320" s="73">
        <v>167821</v>
      </c>
      <c r="I320" s="72">
        <v>4.2</v>
      </c>
      <c r="J320" s="79">
        <f t="shared" si="13"/>
        <v>14096.964000000002</v>
      </c>
      <c r="M320" s="78">
        <v>0.47224301432309984</v>
      </c>
      <c r="N320" s="77">
        <f t="shared" si="14"/>
        <v>3.9668413203140386E-2</v>
      </c>
      <c r="P320" s="70"/>
      <c r="Q320" s="70"/>
    </row>
    <row r="321" spans="1:17" ht="15.75" customHeight="1" x14ac:dyDescent="0.25">
      <c r="A321" s="74" t="s">
        <v>7</v>
      </c>
      <c r="B321" s="74" t="s">
        <v>37</v>
      </c>
      <c r="C321" s="74" t="s">
        <v>36</v>
      </c>
      <c r="D321" s="74" t="s">
        <v>35</v>
      </c>
      <c r="E321" s="74" t="s">
        <v>40</v>
      </c>
      <c r="F321" s="74" t="s">
        <v>33</v>
      </c>
      <c r="G321" s="74" t="s">
        <v>30</v>
      </c>
      <c r="H321" s="73">
        <v>166524</v>
      </c>
      <c r="I321" s="72">
        <v>7.2</v>
      </c>
      <c r="J321" s="79">
        <f t="shared" si="13"/>
        <v>23979.456000000002</v>
      </c>
      <c r="M321" s="78">
        <v>0.12676995596806315</v>
      </c>
      <c r="N321" s="77">
        <f t="shared" si="14"/>
        <v>1.8254873659401094E-2</v>
      </c>
      <c r="Q321" s="70"/>
    </row>
    <row r="322" spans="1:17" x14ac:dyDescent="0.25">
      <c r="A322" s="74" t="s">
        <v>7</v>
      </c>
      <c r="B322" s="74" t="s">
        <v>38</v>
      </c>
      <c r="C322" s="74" t="s">
        <v>39</v>
      </c>
      <c r="D322" s="74" t="s">
        <v>35</v>
      </c>
      <c r="E322" s="74" t="s">
        <v>43</v>
      </c>
      <c r="F322" s="74" t="s">
        <v>33</v>
      </c>
      <c r="G322" s="74" t="s">
        <v>29</v>
      </c>
      <c r="H322" s="73">
        <v>159274</v>
      </c>
      <c r="I322" s="72">
        <v>5.0999999999999996</v>
      </c>
      <c r="J322" s="79">
        <f t="shared" si="13"/>
        <v>16245.947999999999</v>
      </c>
      <c r="M322" s="78">
        <v>0.4142959330983626</v>
      </c>
      <c r="N322" s="77">
        <f t="shared" si="14"/>
        <v>4.2258185176032984E-2</v>
      </c>
      <c r="P322" s="70"/>
      <c r="Q322" s="70"/>
    </row>
    <row r="323" spans="1:17" x14ac:dyDescent="0.25">
      <c r="A323" s="74" t="s">
        <v>7</v>
      </c>
      <c r="B323" s="74" t="s">
        <v>37</v>
      </c>
      <c r="C323" s="74" t="s">
        <v>36</v>
      </c>
      <c r="D323" s="74" t="s">
        <v>35</v>
      </c>
      <c r="E323" s="74" t="s">
        <v>42</v>
      </c>
      <c r="F323" s="74" t="s">
        <v>33</v>
      </c>
      <c r="G323" s="74" t="s">
        <v>32</v>
      </c>
      <c r="H323" s="73">
        <v>157449</v>
      </c>
      <c r="I323" s="72">
        <v>4.2</v>
      </c>
      <c r="J323" s="79">
        <f t="shared" si="13"/>
        <v>13225.716</v>
      </c>
      <c r="M323" s="78">
        <v>1</v>
      </c>
      <c r="N323" s="77">
        <f t="shared" si="14"/>
        <v>8.4000000000000005E-2</v>
      </c>
      <c r="Q323" s="70"/>
    </row>
    <row r="324" spans="1:17" x14ac:dyDescent="0.25">
      <c r="A324" s="74" t="s">
        <v>7</v>
      </c>
      <c r="B324" s="74" t="s">
        <v>38</v>
      </c>
      <c r="C324" s="74" t="s">
        <v>5</v>
      </c>
      <c r="D324" s="74" t="s">
        <v>35</v>
      </c>
      <c r="E324" s="74" t="s">
        <v>42</v>
      </c>
      <c r="F324" s="74" t="s">
        <v>33</v>
      </c>
      <c r="G324" s="74" t="s">
        <v>29</v>
      </c>
      <c r="H324" s="73">
        <v>154851</v>
      </c>
      <c r="I324" s="72">
        <v>4.2</v>
      </c>
      <c r="J324" s="79">
        <f t="shared" si="13"/>
        <v>13007.484000000002</v>
      </c>
      <c r="M324" s="78">
        <v>0.44277046424119038</v>
      </c>
      <c r="N324" s="77">
        <f t="shared" si="14"/>
        <v>3.7192718996259998E-2</v>
      </c>
      <c r="P324" s="70"/>
      <c r="Q324" s="70"/>
    </row>
    <row r="325" spans="1:17" x14ac:dyDescent="0.25">
      <c r="A325" s="74" t="s">
        <v>7</v>
      </c>
      <c r="B325" s="74" t="s">
        <v>37</v>
      </c>
      <c r="C325" s="74" t="s">
        <v>5</v>
      </c>
      <c r="D325" s="74" t="s">
        <v>35</v>
      </c>
      <c r="E325" s="74" t="s">
        <v>45</v>
      </c>
      <c r="F325" s="74" t="s">
        <v>33</v>
      </c>
      <c r="G325" s="74" t="s">
        <v>29</v>
      </c>
      <c r="H325" s="73">
        <v>153613</v>
      </c>
      <c r="I325" s="72">
        <v>7.5</v>
      </c>
      <c r="J325" s="79">
        <f t="shared" si="13"/>
        <v>23041.95</v>
      </c>
      <c r="M325" s="78">
        <v>0.32217694322741125</v>
      </c>
      <c r="N325" s="77">
        <f t="shared" si="14"/>
        <v>4.8326541484111682E-2</v>
      </c>
      <c r="P325" s="70"/>
      <c r="Q325" s="70"/>
    </row>
    <row r="326" spans="1:17" x14ac:dyDescent="0.25">
      <c r="A326" s="81" t="s">
        <v>7</v>
      </c>
      <c r="B326" s="81" t="s">
        <v>37</v>
      </c>
      <c r="C326" s="81" t="s">
        <v>36</v>
      </c>
      <c r="D326" s="81" t="s">
        <v>52</v>
      </c>
      <c r="E326" s="81" t="s">
        <v>50</v>
      </c>
      <c r="F326" s="81" t="s">
        <v>25</v>
      </c>
      <c r="G326" s="81" t="s">
        <v>30</v>
      </c>
      <c r="H326" s="80">
        <v>152833</v>
      </c>
      <c r="I326" s="72">
        <v>7.4</v>
      </c>
      <c r="J326" s="79">
        <f t="shared" si="13"/>
        <v>22619.284</v>
      </c>
      <c r="M326" s="78">
        <v>0.12305553050602906</v>
      </c>
      <c r="N326" s="77">
        <f t="shared" si="14"/>
        <v>1.8212218514892301E-2</v>
      </c>
      <c r="P326" s="70"/>
      <c r="Q326" s="70"/>
    </row>
    <row r="327" spans="1:17" x14ac:dyDescent="0.25">
      <c r="A327" s="74" t="s">
        <v>7</v>
      </c>
      <c r="B327" s="74" t="s">
        <v>38</v>
      </c>
      <c r="C327" s="74" t="s">
        <v>5</v>
      </c>
      <c r="D327" s="74" t="s">
        <v>35</v>
      </c>
      <c r="E327" s="74" t="s">
        <v>48</v>
      </c>
      <c r="F327" s="74" t="s">
        <v>33</v>
      </c>
      <c r="G327" s="74" t="s">
        <v>29</v>
      </c>
      <c r="H327" s="73">
        <v>152409</v>
      </c>
      <c r="I327" s="72">
        <v>4.3</v>
      </c>
      <c r="J327" s="79">
        <f t="shared" si="13"/>
        <v>13107.173999999999</v>
      </c>
      <c r="M327" s="78">
        <v>0.45129205814335671</v>
      </c>
      <c r="N327" s="77">
        <f t="shared" si="14"/>
        <v>3.8811117000328674E-2</v>
      </c>
      <c r="P327" s="70"/>
      <c r="Q327" s="70"/>
    </row>
    <row r="328" spans="1:17" x14ac:dyDescent="0.25">
      <c r="A328" s="74" t="s">
        <v>7</v>
      </c>
      <c r="B328" s="74" t="s">
        <v>38</v>
      </c>
      <c r="C328" s="74" t="s">
        <v>36</v>
      </c>
      <c r="D328" s="74" t="s">
        <v>35</v>
      </c>
      <c r="E328" s="74" t="s">
        <v>48</v>
      </c>
      <c r="F328" s="74" t="s">
        <v>33</v>
      </c>
      <c r="G328" s="74" t="s">
        <v>30</v>
      </c>
      <c r="H328" s="73">
        <v>150281</v>
      </c>
      <c r="I328" s="72">
        <v>4.3</v>
      </c>
      <c r="J328" s="79">
        <f t="shared" si="13"/>
        <v>12924.165999999999</v>
      </c>
      <c r="M328" s="78">
        <v>0.21243202517277304</v>
      </c>
      <c r="N328" s="77">
        <f t="shared" si="14"/>
        <v>1.826915416485848E-2</v>
      </c>
      <c r="P328" s="70"/>
      <c r="Q328" s="70"/>
    </row>
    <row r="329" spans="1:17" x14ac:dyDescent="0.25">
      <c r="A329" s="74" t="s">
        <v>7</v>
      </c>
      <c r="B329" s="74" t="s">
        <v>38</v>
      </c>
      <c r="C329" s="74" t="s">
        <v>39</v>
      </c>
      <c r="D329" s="74" t="s">
        <v>35</v>
      </c>
      <c r="E329" s="74" t="s">
        <v>48</v>
      </c>
      <c r="F329" s="74" t="s">
        <v>33</v>
      </c>
      <c r="G329" s="74" t="s">
        <v>29</v>
      </c>
      <c r="H329" s="73">
        <v>149581</v>
      </c>
      <c r="I329" s="72">
        <v>4.7</v>
      </c>
      <c r="J329" s="79">
        <f t="shared" si="13"/>
        <v>14060.614000000001</v>
      </c>
      <c r="M329" s="78">
        <v>0.40458570678957251</v>
      </c>
      <c r="N329" s="77">
        <f t="shared" si="14"/>
        <v>3.8031056438219822E-2</v>
      </c>
      <c r="P329" s="70"/>
      <c r="Q329" s="70"/>
    </row>
    <row r="330" spans="1:17" x14ac:dyDescent="0.25">
      <c r="A330" s="74" t="s">
        <v>7</v>
      </c>
      <c r="B330" s="74" t="s">
        <v>38</v>
      </c>
      <c r="C330" s="74" t="s">
        <v>39</v>
      </c>
      <c r="D330" s="74" t="s">
        <v>35</v>
      </c>
      <c r="E330" s="74" t="s">
        <v>48</v>
      </c>
      <c r="F330" s="74" t="s">
        <v>33</v>
      </c>
      <c r="G330" s="74" t="s">
        <v>28</v>
      </c>
      <c r="H330" s="73">
        <v>146713</v>
      </c>
      <c r="I330" s="72">
        <v>4.7</v>
      </c>
      <c r="J330" s="79">
        <f t="shared" si="13"/>
        <v>13791.021999999999</v>
      </c>
      <c r="M330" s="78">
        <v>0.39682835921820653</v>
      </c>
      <c r="N330" s="77">
        <f t="shared" si="14"/>
        <v>3.7301865766511413E-2</v>
      </c>
      <c r="P330" s="70"/>
      <c r="Q330" s="70"/>
    </row>
    <row r="331" spans="1:17" x14ac:dyDescent="0.25">
      <c r="A331" s="74" t="s">
        <v>7</v>
      </c>
      <c r="B331" s="74" t="s">
        <v>37</v>
      </c>
      <c r="C331" s="74" t="s">
        <v>36</v>
      </c>
      <c r="D331" s="74" t="s">
        <v>35</v>
      </c>
      <c r="E331" s="74" t="s">
        <v>43</v>
      </c>
      <c r="F331" s="74" t="s">
        <v>33</v>
      </c>
      <c r="G331" s="74" t="s">
        <v>28</v>
      </c>
      <c r="H331" s="73">
        <v>144335</v>
      </c>
      <c r="I331" s="72">
        <v>5.6</v>
      </c>
      <c r="J331" s="79">
        <f t="shared" si="13"/>
        <v>16165.52</v>
      </c>
      <c r="M331" s="78">
        <v>0.59110324802706216</v>
      </c>
      <c r="N331" s="77">
        <f t="shared" si="14"/>
        <v>6.6203563779030958E-2</v>
      </c>
      <c r="Q331" s="70"/>
    </row>
    <row r="332" spans="1:17" x14ac:dyDescent="0.25">
      <c r="A332" s="81" t="s">
        <v>7</v>
      </c>
      <c r="B332" s="81" t="s">
        <v>37</v>
      </c>
      <c r="C332" s="81" t="s">
        <v>13</v>
      </c>
      <c r="D332" s="81" t="s">
        <v>35</v>
      </c>
      <c r="E332" s="81" t="s">
        <v>50</v>
      </c>
      <c r="F332" s="81" t="s">
        <v>23</v>
      </c>
      <c r="G332" s="81" t="s">
        <v>29</v>
      </c>
      <c r="H332" s="80">
        <v>142459</v>
      </c>
      <c r="I332" s="72">
        <v>8.1</v>
      </c>
      <c r="J332" s="79">
        <f t="shared" si="13"/>
        <v>23078.357999999997</v>
      </c>
      <c r="M332" s="78">
        <v>0.11163326108386737</v>
      </c>
      <c r="N332" s="77">
        <f t="shared" si="14"/>
        <v>1.8084588295586512E-2</v>
      </c>
      <c r="P332" s="70"/>
      <c r="Q332" s="70"/>
    </row>
    <row r="333" spans="1:17" x14ac:dyDescent="0.25">
      <c r="A333" s="74" t="s">
        <v>7</v>
      </c>
      <c r="B333" s="74" t="s">
        <v>38</v>
      </c>
      <c r="C333" s="74" t="s">
        <v>36</v>
      </c>
      <c r="D333" s="74" t="s">
        <v>35</v>
      </c>
      <c r="E333" s="74" t="s">
        <v>53</v>
      </c>
      <c r="F333" s="74" t="s">
        <v>33</v>
      </c>
      <c r="G333" s="74" t="s">
        <v>28</v>
      </c>
      <c r="H333" s="73">
        <v>141683</v>
      </c>
      <c r="I333" s="72">
        <v>3.8</v>
      </c>
      <c r="J333" s="79">
        <f t="shared" si="13"/>
        <v>10767.908000000001</v>
      </c>
      <c r="M333" s="78">
        <v>0.36168719111220032</v>
      </c>
      <c r="N333" s="77">
        <f t="shared" si="14"/>
        <v>2.7488226524527221E-2</v>
      </c>
      <c r="P333" s="70"/>
      <c r="Q333" s="70"/>
    </row>
    <row r="334" spans="1:17" x14ac:dyDescent="0.25">
      <c r="A334" s="81" t="s">
        <v>7</v>
      </c>
      <c r="B334" s="81" t="s">
        <v>37</v>
      </c>
      <c r="C334" s="81" t="s">
        <v>5</v>
      </c>
      <c r="D334" s="81" t="s">
        <v>35</v>
      </c>
      <c r="E334" s="81" t="s">
        <v>50</v>
      </c>
      <c r="F334" s="81" t="s">
        <v>26</v>
      </c>
      <c r="G334" s="81" t="s">
        <v>29</v>
      </c>
      <c r="H334" s="80">
        <v>141613</v>
      </c>
      <c r="I334" s="72">
        <v>8.1</v>
      </c>
      <c r="J334" s="79">
        <f t="shared" si="13"/>
        <v>22941.306</v>
      </c>
      <c r="M334" s="78">
        <v>0.29905498009650816</v>
      </c>
      <c r="N334" s="77">
        <f t="shared" si="14"/>
        <v>4.8446906775634319E-2</v>
      </c>
      <c r="P334" s="70"/>
      <c r="Q334" s="70"/>
    </row>
    <row r="335" spans="1:17" x14ac:dyDescent="0.25">
      <c r="A335" s="74" t="s">
        <v>7</v>
      </c>
      <c r="B335" s="74" t="s">
        <v>38</v>
      </c>
      <c r="C335" s="74" t="s">
        <v>36</v>
      </c>
      <c r="D335" s="74" t="s">
        <v>35</v>
      </c>
      <c r="E335" s="74" t="s">
        <v>42</v>
      </c>
      <c r="F335" s="74" t="s">
        <v>33</v>
      </c>
      <c r="G335" s="74" t="s">
        <v>30</v>
      </c>
      <c r="H335" s="73">
        <v>140988</v>
      </c>
      <c r="I335" s="72">
        <v>4.8</v>
      </c>
      <c r="J335" s="79">
        <f t="shared" si="13"/>
        <v>13534.848</v>
      </c>
      <c r="M335" s="78">
        <v>0.19995404920139215</v>
      </c>
      <c r="N335" s="77">
        <f t="shared" si="14"/>
        <v>1.9195588723333646E-2</v>
      </c>
      <c r="P335" s="70"/>
      <c r="Q335" s="70"/>
    </row>
    <row r="336" spans="1:17" x14ac:dyDescent="0.25">
      <c r="A336" s="74" t="s">
        <v>7</v>
      </c>
      <c r="B336" s="74" t="s">
        <v>38</v>
      </c>
      <c r="C336" s="74" t="s">
        <v>5</v>
      </c>
      <c r="D336" s="74" t="s">
        <v>35</v>
      </c>
      <c r="E336" s="74" t="s">
        <v>46</v>
      </c>
      <c r="F336" s="74" t="s">
        <v>33</v>
      </c>
      <c r="G336" s="74" t="s">
        <v>29</v>
      </c>
      <c r="H336" s="73">
        <v>132469</v>
      </c>
      <c r="I336" s="72">
        <v>4.7</v>
      </c>
      <c r="J336" s="79">
        <f t="shared" si="13"/>
        <v>12452.086000000001</v>
      </c>
      <c r="M336" s="78">
        <v>0.46021428422537364</v>
      </c>
      <c r="N336" s="77">
        <f t="shared" si="14"/>
        <v>4.3260142717185125E-2</v>
      </c>
      <c r="P336" s="70"/>
      <c r="Q336" s="70"/>
    </row>
    <row r="337" spans="1:17" x14ac:dyDescent="0.25">
      <c r="A337" s="74" t="s">
        <v>7</v>
      </c>
      <c r="B337" s="74" t="s">
        <v>37</v>
      </c>
      <c r="C337" s="74" t="s">
        <v>36</v>
      </c>
      <c r="D337" s="74" t="s">
        <v>35</v>
      </c>
      <c r="E337" s="74" t="s">
        <v>45</v>
      </c>
      <c r="F337" s="74" t="s">
        <v>33</v>
      </c>
      <c r="G337" s="74" t="s">
        <v>30</v>
      </c>
      <c r="H337" s="73">
        <v>130601</v>
      </c>
      <c r="I337" s="72">
        <v>8.1999999999999993</v>
      </c>
      <c r="J337" s="79">
        <f t="shared" si="13"/>
        <v>21418.563999999998</v>
      </c>
      <c r="M337" s="78">
        <v>0.14605231227221438</v>
      </c>
      <c r="N337" s="77">
        <f t="shared" si="14"/>
        <v>2.3952579212643155E-2</v>
      </c>
      <c r="Q337" s="70"/>
    </row>
    <row r="338" spans="1:17" x14ac:dyDescent="0.25">
      <c r="A338" s="74" t="s">
        <v>7</v>
      </c>
      <c r="B338" s="74" t="s">
        <v>38</v>
      </c>
      <c r="C338" s="74" t="s">
        <v>36</v>
      </c>
      <c r="D338" s="74" t="s">
        <v>35</v>
      </c>
      <c r="E338" s="74" t="s">
        <v>43</v>
      </c>
      <c r="F338" s="74" t="s">
        <v>33</v>
      </c>
      <c r="G338" s="74" t="s">
        <v>30</v>
      </c>
      <c r="H338" s="73">
        <v>129372</v>
      </c>
      <c r="I338" s="72">
        <v>5.6</v>
      </c>
      <c r="J338" s="79">
        <f t="shared" si="13"/>
        <v>14489.663999999999</v>
      </c>
      <c r="M338" s="78">
        <v>0.17082848620334046</v>
      </c>
      <c r="N338" s="77">
        <f t="shared" si="14"/>
        <v>1.9132790454774128E-2</v>
      </c>
      <c r="P338" s="70"/>
      <c r="Q338" s="70"/>
    </row>
    <row r="339" spans="1:17" x14ac:dyDescent="0.25">
      <c r="A339" s="74" t="s">
        <v>7</v>
      </c>
      <c r="B339" s="74" t="s">
        <v>38</v>
      </c>
      <c r="C339" s="74" t="s">
        <v>5</v>
      </c>
      <c r="D339" s="74" t="s">
        <v>35</v>
      </c>
      <c r="E339" s="74" t="s">
        <v>43</v>
      </c>
      <c r="F339" s="74" t="s">
        <v>33</v>
      </c>
      <c r="G339" s="74" t="s">
        <v>28</v>
      </c>
      <c r="H339" s="73">
        <v>124863</v>
      </c>
      <c r="I339" s="72">
        <v>6.4</v>
      </c>
      <c r="J339" s="79">
        <f t="shared" si="13"/>
        <v>15982.464000000002</v>
      </c>
      <c r="M339" s="78">
        <v>0.33486467351076499</v>
      </c>
      <c r="N339" s="77">
        <f t="shared" si="14"/>
        <v>4.2862678209377919E-2</v>
      </c>
      <c r="P339" s="70"/>
      <c r="Q339" s="70"/>
    </row>
    <row r="340" spans="1:17" x14ac:dyDescent="0.25">
      <c r="A340" s="74" t="s">
        <v>7</v>
      </c>
      <c r="B340" s="74" t="s">
        <v>38</v>
      </c>
      <c r="C340" s="74" t="s">
        <v>39</v>
      </c>
      <c r="D340" s="74" t="s">
        <v>35</v>
      </c>
      <c r="E340" s="74" t="s">
        <v>46</v>
      </c>
      <c r="F340" s="74" t="s">
        <v>33</v>
      </c>
      <c r="G340" s="74" t="s">
        <v>29</v>
      </c>
      <c r="H340" s="73">
        <v>123540</v>
      </c>
      <c r="I340" s="72">
        <v>4.7</v>
      </c>
      <c r="J340" s="79">
        <f t="shared" si="13"/>
        <v>11612.76</v>
      </c>
      <c r="M340" s="78">
        <v>0.40672140538476226</v>
      </c>
      <c r="N340" s="77">
        <f t="shared" si="14"/>
        <v>3.8231812106167655E-2</v>
      </c>
      <c r="P340" s="70"/>
      <c r="Q340" s="70"/>
    </row>
    <row r="341" spans="1:17" x14ac:dyDescent="0.25">
      <c r="A341" s="74" t="s">
        <v>7</v>
      </c>
      <c r="B341" s="74" t="s">
        <v>37</v>
      </c>
      <c r="C341" s="74" t="s">
        <v>5</v>
      </c>
      <c r="D341" s="74" t="s">
        <v>35</v>
      </c>
      <c r="E341" s="74" t="s">
        <v>43</v>
      </c>
      <c r="F341" s="74" t="s">
        <v>33</v>
      </c>
      <c r="G341" s="74" t="s">
        <v>32</v>
      </c>
      <c r="H341" s="73">
        <v>123034</v>
      </c>
      <c r="I341" s="72">
        <v>6.4</v>
      </c>
      <c r="J341" s="79">
        <f t="shared" ref="J341:J404" si="15">2*(H341*I341/100)</f>
        <v>15748.352000000003</v>
      </c>
      <c r="M341" s="78">
        <v>1</v>
      </c>
      <c r="N341" s="77">
        <f t="shared" ref="N341:N404" si="16">2*(I341*M341/100)</f>
        <v>0.128</v>
      </c>
      <c r="P341" s="70"/>
      <c r="Q341" s="70"/>
    </row>
    <row r="342" spans="1:17" x14ac:dyDescent="0.25">
      <c r="A342" s="74" t="s">
        <v>7</v>
      </c>
      <c r="B342" s="74" t="s">
        <v>38</v>
      </c>
      <c r="C342" s="74" t="s">
        <v>39</v>
      </c>
      <c r="D342" s="74" t="s">
        <v>35</v>
      </c>
      <c r="E342" s="74" t="s">
        <v>46</v>
      </c>
      <c r="F342" s="74" t="s">
        <v>33</v>
      </c>
      <c r="G342" s="74" t="s">
        <v>28</v>
      </c>
      <c r="H342" s="73">
        <v>122894</v>
      </c>
      <c r="I342" s="72">
        <v>4.7</v>
      </c>
      <c r="J342" s="79">
        <f t="shared" si="15"/>
        <v>11552.036</v>
      </c>
      <c r="M342" s="78">
        <v>0.40459462840662924</v>
      </c>
      <c r="N342" s="77">
        <f t="shared" si="16"/>
        <v>3.803189507022315E-2</v>
      </c>
      <c r="P342" s="70"/>
      <c r="Q342" s="70"/>
    </row>
    <row r="343" spans="1:17" x14ac:dyDescent="0.25">
      <c r="A343" s="74" t="s">
        <v>7</v>
      </c>
      <c r="B343" s="74" t="s">
        <v>38</v>
      </c>
      <c r="C343" s="74" t="s">
        <v>36</v>
      </c>
      <c r="D343" s="74" t="s">
        <v>35</v>
      </c>
      <c r="E343" s="74" t="s">
        <v>46</v>
      </c>
      <c r="F343" s="74" t="s">
        <v>33</v>
      </c>
      <c r="G343" s="74" t="s">
        <v>30</v>
      </c>
      <c r="H343" s="73">
        <v>122741</v>
      </c>
      <c r="I343" s="72">
        <v>4.7</v>
      </c>
      <c r="J343" s="79">
        <f t="shared" si="15"/>
        <v>11537.654000000002</v>
      </c>
      <c r="M343" s="78">
        <v>0.20747716316084844</v>
      </c>
      <c r="N343" s="77">
        <f t="shared" si="16"/>
        <v>1.9502853337119753E-2</v>
      </c>
      <c r="P343" s="70"/>
      <c r="Q343" s="70"/>
    </row>
    <row r="344" spans="1:17" x14ac:dyDescent="0.25">
      <c r="A344" s="74" t="s">
        <v>7</v>
      </c>
      <c r="B344" s="74" t="s">
        <v>37</v>
      </c>
      <c r="C344" s="74" t="s">
        <v>39</v>
      </c>
      <c r="D344" s="74" t="s">
        <v>35</v>
      </c>
      <c r="E344" s="74" t="s">
        <v>43</v>
      </c>
      <c r="F344" s="74" t="s">
        <v>33</v>
      </c>
      <c r="G344" s="74" t="s">
        <v>32</v>
      </c>
      <c r="H344" s="73">
        <v>121145</v>
      </c>
      <c r="I344" s="72">
        <v>6.4</v>
      </c>
      <c r="J344" s="79">
        <f t="shared" si="15"/>
        <v>15506.56</v>
      </c>
      <c r="M344" s="78">
        <v>1</v>
      </c>
      <c r="N344" s="77">
        <f t="shared" si="16"/>
        <v>0.128</v>
      </c>
      <c r="P344" s="70"/>
      <c r="Q344" s="70"/>
    </row>
    <row r="345" spans="1:17" x14ac:dyDescent="0.25">
      <c r="A345" s="74" t="s">
        <v>7</v>
      </c>
      <c r="B345" s="74" t="s">
        <v>38</v>
      </c>
      <c r="C345" s="74" t="s">
        <v>5</v>
      </c>
      <c r="D345" s="74" t="s">
        <v>35</v>
      </c>
      <c r="E345" s="74" t="s">
        <v>42</v>
      </c>
      <c r="F345" s="74" t="s">
        <v>33</v>
      </c>
      <c r="G345" s="74" t="s">
        <v>28</v>
      </c>
      <c r="H345" s="73">
        <v>120735</v>
      </c>
      <c r="I345" s="72">
        <v>5.3</v>
      </c>
      <c r="J345" s="79">
        <f t="shared" si="15"/>
        <v>12797.91</v>
      </c>
      <c r="M345" s="78">
        <v>0.34522148387908458</v>
      </c>
      <c r="N345" s="77">
        <f t="shared" si="16"/>
        <v>3.6593477291182966E-2</v>
      </c>
      <c r="P345" s="70"/>
      <c r="Q345" s="70"/>
    </row>
    <row r="346" spans="1:17" x14ac:dyDescent="0.25">
      <c r="A346" s="81" t="s">
        <v>7</v>
      </c>
      <c r="B346" s="81" t="s">
        <v>37</v>
      </c>
      <c r="C346" s="81" t="s">
        <v>13</v>
      </c>
      <c r="D346" s="81" t="s">
        <v>35</v>
      </c>
      <c r="E346" s="81" t="s">
        <v>50</v>
      </c>
      <c r="F346" s="81" t="s">
        <v>23</v>
      </c>
      <c r="G346" s="81" t="s">
        <v>30</v>
      </c>
      <c r="H346" s="80">
        <v>120730</v>
      </c>
      <c r="I346" s="72">
        <v>9</v>
      </c>
      <c r="J346" s="79">
        <f t="shared" si="15"/>
        <v>21731.4</v>
      </c>
      <c r="M346" s="78">
        <v>9.4606052342465607E-2</v>
      </c>
      <c r="N346" s="77">
        <f t="shared" si="16"/>
        <v>1.7029089421643811E-2</v>
      </c>
      <c r="P346" s="70"/>
      <c r="Q346" s="70"/>
    </row>
    <row r="347" spans="1:17" x14ac:dyDescent="0.25">
      <c r="A347" s="74" t="s">
        <v>7</v>
      </c>
      <c r="B347" s="74" t="s">
        <v>38</v>
      </c>
      <c r="C347" s="74" t="s">
        <v>39</v>
      </c>
      <c r="D347" s="74" t="s">
        <v>35</v>
      </c>
      <c r="E347" s="74" t="s">
        <v>42</v>
      </c>
      <c r="F347" s="74" t="s">
        <v>33</v>
      </c>
      <c r="G347" s="74" t="s">
        <v>29</v>
      </c>
      <c r="H347" s="73">
        <v>120707</v>
      </c>
      <c r="I347" s="72">
        <v>5.3</v>
      </c>
      <c r="J347" s="79">
        <f t="shared" si="15"/>
        <v>12794.941999999999</v>
      </c>
      <c r="M347" s="78">
        <v>0.33966570053746797</v>
      </c>
      <c r="N347" s="77">
        <f t="shared" si="16"/>
        <v>3.6004564256971607E-2</v>
      </c>
      <c r="P347" s="70"/>
      <c r="Q347" s="70"/>
    </row>
    <row r="348" spans="1:17" x14ac:dyDescent="0.25">
      <c r="A348" s="81" t="s">
        <v>7</v>
      </c>
      <c r="B348" s="81" t="s">
        <v>37</v>
      </c>
      <c r="C348" s="81" t="s">
        <v>13</v>
      </c>
      <c r="D348" s="81" t="s">
        <v>35</v>
      </c>
      <c r="E348" s="81" t="s">
        <v>50</v>
      </c>
      <c r="F348" s="81" t="s">
        <v>25</v>
      </c>
      <c r="G348" s="81" t="s">
        <v>29</v>
      </c>
      <c r="H348" s="80">
        <v>117621</v>
      </c>
      <c r="I348" s="72">
        <v>9</v>
      </c>
      <c r="J348" s="79">
        <f t="shared" si="15"/>
        <v>21171.78</v>
      </c>
      <c r="M348" s="78">
        <v>0.19049508542405932</v>
      </c>
      <c r="N348" s="77">
        <f t="shared" si="16"/>
        <v>3.4289115376330677E-2</v>
      </c>
      <c r="P348" s="70"/>
      <c r="Q348" s="70"/>
    </row>
    <row r="349" spans="1:17" x14ac:dyDescent="0.25">
      <c r="A349" s="74" t="s">
        <v>7</v>
      </c>
      <c r="B349" s="74" t="s">
        <v>38</v>
      </c>
      <c r="C349" s="74" t="s">
        <v>36</v>
      </c>
      <c r="D349" s="74" t="s">
        <v>35</v>
      </c>
      <c r="E349" s="74" t="s">
        <v>49</v>
      </c>
      <c r="F349" s="74" t="s">
        <v>33</v>
      </c>
      <c r="G349" s="74" t="s">
        <v>32</v>
      </c>
      <c r="H349" s="73">
        <v>116950</v>
      </c>
      <c r="I349" s="72">
        <v>1.8</v>
      </c>
      <c r="J349" s="79">
        <f t="shared" si="15"/>
        <v>4210.2</v>
      </c>
      <c r="M349" s="78">
        <v>1</v>
      </c>
      <c r="N349" s="77">
        <f t="shared" si="16"/>
        <v>3.6000000000000004E-2</v>
      </c>
      <c r="P349" s="70"/>
      <c r="Q349" s="70"/>
    </row>
    <row r="350" spans="1:17" x14ac:dyDescent="0.25">
      <c r="A350" s="74" t="s">
        <v>7</v>
      </c>
      <c r="B350" s="74" t="s">
        <v>37</v>
      </c>
      <c r="C350" s="74" t="s">
        <v>5</v>
      </c>
      <c r="D350" s="74" t="s">
        <v>35</v>
      </c>
      <c r="E350" s="74" t="s">
        <v>40</v>
      </c>
      <c r="F350" s="74" t="s">
        <v>33</v>
      </c>
      <c r="G350" s="74" t="s">
        <v>30</v>
      </c>
      <c r="H350" s="73">
        <v>115821</v>
      </c>
      <c r="I350" s="72">
        <v>8.9</v>
      </c>
      <c r="J350" s="79">
        <f t="shared" si="15"/>
        <v>20616.137999999999</v>
      </c>
      <c r="M350" s="78">
        <v>0.18926577214767898</v>
      </c>
      <c r="N350" s="77">
        <f t="shared" si="16"/>
        <v>3.3689307442286862E-2</v>
      </c>
      <c r="P350" s="70"/>
      <c r="Q350" s="70"/>
    </row>
    <row r="351" spans="1:17" x14ac:dyDescent="0.25">
      <c r="A351" s="74" t="s">
        <v>7</v>
      </c>
      <c r="B351" s="74" t="s">
        <v>37</v>
      </c>
      <c r="C351" s="74" t="s">
        <v>36</v>
      </c>
      <c r="D351" s="74" t="s">
        <v>35</v>
      </c>
      <c r="E351" s="74" t="s">
        <v>41</v>
      </c>
      <c r="F351" s="74" t="s">
        <v>33</v>
      </c>
      <c r="G351" s="74" t="s">
        <v>30</v>
      </c>
      <c r="H351" s="73">
        <v>113992</v>
      </c>
      <c r="I351" s="72">
        <v>9.5</v>
      </c>
      <c r="J351" s="79">
        <f t="shared" si="15"/>
        <v>21658.48</v>
      </c>
      <c r="M351" s="78">
        <v>0.13972741435885744</v>
      </c>
      <c r="N351" s="77">
        <f t="shared" si="16"/>
        <v>2.6548208728182913E-2</v>
      </c>
      <c r="Q351" s="70"/>
    </row>
    <row r="352" spans="1:17" x14ac:dyDescent="0.25">
      <c r="A352" s="81" t="s">
        <v>7</v>
      </c>
      <c r="B352" s="81" t="s">
        <v>37</v>
      </c>
      <c r="C352" s="81" t="s">
        <v>13</v>
      </c>
      <c r="D352" s="81" t="s">
        <v>35</v>
      </c>
      <c r="E352" s="81" t="s">
        <v>50</v>
      </c>
      <c r="F352" s="81" t="s">
        <v>26</v>
      </c>
      <c r="G352" s="81" t="s">
        <v>29</v>
      </c>
      <c r="H352" s="80">
        <v>112406</v>
      </c>
      <c r="I352" s="72">
        <v>9</v>
      </c>
      <c r="J352" s="79">
        <f t="shared" si="15"/>
        <v>20233.080000000002</v>
      </c>
      <c r="M352" s="78">
        <v>0.23910065515187612</v>
      </c>
      <c r="N352" s="77">
        <f t="shared" si="16"/>
        <v>4.30381179273377E-2</v>
      </c>
      <c r="P352" s="70"/>
      <c r="Q352" s="70"/>
    </row>
    <row r="353" spans="1:17" x14ac:dyDescent="0.25">
      <c r="A353" s="81" t="s">
        <v>7</v>
      </c>
      <c r="B353" s="81" t="s">
        <v>37</v>
      </c>
      <c r="C353" s="81" t="s">
        <v>36</v>
      </c>
      <c r="D353" s="81" t="s">
        <v>52</v>
      </c>
      <c r="E353" s="81" t="s">
        <v>50</v>
      </c>
      <c r="F353" s="81" t="s">
        <v>26</v>
      </c>
      <c r="G353" s="81" t="s">
        <v>30</v>
      </c>
      <c r="H353" s="80">
        <v>109676</v>
      </c>
      <c r="I353" s="72">
        <v>9</v>
      </c>
      <c r="J353" s="79">
        <f t="shared" si="15"/>
        <v>19741.68</v>
      </c>
      <c r="M353" s="78">
        <v>0.11622467957039384</v>
      </c>
      <c r="N353" s="77">
        <f t="shared" si="16"/>
        <v>2.0920442322670891E-2</v>
      </c>
      <c r="P353" s="70"/>
      <c r="Q353" s="70"/>
    </row>
    <row r="354" spans="1:17" x14ac:dyDescent="0.25">
      <c r="A354" s="81" t="s">
        <v>7</v>
      </c>
      <c r="B354" s="81" t="s">
        <v>37</v>
      </c>
      <c r="C354" s="81" t="s">
        <v>13</v>
      </c>
      <c r="D354" s="81" t="s">
        <v>35</v>
      </c>
      <c r="E354" s="81" t="s">
        <v>50</v>
      </c>
      <c r="F354" s="81" t="s">
        <v>24</v>
      </c>
      <c r="G354" s="81" t="s">
        <v>29</v>
      </c>
      <c r="H354" s="80">
        <v>109133</v>
      </c>
      <c r="I354" s="72">
        <v>9</v>
      </c>
      <c r="J354" s="79">
        <f t="shared" si="15"/>
        <v>19643.939999999999</v>
      </c>
      <c r="M354" s="78">
        <v>0.13319297988674086</v>
      </c>
      <c r="N354" s="77">
        <f t="shared" si="16"/>
        <v>2.3974736379613355E-2</v>
      </c>
      <c r="P354" s="70"/>
      <c r="Q354" s="70"/>
    </row>
    <row r="355" spans="1:17" x14ac:dyDescent="0.25">
      <c r="A355" s="74" t="s">
        <v>7</v>
      </c>
      <c r="B355" s="74" t="s">
        <v>37</v>
      </c>
      <c r="C355" s="74" t="s">
        <v>39</v>
      </c>
      <c r="D355" s="74" t="s">
        <v>35</v>
      </c>
      <c r="E355" s="74" t="s">
        <v>44</v>
      </c>
      <c r="F355" s="74" t="s">
        <v>33</v>
      </c>
      <c r="G355" s="74" t="s">
        <v>30</v>
      </c>
      <c r="H355" s="73">
        <v>108709</v>
      </c>
      <c r="I355" s="72">
        <v>9.8000000000000007</v>
      </c>
      <c r="J355" s="79">
        <f t="shared" si="15"/>
        <v>21306.964000000004</v>
      </c>
      <c r="M355" s="78">
        <v>6.4964386089569323E-2</v>
      </c>
      <c r="N355" s="77">
        <f t="shared" si="16"/>
        <v>1.2733019673555588E-2</v>
      </c>
      <c r="P355" s="70"/>
    </row>
    <row r="356" spans="1:17" x14ac:dyDescent="0.25">
      <c r="A356" s="74" t="s">
        <v>7</v>
      </c>
      <c r="B356" s="74" t="s">
        <v>38</v>
      </c>
      <c r="C356" s="74" t="s">
        <v>5</v>
      </c>
      <c r="D356" s="74" t="s">
        <v>35</v>
      </c>
      <c r="E356" s="74" t="s">
        <v>48</v>
      </c>
      <c r="F356" s="74" t="s">
        <v>33</v>
      </c>
      <c r="G356" s="74" t="s">
        <v>28</v>
      </c>
      <c r="H356" s="73">
        <v>108447</v>
      </c>
      <c r="I356" s="72">
        <v>5.4</v>
      </c>
      <c r="J356" s="79">
        <f t="shared" si="15"/>
        <v>11712.276000000002</v>
      </c>
      <c r="M356" s="78">
        <v>0.32111797747818438</v>
      </c>
      <c r="N356" s="77">
        <f t="shared" si="16"/>
        <v>3.4680741567643912E-2</v>
      </c>
      <c r="P356" s="70"/>
    </row>
    <row r="357" spans="1:17" x14ac:dyDescent="0.25">
      <c r="A357" s="81" t="s">
        <v>7</v>
      </c>
      <c r="B357" s="81" t="s">
        <v>37</v>
      </c>
      <c r="C357" s="81" t="s">
        <v>5</v>
      </c>
      <c r="D357" s="81" t="s">
        <v>35</v>
      </c>
      <c r="E357" s="81" t="s">
        <v>50</v>
      </c>
      <c r="F357" s="81" t="s">
        <v>25</v>
      </c>
      <c r="G357" s="81" t="s">
        <v>30</v>
      </c>
      <c r="H357" s="80">
        <v>107652</v>
      </c>
      <c r="I357" s="72">
        <v>9</v>
      </c>
      <c r="J357" s="79">
        <f t="shared" si="15"/>
        <v>19377.36</v>
      </c>
      <c r="M357" s="78">
        <v>0.17237144435459983</v>
      </c>
      <c r="N357" s="77">
        <f t="shared" si="16"/>
        <v>3.1026859983827971E-2</v>
      </c>
      <c r="P357" s="70"/>
    </row>
    <row r="358" spans="1:17" x14ac:dyDescent="0.25">
      <c r="A358" s="74" t="s">
        <v>7</v>
      </c>
      <c r="B358" s="74" t="s">
        <v>37</v>
      </c>
      <c r="C358" s="74" t="s">
        <v>5</v>
      </c>
      <c r="D358" s="74" t="s">
        <v>35</v>
      </c>
      <c r="E358" s="74" t="s">
        <v>41</v>
      </c>
      <c r="F358" s="74" t="s">
        <v>33</v>
      </c>
      <c r="G358" s="74" t="s">
        <v>29</v>
      </c>
      <c r="H358" s="73">
        <v>100488</v>
      </c>
      <c r="I358" s="72">
        <v>9.5</v>
      </c>
      <c r="J358" s="79">
        <f t="shared" si="15"/>
        <v>19092.72</v>
      </c>
      <c r="M358" s="78">
        <v>0.26697272567866992</v>
      </c>
      <c r="N358" s="77">
        <f t="shared" si="16"/>
        <v>5.0724817878947288E-2</v>
      </c>
      <c r="P358" s="70"/>
    </row>
    <row r="359" spans="1:17" x14ac:dyDescent="0.25">
      <c r="A359" s="74" t="s">
        <v>7</v>
      </c>
      <c r="B359" s="74" t="s">
        <v>37</v>
      </c>
      <c r="C359" s="74" t="s">
        <v>39</v>
      </c>
      <c r="D359" s="74" t="s">
        <v>35</v>
      </c>
      <c r="E359" s="74" t="s">
        <v>40</v>
      </c>
      <c r="F359" s="74" t="s">
        <v>33</v>
      </c>
      <c r="G359" s="74" t="s">
        <v>29</v>
      </c>
      <c r="H359" s="73">
        <v>98233</v>
      </c>
      <c r="I359" s="72">
        <v>9.1</v>
      </c>
      <c r="J359" s="79">
        <f t="shared" si="15"/>
        <v>17878.405999999999</v>
      </c>
      <c r="M359" s="78">
        <v>0.14000424717413271</v>
      </c>
      <c r="N359" s="77">
        <f t="shared" si="16"/>
        <v>2.5480772985692152E-2</v>
      </c>
      <c r="P359" s="70"/>
    </row>
    <row r="360" spans="1:17" x14ac:dyDescent="0.25">
      <c r="A360" s="81" t="s">
        <v>7</v>
      </c>
      <c r="B360" s="81" t="s">
        <v>37</v>
      </c>
      <c r="C360" s="81" t="s">
        <v>36</v>
      </c>
      <c r="D360" s="81" t="s">
        <v>35</v>
      </c>
      <c r="E360" s="81" t="s">
        <v>50</v>
      </c>
      <c r="F360" s="81" t="s">
        <v>27</v>
      </c>
      <c r="G360" s="81" t="s">
        <v>30</v>
      </c>
      <c r="H360" s="80">
        <v>98090</v>
      </c>
      <c r="I360" s="72">
        <v>9.3000000000000007</v>
      </c>
      <c r="J360" s="79">
        <f t="shared" si="15"/>
        <v>18244.740000000002</v>
      </c>
      <c r="M360" s="78">
        <v>0.13167874627979687</v>
      </c>
      <c r="N360" s="77">
        <f t="shared" si="16"/>
        <v>2.4492246808042219E-2</v>
      </c>
      <c r="P360" s="70"/>
    </row>
    <row r="361" spans="1:17" x14ac:dyDescent="0.25">
      <c r="A361" s="74" t="s">
        <v>7</v>
      </c>
      <c r="B361" s="74" t="s">
        <v>37</v>
      </c>
      <c r="C361" s="74" t="s">
        <v>5</v>
      </c>
      <c r="D361" s="74" t="s">
        <v>35</v>
      </c>
      <c r="E361" s="74" t="s">
        <v>45</v>
      </c>
      <c r="F361" s="74" t="s">
        <v>33</v>
      </c>
      <c r="G361" s="74" t="s">
        <v>30</v>
      </c>
      <c r="H361" s="73">
        <v>91998</v>
      </c>
      <c r="I361" s="72">
        <v>9.6999999999999993</v>
      </c>
      <c r="J361" s="79">
        <f t="shared" si="15"/>
        <v>17847.612000000001</v>
      </c>
      <c r="M361" s="78">
        <v>0.19295003953464474</v>
      </c>
      <c r="N361" s="77">
        <f t="shared" si="16"/>
        <v>3.7432307669721075E-2</v>
      </c>
      <c r="P361" s="70"/>
    </row>
    <row r="362" spans="1:17" x14ac:dyDescent="0.25">
      <c r="A362" s="74" t="s">
        <v>7</v>
      </c>
      <c r="B362" s="74" t="s">
        <v>38</v>
      </c>
      <c r="C362" s="74" t="s">
        <v>5</v>
      </c>
      <c r="D362" s="74" t="s">
        <v>35</v>
      </c>
      <c r="E362" s="74" t="s">
        <v>46</v>
      </c>
      <c r="F362" s="74" t="s">
        <v>33</v>
      </c>
      <c r="G362" s="74" t="s">
        <v>28</v>
      </c>
      <c r="H362" s="73">
        <v>89944</v>
      </c>
      <c r="I362" s="72">
        <v>5.3</v>
      </c>
      <c r="J362" s="79">
        <f t="shared" si="15"/>
        <v>9534.0640000000003</v>
      </c>
      <c r="M362" s="78">
        <v>0.31247698390089007</v>
      </c>
      <c r="N362" s="77">
        <f t="shared" si="16"/>
        <v>3.3122560293494342E-2</v>
      </c>
      <c r="P362" s="70"/>
    </row>
    <row r="363" spans="1:17" x14ac:dyDescent="0.25">
      <c r="A363" s="74" t="s">
        <v>7</v>
      </c>
      <c r="B363" s="74" t="s">
        <v>38</v>
      </c>
      <c r="C363" s="74" t="s">
        <v>5</v>
      </c>
      <c r="D363" s="74" t="s">
        <v>35</v>
      </c>
      <c r="E363" s="74" t="s">
        <v>53</v>
      </c>
      <c r="F363" s="74" t="s">
        <v>33</v>
      </c>
      <c r="G363" s="74" t="s">
        <v>29</v>
      </c>
      <c r="H363" s="73">
        <v>87773</v>
      </c>
      <c r="I363" s="72">
        <v>4.9000000000000004</v>
      </c>
      <c r="J363" s="79">
        <f t="shared" si="15"/>
        <v>8601.7540000000008</v>
      </c>
      <c r="M363" s="78">
        <v>0.45862245537767005</v>
      </c>
      <c r="N363" s="77">
        <f t="shared" si="16"/>
        <v>4.4945000627011664E-2</v>
      </c>
      <c r="P363" s="70"/>
    </row>
    <row r="364" spans="1:17" x14ac:dyDescent="0.25">
      <c r="A364" s="74" t="s">
        <v>7</v>
      </c>
      <c r="B364" s="74" t="s">
        <v>38</v>
      </c>
      <c r="C364" s="74" t="s">
        <v>39</v>
      </c>
      <c r="D364" s="74" t="s">
        <v>35</v>
      </c>
      <c r="E364" s="74" t="s">
        <v>53</v>
      </c>
      <c r="F364" s="74" t="s">
        <v>33</v>
      </c>
      <c r="G364" s="74" t="s">
        <v>29</v>
      </c>
      <c r="H364" s="73">
        <v>84657</v>
      </c>
      <c r="I364" s="72">
        <v>5</v>
      </c>
      <c r="J364" s="79">
        <f t="shared" si="15"/>
        <v>8465.7000000000007</v>
      </c>
      <c r="M364" s="78">
        <v>0.4225581998961786</v>
      </c>
      <c r="N364" s="77">
        <f t="shared" si="16"/>
        <v>4.225581998961786E-2</v>
      </c>
      <c r="P364" s="70"/>
    </row>
    <row r="365" spans="1:17" x14ac:dyDescent="0.25">
      <c r="A365" s="81" t="s">
        <v>7</v>
      </c>
      <c r="B365" s="81" t="s">
        <v>37</v>
      </c>
      <c r="C365" s="81" t="s">
        <v>13</v>
      </c>
      <c r="D365" s="81" t="s">
        <v>52</v>
      </c>
      <c r="E365" s="81" t="s">
        <v>50</v>
      </c>
      <c r="F365" s="74" t="s">
        <v>33</v>
      </c>
      <c r="G365" s="81" t="s">
        <v>30</v>
      </c>
      <c r="H365" s="80">
        <v>82247</v>
      </c>
      <c r="I365" s="72">
        <v>10.1</v>
      </c>
      <c r="J365" s="79">
        <f t="shared" si="15"/>
        <v>16613.894</v>
      </c>
      <c r="M365" s="78">
        <v>3.4978822686837316E-2</v>
      </c>
      <c r="N365" s="77">
        <f t="shared" si="16"/>
        <v>7.0657221827411373E-3</v>
      </c>
      <c r="P365" s="70"/>
    </row>
    <row r="366" spans="1:17" x14ac:dyDescent="0.25">
      <c r="A366" s="74" t="s">
        <v>7</v>
      </c>
      <c r="B366" s="74" t="s">
        <v>37</v>
      </c>
      <c r="C366" s="74" t="s">
        <v>5</v>
      </c>
      <c r="D366" s="74" t="s">
        <v>35</v>
      </c>
      <c r="E366" s="74" t="s">
        <v>42</v>
      </c>
      <c r="F366" s="74" t="s">
        <v>33</v>
      </c>
      <c r="G366" s="74" t="s">
        <v>32</v>
      </c>
      <c r="H366" s="73">
        <v>82088</v>
      </c>
      <c r="I366" s="72">
        <v>6.1</v>
      </c>
      <c r="J366" s="79">
        <f t="shared" si="15"/>
        <v>10014.735999999999</v>
      </c>
      <c r="M366" s="78">
        <v>1</v>
      </c>
      <c r="N366" s="77">
        <f t="shared" si="16"/>
        <v>0.122</v>
      </c>
      <c r="P366" s="70"/>
    </row>
    <row r="367" spans="1:17" x14ac:dyDescent="0.25">
      <c r="A367" s="74" t="s">
        <v>7</v>
      </c>
      <c r="B367" s="74" t="s">
        <v>37</v>
      </c>
      <c r="C367" s="74" t="s">
        <v>36</v>
      </c>
      <c r="D367" s="74" t="s">
        <v>35</v>
      </c>
      <c r="E367" s="74" t="s">
        <v>48</v>
      </c>
      <c r="F367" s="74" t="s">
        <v>33</v>
      </c>
      <c r="G367" s="74" t="s">
        <v>32</v>
      </c>
      <c r="H367" s="73">
        <v>81397</v>
      </c>
      <c r="I367" s="72">
        <v>6.2</v>
      </c>
      <c r="J367" s="79">
        <f t="shared" si="15"/>
        <v>10093.228000000001</v>
      </c>
      <c r="M367" s="78">
        <v>1</v>
      </c>
      <c r="N367" s="77">
        <f t="shared" si="16"/>
        <v>0.124</v>
      </c>
      <c r="P367" s="70"/>
    </row>
    <row r="368" spans="1:17" x14ac:dyDescent="0.25">
      <c r="A368" s="74" t="s">
        <v>7</v>
      </c>
      <c r="B368" s="74" t="s">
        <v>38</v>
      </c>
      <c r="C368" s="74" t="s">
        <v>39</v>
      </c>
      <c r="D368" s="74" t="s">
        <v>35</v>
      </c>
      <c r="E368" s="74" t="s">
        <v>53</v>
      </c>
      <c r="F368" s="74" t="s">
        <v>33</v>
      </c>
      <c r="G368" s="74" t="s">
        <v>28</v>
      </c>
      <c r="H368" s="73">
        <v>81058</v>
      </c>
      <c r="I368" s="72">
        <v>5</v>
      </c>
      <c r="J368" s="79">
        <f t="shared" si="15"/>
        <v>8105.8</v>
      </c>
      <c r="M368" s="78">
        <v>0.40459409815117997</v>
      </c>
      <c r="N368" s="77">
        <f t="shared" si="16"/>
        <v>4.0459409815117996E-2</v>
      </c>
      <c r="P368" s="70"/>
    </row>
    <row r="369" spans="1:17" x14ac:dyDescent="0.25">
      <c r="A369" s="74" t="s">
        <v>7</v>
      </c>
      <c r="B369" s="74" t="s">
        <v>38</v>
      </c>
      <c r="C369" s="74" t="s">
        <v>36</v>
      </c>
      <c r="D369" s="74" t="s">
        <v>35</v>
      </c>
      <c r="E369" s="74" t="s">
        <v>53</v>
      </c>
      <c r="F369" s="74" t="s">
        <v>33</v>
      </c>
      <c r="G369" s="74" t="s">
        <v>30</v>
      </c>
      <c r="H369" s="73">
        <v>77615</v>
      </c>
      <c r="I369" s="72">
        <v>5.2</v>
      </c>
      <c r="J369" s="79">
        <f t="shared" si="15"/>
        <v>8071.96</v>
      </c>
      <c r="M369" s="78">
        <v>0.19813493035984153</v>
      </c>
      <c r="N369" s="77">
        <f t="shared" si="16"/>
        <v>2.060603275742352E-2</v>
      </c>
      <c r="P369" s="70"/>
      <c r="Q369" s="70"/>
    </row>
    <row r="370" spans="1:17" x14ac:dyDescent="0.25">
      <c r="A370" s="74" t="s">
        <v>7</v>
      </c>
      <c r="B370" s="74" t="s">
        <v>37</v>
      </c>
      <c r="C370" s="74" t="s">
        <v>39</v>
      </c>
      <c r="D370" s="74" t="s">
        <v>35</v>
      </c>
      <c r="E370" s="74" t="s">
        <v>43</v>
      </c>
      <c r="F370" s="74" t="s">
        <v>33</v>
      </c>
      <c r="G370" s="74" t="s">
        <v>28</v>
      </c>
      <c r="H370" s="73">
        <v>77129</v>
      </c>
      <c r="I370" s="72">
        <v>7.4</v>
      </c>
      <c r="J370" s="79">
        <f t="shared" si="15"/>
        <v>11415.091999999999</v>
      </c>
      <c r="M370" s="78">
        <v>0.63666680424284949</v>
      </c>
      <c r="N370" s="77">
        <f t="shared" si="16"/>
        <v>9.4226687027941736E-2</v>
      </c>
      <c r="P370" s="70"/>
      <c r="Q370" s="70"/>
    </row>
    <row r="371" spans="1:17" x14ac:dyDescent="0.25">
      <c r="A371" s="74" t="s">
        <v>7</v>
      </c>
      <c r="B371" s="74" t="s">
        <v>38</v>
      </c>
      <c r="C371" s="74" t="s">
        <v>5</v>
      </c>
      <c r="D371" s="74" t="s">
        <v>35</v>
      </c>
      <c r="E371" s="74" t="s">
        <v>48</v>
      </c>
      <c r="F371" s="74" t="s">
        <v>33</v>
      </c>
      <c r="G371" s="74" t="s">
        <v>30</v>
      </c>
      <c r="H371" s="73">
        <v>76861</v>
      </c>
      <c r="I371" s="72">
        <v>6.4</v>
      </c>
      <c r="J371" s="79">
        <f t="shared" si="15"/>
        <v>9838.2080000000005</v>
      </c>
      <c r="M371" s="78">
        <v>0.22758996437845888</v>
      </c>
      <c r="N371" s="77">
        <f t="shared" si="16"/>
        <v>2.9131515440442738E-2</v>
      </c>
      <c r="P371" s="70"/>
      <c r="Q371" s="70"/>
    </row>
    <row r="372" spans="1:17" x14ac:dyDescent="0.25">
      <c r="A372" s="74" t="s">
        <v>7</v>
      </c>
      <c r="B372" s="74" t="s">
        <v>37</v>
      </c>
      <c r="C372" s="74" t="s">
        <v>39</v>
      </c>
      <c r="D372" s="74" t="s">
        <v>35</v>
      </c>
      <c r="E372" s="74" t="s">
        <v>42</v>
      </c>
      <c r="F372" s="74" t="s">
        <v>33</v>
      </c>
      <c r="G372" s="74" t="s">
        <v>32</v>
      </c>
      <c r="H372" s="73">
        <v>75361</v>
      </c>
      <c r="I372" s="72">
        <v>6.3</v>
      </c>
      <c r="J372" s="79">
        <f t="shared" si="15"/>
        <v>9495.485999999999</v>
      </c>
      <c r="M372" s="78">
        <v>1</v>
      </c>
      <c r="N372" s="77">
        <f t="shared" si="16"/>
        <v>0.126</v>
      </c>
      <c r="P372" s="70"/>
      <c r="Q372" s="70"/>
    </row>
    <row r="373" spans="1:17" x14ac:dyDescent="0.25">
      <c r="A373" s="81" t="s">
        <v>7</v>
      </c>
      <c r="B373" s="81" t="s">
        <v>37</v>
      </c>
      <c r="C373" s="81" t="s">
        <v>5</v>
      </c>
      <c r="D373" s="81" t="s">
        <v>35</v>
      </c>
      <c r="E373" s="81" t="s">
        <v>50</v>
      </c>
      <c r="F373" s="81" t="s">
        <v>26</v>
      </c>
      <c r="G373" s="81" t="s">
        <v>30</v>
      </c>
      <c r="H373" s="80">
        <v>75052</v>
      </c>
      <c r="I373" s="72">
        <v>10.4</v>
      </c>
      <c r="J373" s="79">
        <f t="shared" si="15"/>
        <v>15610.816000000001</v>
      </c>
      <c r="M373" s="78">
        <v>0.15849303641758264</v>
      </c>
      <c r="N373" s="77">
        <f t="shared" si="16"/>
        <v>3.2966551574857193E-2</v>
      </c>
      <c r="P373" s="70"/>
      <c r="Q373" s="70"/>
    </row>
    <row r="374" spans="1:17" ht="15.75" customHeight="1" x14ac:dyDescent="0.25">
      <c r="A374" s="74" t="s">
        <v>7</v>
      </c>
      <c r="B374" s="74" t="s">
        <v>38</v>
      </c>
      <c r="C374" s="74" t="s">
        <v>5</v>
      </c>
      <c r="D374" s="74" t="s">
        <v>35</v>
      </c>
      <c r="E374" s="74" t="s">
        <v>42</v>
      </c>
      <c r="F374" s="74" t="s">
        <v>33</v>
      </c>
      <c r="G374" s="74" t="s">
        <v>30</v>
      </c>
      <c r="H374" s="73">
        <v>74146</v>
      </c>
      <c r="I374" s="72">
        <v>6.5</v>
      </c>
      <c r="J374" s="79">
        <f t="shared" si="15"/>
        <v>9638.98</v>
      </c>
      <c r="M374" s="78">
        <v>0.21200805187972505</v>
      </c>
      <c r="N374" s="77">
        <f t="shared" si="16"/>
        <v>2.7561046744364256E-2</v>
      </c>
      <c r="P374" s="70"/>
      <c r="Q374" s="70"/>
    </row>
    <row r="375" spans="1:17" x14ac:dyDescent="0.25">
      <c r="A375" s="74" t="s">
        <v>7</v>
      </c>
      <c r="B375" s="74" t="s">
        <v>38</v>
      </c>
      <c r="C375" s="74" t="s">
        <v>39</v>
      </c>
      <c r="D375" s="74" t="s">
        <v>35</v>
      </c>
      <c r="E375" s="74" t="s">
        <v>48</v>
      </c>
      <c r="F375" s="74" t="s">
        <v>33</v>
      </c>
      <c r="G375" s="74" t="s">
        <v>30</v>
      </c>
      <c r="H375" s="73">
        <v>73420</v>
      </c>
      <c r="I375" s="72">
        <v>6.7</v>
      </c>
      <c r="J375" s="79">
        <f t="shared" si="15"/>
        <v>9838.2800000000007</v>
      </c>
      <c r="M375" s="78">
        <v>0.19858593399222102</v>
      </c>
      <c r="N375" s="77">
        <f t="shared" si="16"/>
        <v>2.6610515154957617E-2</v>
      </c>
      <c r="P375" s="70"/>
      <c r="Q375" s="70"/>
    </row>
    <row r="376" spans="1:17" ht="15" customHeight="1" x14ac:dyDescent="0.25">
      <c r="A376" s="74" t="s">
        <v>7</v>
      </c>
      <c r="B376" s="74" t="s">
        <v>38</v>
      </c>
      <c r="C376" s="74" t="s">
        <v>5</v>
      </c>
      <c r="D376" s="74" t="s">
        <v>35</v>
      </c>
      <c r="E376" s="74" t="s">
        <v>43</v>
      </c>
      <c r="F376" s="74" t="s">
        <v>33</v>
      </c>
      <c r="G376" s="74" t="s">
        <v>30</v>
      </c>
      <c r="H376" s="73">
        <v>72302</v>
      </c>
      <c r="I376" s="72">
        <v>7.7</v>
      </c>
      <c r="J376" s="79">
        <f t="shared" si="15"/>
        <v>11134.508</v>
      </c>
      <c r="M376" s="78">
        <v>0.19390360334266618</v>
      </c>
      <c r="N376" s="77">
        <f t="shared" si="16"/>
        <v>2.9861154914770593E-2</v>
      </c>
      <c r="P376" s="70"/>
      <c r="Q376" s="70"/>
    </row>
    <row r="377" spans="1:17" x14ac:dyDescent="0.25">
      <c r="A377" s="74" t="s">
        <v>7</v>
      </c>
      <c r="B377" s="74" t="s">
        <v>37</v>
      </c>
      <c r="C377" s="74" t="s">
        <v>39</v>
      </c>
      <c r="D377" s="74" t="s">
        <v>35</v>
      </c>
      <c r="E377" s="74" t="s">
        <v>45</v>
      </c>
      <c r="F377" s="74" t="s">
        <v>33</v>
      </c>
      <c r="G377" s="74" t="s">
        <v>29</v>
      </c>
      <c r="H377" s="73">
        <v>71098</v>
      </c>
      <c r="I377" s="72">
        <v>11</v>
      </c>
      <c r="J377" s="79">
        <f t="shared" si="15"/>
        <v>15641.56</v>
      </c>
      <c r="M377" s="78">
        <v>0.17033132890922595</v>
      </c>
      <c r="N377" s="77">
        <f t="shared" si="16"/>
        <v>3.7472892360029708E-2</v>
      </c>
      <c r="P377" s="70"/>
      <c r="Q377" s="70"/>
    </row>
    <row r="378" spans="1:17" ht="15.75" customHeight="1" x14ac:dyDescent="0.25">
      <c r="A378" s="74" t="s">
        <v>7</v>
      </c>
      <c r="B378" s="74" t="s">
        <v>37</v>
      </c>
      <c r="C378" s="74" t="s">
        <v>5</v>
      </c>
      <c r="D378" s="74" t="s">
        <v>35</v>
      </c>
      <c r="E378" s="74" t="s">
        <v>41</v>
      </c>
      <c r="F378" s="74" t="s">
        <v>33</v>
      </c>
      <c r="G378" s="74" t="s">
        <v>30</v>
      </c>
      <c r="H378" s="73">
        <v>71036</v>
      </c>
      <c r="I378" s="72">
        <v>11.4</v>
      </c>
      <c r="J378" s="79">
        <f t="shared" si="15"/>
        <v>16196.208000000001</v>
      </c>
      <c r="M378" s="78">
        <v>0.18872576368631078</v>
      </c>
      <c r="N378" s="77">
        <f t="shared" si="16"/>
        <v>4.3029474120478861E-2</v>
      </c>
      <c r="P378" s="70"/>
      <c r="Q378" s="70"/>
    </row>
    <row r="379" spans="1:17" x14ac:dyDescent="0.25">
      <c r="A379" s="74" t="s">
        <v>7</v>
      </c>
      <c r="B379" s="74" t="s">
        <v>37</v>
      </c>
      <c r="C379" s="74" t="s">
        <v>36</v>
      </c>
      <c r="D379" s="74" t="s">
        <v>35</v>
      </c>
      <c r="E379" s="74" t="s">
        <v>42</v>
      </c>
      <c r="F379" s="74" t="s">
        <v>33</v>
      </c>
      <c r="G379" s="74" t="s">
        <v>28</v>
      </c>
      <c r="H379" s="73">
        <v>70717</v>
      </c>
      <c r="I379" s="72">
        <v>6.5</v>
      </c>
      <c r="J379" s="79">
        <f t="shared" si="15"/>
        <v>9193.2099999999991</v>
      </c>
      <c r="M379" s="78">
        <v>0.44914226193878654</v>
      </c>
      <c r="N379" s="77">
        <f t="shared" si="16"/>
        <v>5.8388494052042245E-2</v>
      </c>
      <c r="Q379" s="70"/>
    </row>
    <row r="380" spans="1:17" x14ac:dyDescent="0.25">
      <c r="A380" s="81" t="s">
        <v>7</v>
      </c>
      <c r="B380" s="81" t="s">
        <v>37</v>
      </c>
      <c r="C380" s="81" t="s">
        <v>5</v>
      </c>
      <c r="D380" s="81" t="s">
        <v>35</v>
      </c>
      <c r="E380" s="81" t="s">
        <v>50</v>
      </c>
      <c r="F380" s="81" t="s">
        <v>27</v>
      </c>
      <c r="G380" s="81" t="s">
        <v>30</v>
      </c>
      <c r="H380" s="80">
        <v>70010</v>
      </c>
      <c r="I380" s="72">
        <v>10.8</v>
      </c>
      <c r="J380" s="79">
        <f t="shared" si="15"/>
        <v>15122.16</v>
      </c>
      <c r="M380" s="78">
        <v>0.16781966277860078</v>
      </c>
      <c r="N380" s="77">
        <f t="shared" si="16"/>
        <v>3.6249047160177766E-2</v>
      </c>
      <c r="P380" s="70"/>
      <c r="Q380" s="70"/>
    </row>
    <row r="381" spans="1:17" x14ac:dyDescent="0.25">
      <c r="A381" s="81" t="s">
        <v>7</v>
      </c>
      <c r="B381" s="81" t="s">
        <v>37</v>
      </c>
      <c r="C381" s="81" t="s">
        <v>13</v>
      </c>
      <c r="D381" s="81" t="s">
        <v>35</v>
      </c>
      <c r="E381" s="81" t="s">
        <v>50</v>
      </c>
      <c r="F381" s="81" t="s">
        <v>24</v>
      </c>
      <c r="G381" s="81" t="s">
        <v>30</v>
      </c>
      <c r="H381" s="80">
        <v>70002</v>
      </c>
      <c r="I381" s="72">
        <v>10.8</v>
      </c>
      <c r="J381" s="79">
        <f t="shared" si="15"/>
        <v>15120.432000000003</v>
      </c>
      <c r="M381" s="78">
        <v>8.5434973637961334E-2</v>
      </c>
      <c r="N381" s="77">
        <f t="shared" si="16"/>
        <v>1.8453954305799648E-2</v>
      </c>
      <c r="P381" s="70"/>
      <c r="Q381" s="70"/>
    </row>
    <row r="382" spans="1:17" x14ac:dyDescent="0.25">
      <c r="A382" s="81" t="s">
        <v>7</v>
      </c>
      <c r="B382" s="81" t="s">
        <v>37</v>
      </c>
      <c r="C382" s="81" t="s">
        <v>39</v>
      </c>
      <c r="D382" s="81" t="s">
        <v>35</v>
      </c>
      <c r="E382" s="81" t="s">
        <v>41</v>
      </c>
      <c r="F382" s="81" t="s">
        <v>33</v>
      </c>
      <c r="G382" s="81" t="s">
        <v>29</v>
      </c>
      <c r="H382" s="80">
        <v>69814</v>
      </c>
      <c r="I382" s="72">
        <v>11.8</v>
      </c>
      <c r="J382" s="79">
        <f t="shared" si="15"/>
        <v>16476.104000000003</v>
      </c>
      <c r="M382" s="78">
        <v>0.15887797295974912</v>
      </c>
      <c r="N382" s="77">
        <f t="shared" si="16"/>
        <v>3.7495201618500798E-2</v>
      </c>
      <c r="P382" s="70"/>
      <c r="Q382" s="70"/>
    </row>
    <row r="383" spans="1:17" x14ac:dyDescent="0.25">
      <c r="A383" s="81" t="s">
        <v>7</v>
      </c>
      <c r="B383" s="81" t="s">
        <v>37</v>
      </c>
      <c r="C383" s="81" t="s">
        <v>13</v>
      </c>
      <c r="D383" s="81" t="s">
        <v>35</v>
      </c>
      <c r="E383" s="81" t="s">
        <v>50</v>
      </c>
      <c r="F383" s="81" t="s">
        <v>27</v>
      </c>
      <c r="G383" s="81" t="s">
        <v>29</v>
      </c>
      <c r="H383" s="80">
        <v>68650</v>
      </c>
      <c r="I383" s="72">
        <v>11.2</v>
      </c>
      <c r="J383" s="79">
        <f t="shared" si="15"/>
        <v>15377.6</v>
      </c>
      <c r="M383" s="78">
        <v>0.20946162412851455</v>
      </c>
      <c r="N383" s="77">
        <f t="shared" si="16"/>
        <v>4.6919403804787256E-2</v>
      </c>
      <c r="P383" s="70"/>
      <c r="Q383" s="70"/>
    </row>
    <row r="384" spans="1:17" x14ac:dyDescent="0.25">
      <c r="A384" s="74" t="s">
        <v>7</v>
      </c>
      <c r="B384" s="74" t="s">
        <v>37</v>
      </c>
      <c r="C384" s="74" t="s">
        <v>5</v>
      </c>
      <c r="D384" s="74" t="s">
        <v>35</v>
      </c>
      <c r="E384" s="74" t="s">
        <v>43</v>
      </c>
      <c r="F384" s="74" t="s">
        <v>33</v>
      </c>
      <c r="G384" s="74" t="s">
        <v>28</v>
      </c>
      <c r="H384" s="73">
        <v>67206</v>
      </c>
      <c r="I384" s="72">
        <v>8</v>
      </c>
      <c r="J384" s="79">
        <f t="shared" si="15"/>
        <v>10752.96</v>
      </c>
      <c r="M384" s="78">
        <v>0.54623925093876491</v>
      </c>
      <c r="N384" s="77">
        <f t="shared" si="16"/>
        <v>8.7398280150202387E-2</v>
      </c>
      <c r="P384" s="70"/>
      <c r="Q384" s="70"/>
    </row>
    <row r="385" spans="1:17" x14ac:dyDescent="0.25">
      <c r="A385" s="74" t="s">
        <v>7</v>
      </c>
      <c r="B385" s="74" t="s">
        <v>38</v>
      </c>
      <c r="C385" s="74" t="s">
        <v>39</v>
      </c>
      <c r="D385" s="74" t="s">
        <v>35</v>
      </c>
      <c r="E385" s="74" t="s">
        <v>42</v>
      </c>
      <c r="F385" s="74" t="s">
        <v>33</v>
      </c>
      <c r="G385" s="74" t="s">
        <v>30</v>
      </c>
      <c r="H385" s="73">
        <v>66842</v>
      </c>
      <c r="I385" s="72">
        <v>6.8</v>
      </c>
      <c r="J385" s="79">
        <f t="shared" si="15"/>
        <v>9090.5119999999988</v>
      </c>
      <c r="M385" s="78">
        <v>0.18809128513943213</v>
      </c>
      <c r="N385" s="77">
        <f t="shared" si="16"/>
        <v>2.5580414778962769E-2</v>
      </c>
      <c r="P385" s="70"/>
      <c r="Q385" s="70"/>
    </row>
    <row r="386" spans="1:17" x14ac:dyDescent="0.25">
      <c r="A386" s="74" t="s">
        <v>7</v>
      </c>
      <c r="B386" s="74" t="s">
        <v>38</v>
      </c>
      <c r="C386" s="74" t="s">
        <v>5</v>
      </c>
      <c r="D386" s="74" t="s">
        <v>35</v>
      </c>
      <c r="E386" s="74" t="s">
        <v>46</v>
      </c>
      <c r="F386" s="74" t="s">
        <v>33</v>
      </c>
      <c r="G386" s="74" t="s">
        <v>30</v>
      </c>
      <c r="H386" s="73">
        <v>65429</v>
      </c>
      <c r="I386" s="72">
        <v>6</v>
      </c>
      <c r="J386" s="79">
        <f t="shared" si="15"/>
        <v>7851.48</v>
      </c>
      <c r="M386" s="78">
        <v>0.22730873187373629</v>
      </c>
      <c r="N386" s="77">
        <f t="shared" si="16"/>
        <v>2.7277047824848352E-2</v>
      </c>
      <c r="P386" s="70"/>
      <c r="Q386" s="70"/>
    </row>
    <row r="387" spans="1:17" x14ac:dyDescent="0.25">
      <c r="A387" s="74" t="s">
        <v>7</v>
      </c>
      <c r="B387" s="74" t="s">
        <v>38</v>
      </c>
      <c r="C387" s="74" t="s">
        <v>5</v>
      </c>
      <c r="D387" s="74" t="s">
        <v>35</v>
      </c>
      <c r="E387" s="74" t="s">
        <v>53</v>
      </c>
      <c r="F387" s="74" t="s">
        <v>33</v>
      </c>
      <c r="G387" s="74" t="s">
        <v>28</v>
      </c>
      <c r="H387" s="73">
        <v>60625</v>
      </c>
      <c r="I387" s="72">
        <v>6</v>
      </c>
      <c r="J387" s="79">
        <f t="shared" si="15"/>
        <v>7275</v>
      </c>
      <c r="M387" s="78">
        <v>0.31677151695021527</v>
      </c>
      <c r="N387" s="77">
        <f t="shared" si="16"/>
        <v>3.8012582034025834E-2</v>
      </c>
      <c r="P387" s="70"/>
      <c r="Q387" s="70"/>
    </row>
    <row r="388" spans="1:17" x14ac:dyDescent="0.25">
      <c r="A388" s="74" t="s">
        <v>7</v>
      </c>
      <c r="B388" s="74" t="s">
        <v>38</v>
      </c>
      <c r="C388" s="74" t="s">
        <v>39</v>
      </c>
      <c r="D388" s="74" t="s">
        <v>35</v>
      </c>
      <c r="E388" s="74" t="s">
        <v>49</v>
      </c>
      <c r="F388" s="74" t="s">
        <v>33</v>
      </c>
      <c r="G388" s="74" t="s">
        <v>32</v>
      </c>
      <c r="H388" s="73">
        <v>60542</v>
      </c>
      <c r="I388" s="72">
        <v>3.4</v>
      </c>
      <c r="J388" s="79">
        <f t="shared" si="15"/>
        <v>4116.8559999999998</v>
      </c>
      <c r="M388" s="78">
        <v>1</v>
      </c>
      <c r="N388" s="77">
        <f t="shared" si="16"/>
        <v>6.8000000000000005E-2</v>
      </c>
      <c r="P388" s="70"/>
      <c r="Q388" s="70"/>
    </row>
    <row r="389" spans="1:17" x14ac:dyDescent="0.25">
      <c r="A389" s="74" t="s">
        <v>7</v>
      </c>
      <c r="B389" s="74" t="s">
        <v>38</v>
      </c>
      <c r="C389" s="74" t="s">
        <v>39</v>
      </c>
      <c r="D389" s="74" t="s">
        <v>35</v>
      </c>
      <c r="E389" s="74" t="s">
        <v>46</v>
      </c>
      <c r="F389" s="74" t="s">
        <v>33</v>
      </c>
      <c r="G389" s="74" t="s">
        <v>30</v>
      </c>
      <c r="H389" s="73">
        <v>57312</v>
      </c>
      <c r="I389" s="72">
        <v>6.7</v>
      </c>
      <c r="J389" s="79">
        <f t="shared" si="15"/>
        <v>7679.8080000000009</v>
      </c>
      <c r="M389" s="78">
        <v>0.1886839662086085</v>
      </c>
      <c r="N389" s="77">
        <f t="shared" si="16"/>
        <v>2.5283651471953539E-2</v>
      </c>
      <c r="P389" s="70"/>
      <c r="Q389" s="70"/>
    </row>
    <row r="390" spans="1:17" x14ac:dyDescent="0.25">
      <c r="A390" s="81" t="s">
        <v>7</v>
      </c>
      <c r="B390" s="81" t="s">
        <v>38</v>
      </c>
      <c r="C390" s="81" t="s">
        <v>39</v>
      </c>
      <c r="D390" s="81" t="s">
        <v>35</v>
      </c>
      <c r="E390" s="81" t="s">
        <v>43</v>
      </c>
      <c r="F390" s="81" t="s">
        <v>33</v>
      </c>
      <c r="G390" s="81" t="s">
        <v>30</v>
      </c>
      <c r="H390" s="80">
        <v>57070</v>
      </c>
      <c r="I390" s="72">
        <v>8.6999999999999993</v>
      </c>
      <c r="J390" s="79">
        <f t="shared" si="15"/>
        <v>9930.1799999999985</v>
      </c>
      <c r="M390" s="78">
        <v>0.14844776235872492</v>
      </c>
      <c r="N390" s="77">
        <f t="shared" si="16"/>
        <v>2.5829910650418134E-2</v>
      </c>
      <c r="P390" s="70"/>
      <c r="Q390" s="70"/>
    </row>
    <row r="391" spans="1:17" x14ac:dyDescent="0.25">
      <c r="A391" s="74" t="s">
        <v>7</v>
      </c>
      <c r="B391" s="74" t="s">
        <v>38</v>
      </c>
      <c r="C391" s="74" t="s">
        <v>5</v>
      </c>
      <c r="D391" s="74" t="s">
        <v>35</v>
      </c>
      <c r="E391" s="74" t="s">
        <v>49</v>
      </c>
      <c r="F391" s="74" t="s">
        <v>33</v>
      </c>
      <c r="G391" s="74" t="s">
        <v>32</v>
      </c>
      <c r="H391" s="73">
        <v>56408</v>
      </c>
      <c r="I391" s="72">
        <v>3.5</v>
      </c>
      <c r="J391" s="79">
        <f t="shared" si="15"/>
        <v>3948.56</v>
      </c>
      <c r="M391" s="78">
        <v>1</v>
      </c>
      <c r="N391" s="77">
        <f t="shared" si="16"/>
        <v>7.0000000000000007E-2</v>
      </c>
      <c r="P391" s="70"/>
      <c r="Q391" s="70"/>
    </row>
    <row r="392" spans="1:17" x14ac:dyDescent="0.25">
      <c r="A392" s="74" t="s">
        <v>7</v>
      </c>
      <c r="B392" s="74" t="s">
        <v>37</v>
      </c>
      <c r="C392" s="74" t="s">
        <v>36</v>
      </c>
      <c r="D392" s="74" t="s">
        <v>35</v>
      </c>
      <c r="E392" s="74" t="s">
        <v>34</v>
      </c>
      <c r="F392" s="74" t="s">
        <v>33</v>
      </c>
      <c r="G392" s="74" t="s">
        <v>32</v>
      </c>
      <c r="H392" s="73">
        <v>54075</v>
      </c>
      <c r="I392" s="72">
        <v>2.2000000000000002</v>
      </c>
      <c r="J392" s="79">
        <f t="shared" si="15"/>
        <v>2379.3000000000002</v>
      </c>
      <c r="M392" s="78">
        <v>1</v>
      </c>
      <c r="N392" s="77">
        <f t="shared" si="16"/>
        <v>4.4000000000000004E-2</v>
      </c>
      <c r="P392" s="70"/>
      <c r="Q392" s="70"/>
    </row>
    <row r="393" spans="1:17" x14ac:dyDescent="0.25">
      <c r="A393" s="74" t="s">
        <v>7</v>
      </c>
      <c r="B393" s="74" t="s">
        <v>38</v>
      </c>
      <c r="C393" s="74" t="s">
        <v>36</v>
      </c>
      <c r="D393" s="74" t="s">
        <v>35</v>
      </c>
      <c r="E393" s="74" t="s">
        <v>49</v>
      </c>
      <c r="F393" s="74" t="s">
        <v>33</v>
      </c>
      <c r="G393" s="74" t="s">
        <v>29</v>
      </c>
      <c r="H393" s="73">
        <v>53615</v>
      </c>
      <c r="I393" s="72">
        <v>3.8</v>
      </c>
      <c r="J393" s="79">
        <f t="shared" si="15"/>
        <v>4074.74</v>
      </c>
      <c r="M393" s="78">
        <v>0.45844377939290293</v>
      </c>
      <c r="N393" s="77">
        <f t="shared" si="16"/>
        <v>3.4841727233860621E-2</v>
      </c>
      <c r="P393" s="70"/>
      <c r="Q393" s="70"/>
    </row>
    <row r="394" spans="1:17" x14ac:dyDescent="0.25">
      <c r="A394" s="74" t="s">
        <v>7</v>
      </c>
      <c r="B394" s="74" t="s">
        <v>37</v>
      </c>
      <c r="C394" s="74" t="s">
        <v>36</v>
      </c>
      <c r="D394" s="74" t="s">
        <v>35</v>
      </c>
      <c r="E394" s="74" t="s">
        <v>43</v>
      </c>
      <c r="F394" s="74" t="s">
        <v>33</v>
      </c>
      <c r="G394" s="74" t="s">
        <v>29</v>
      </c>
      <c r="H394" s="73">
        <v>51859</v>
      </c>
      <c r="I394" s="72">
        <v>9.3000000000000007</v>
      </c>
      <c r="J394" s="79">
        <f t="shared" si="15"/>
        <v>9645.7739999999994</v>
      </c>
      <c r="M394" s="78">
        <v>0.21238108109214962</v>
      </c>
      <c r="N394" s="77">
        <f t="shared" si="16"/>
        <v>3.9502881083139832E-2</v>
      </c>
      <c r="Q394" s="70"/>
    </row>
    <row r="395" spans="1:17" x14ac:dyDescent="0.25">
      <c r="A395" s="76" t="s">
        <v>7</v>
      </c>
      <c r="B395" s="76" t="s">
        <v>37</v>
      </c>
      <c r="C395" s="76" t="s">
        <v>39</v>
      </c>
      <c r="D395" s="76" t="s">
        <v>35</v>
      </c>
      <c r="E395" s="76" t="s">
        <v>40</v>
      </c>
      <c r="F395" s="76" t="s">
        <v>33</v>
      </c>
      <c r="G395" s="76" t="s">
        <v>30</v>
      </c>
      <c r="H395" s="75">
        <v>50703</v>
      </c>
      <c r="I395" s="72">
        <v>12.6</v>
      </c>
      <c r="J395" s="79">
        <f t="shared" si="15"/>
        <v>12777.155999999999</v>
      </c>
      <c r="M395" s="78">
        <v>7.2263244983560015E-2</v>
      </c>
      <c r="N395" s="77">
        <f t="shared" si="16"/>
        <v>1.8210337735857122E-2</v>
      </c>
      <c r="P395" s="70"/>
      <c r="Q395" s="70"/>
    </row>
    <row r="396" spans="1:17" x14ac:dyDescent="0.25">
      <c r="A396" s="74" t="s">
        <v>7</v>
      </c>
      <c r="B396" s="74" t="s">
        <v>37</v>
      </c>
      <c r="C396" s="74" t="s">
        <v>36</v>
      </c>
      <c r="D396" s="74" t="s">
        <v>35</v>
      </c>
      <c r="E396" s="74" t="s">
        <v>53</v>
      </c>
      <c r="F396" s="74" t="s">
        <v>33</v>
      </c>
      <c r="G396" s="74" t="s">
        <v>32</v>
      </c>
      <c r="H396" s="73">
        <v>50264</v>
      </c>
      <c r="I396" s="72">
        <v>6.5</v>
      </c>
      <c r="J396" s="79">
        <f t="shared" si="15"/>
        <v>6534.32</v>
      </c>
      <c r="M396" s="78">
        <v>1</v>
      </c>
      <c r="N396" s="77">
        <f t="shared" si="16"/>
        <v>0.13</v>
      </c>
      <c r="P396" s="70"/>
      <c r="Q396" s="70"/>
    </row>
    <row r="397" spans="1:17" x14ac:dyDescent="0.25">
      <c r="A397" s="74" t="s">
        <v>7</v>
      </c>
      <c r="B397" s="74" t="s">
        <v>37</v>
      </c>
      <c r="C397" s="74" t="s">
        <v>36</v>
      </c>
      <c r="D397" s="74" t="s">
        <v>35</v>
      </c>
      <c r="E397" s="74" t="s">
        <v>43</v>
      </c>
      <c r="F397" s="74" t="s">
        <v>33</v>
      </c>
      <c r="G397" s="74" t="s">
        <v>30</v>
      </c>
      <c r="H397" s="73">
        <v>47985</v>
      </c>
      <c r="I397" s="72">
        <v>9.8000000000000007</v>
      </c>
      <c r="J397" s="79">
        <f t="shared" si="15"/>
        <v>9405.0600000000013</v>
      </c>
      <c r="M397" s="78">
        <v>0.19651567088078828</v>
      </c>
      <c r="N397" s="77">
        <f t="shared" si="16"/>
        <v>3.851707149263451E-2</v>
      </c>
      <c r="Q397" s="70"/>
    </row>
    <row r="398" spans="1:17" x14ac:dyDescent="0.25">
      <c r="A398" s="81" t="s">
        <v>7</v>
      </c>
      <c r="B398" s="81" t="s">
        <v>37</v>
      </c>
      <c r="C398" s="81" t="s">
        <v>13</v>
      </c>
      <c r="D398" s="81" t="s">
        <v>35</v>
      </c>
      <c r="E398" s="81" t="s">
        <v>50</v>
      </c>
      <c r="F398" s="81" t="s">
        <v>25</v>
      </c>
      <c r="G398" s="81" t="s">
        <v>30</v>
      </c>
      <c r="H398" s="80">
        <v>45181</v>
      </c>
      <c r="I398" s="72">
        <v>13.5</v>
      </c>
      <c r="J398" s="79">
        <f t="shared" si="15"/>
        <v>12198.87</v>
      </c>
      <c r="M398" s="78">
        <v>7.3173654828172049E-2</v>
      </c>
      <c r="N398" s="77">
        <f t="shared" si="16"/>
        <v>1.9756886803606453E-2</v>
      </c>
      <c r="P398" s="70"/>
      <c r="Q398" s="70"/>
    </row>
    <row r="399" spans="1:17" x14ac:dyDescent="0.25">
      <c r="A399" s="74" t="s">
        <v>7</v>
      </c>
      <c r="B399" s="74" t="s">
        <v>37</v>
      </c>
      <c r="C399" s="74" t="s">
        <v>36</v>
      </c>
      <c r="D399" s="74" t="s">
        <v>35</v>
      </c>
      <c r="E399" s="74" t="s">
        <v>42</v>
      </c>
      <c r="F399" s="74" t="s">
        <v>33</v>
      </c>
      <c r="G399" s="74" t="s">
        <v>30</v>
      </c>
      <c r="H399" s="73">
        <v>45000</v>
      </c>
      <c r="I399" s="72">
        <v>8.1999999999999993</v>
      </c>
      <c r="J399" s="79">
        <f t="shared" si="15"/>
        <v>7379.9999999999991</v>
      </c>
      <c r="M399" s="78">
        <v>0.28580683268868012</v>
      </c>
      <c r="N399" s="77">
        <f t="shared" si="16"/>
        <v>4.6872320560943537E-2</v>
      </c>
      <c r="Q399" s="70"/>
    </row>
    <row r="400" spans="1:17" x14ac:dyDescent="0.25">
      <c r="A400" s="74" t="s">
        <v>7</v>
      </c>
      <c r="B400" s="74" t="s">
        <v>38</v>
      </c>
      <c r="C400" s="74" t="s">
        <v>5</v>
      </c>
      <c r="D400" s="74" t="s">
        <v>35</v>
      </c>
      <c r="E400" s="74" t="s">
        <v>53</v>
      </c>
      <c r="F400" s="74" t="s">
        <v>33</v>
      </c>
      <c r="G400" s="74" t="s">
        <v>30</v>
      </c>
      <c r="H400" s="73">
        <v>42986</v>
      </c>
      <c r="I400" s="72">
        <v>7.5</v>
      </c>
      <c r="J400" s="79">
        <f t="shared" si="15"/>
        <v>6447.9</v>
      </c>
      <c r="M400" s="78">
        <v>0.22460602767211471</v>
      </c>
      <c r="N400" s="77">
        <f t="shared" si="16"/>
        <v>3.3690904150817207E-2</v>
      </c>
      <c r="Q400" s="70"/>
    </row>
    <row r="401" spans="1:17" x14ac:dyDescent="0.25">
      <c r="A401" s="74" t="s">
        <v>7</v>
      </c>
      <c r="B401" s="74" t="s">
        <v>37</v>
      </c>
      <c r="C401" s="74" t="s">
        <v>39</v>
      </c>
      <c r="D401" s="74" t="s">
        <v>35</v>
      </c>
      <c r="E401" s="74" t="s">
        <v>41</v>
      </c>
      <c r="F401" s="74" t="s">
        <v>33</v>
      </c>
      <c r="G401" s="74" t="s">
        <v>30</v>
      </c>
      <c r="H401" s="73">
        <v>42956</v>
      </c>
      <c r="I401" s="72">
        <v>15.1</v>
      </c>
      <c r="J401" s="79">
        <f t="shared" si="15"/>
        <v>12972.712</v>
      </c>
      <c r="M401" s="78">
        <v>9.7756355551307517E-2</v>
      </c>
      <c r="N401" s="77">
        <f t="shared" si="16"/>
        <v>2.9522419376494868E-2</v>
      </c>
      <c r="P401" s="70"/>
      <c r="Q401" s="70"/>
    </row>
    <row r="402" spans="1:17" x14ac:dyDescent="0.25">
      <c r="A402" s="74" t="s">
        <v>7</v>
      </c>
      <c r="B402" s="74" t="s">
        <v>37</v>
      </c>
      <c r="C402" s="74" t="s">
        <v>39</v>
      </c>
      <c r="D402" s="74" t="s">
        <v>35</v>
      </c>
      <c r="E402" s="74" t="s">
        <v>42</v>
      </c>
      <c r="F402" s="74" t="s">
        <v>33</v>
      </c>
      <c r="G402" s="74" t="s">
        <v>28</v>
      </c>
      <c r="H402" s="73">
        <v>42241</v>
      </c>
      <c r="I402" s="72">
        <v>8.8000000000000007</v>
      </c>
      <c r="J402" s="79">
        <f t="shared" si="15"/>
        <v>7434.4160000000011</v>
      </c>
      <c r="M402" s="78">
        <v>0.56051538594233097</v>
      </c>
      <c r="N402" s="77">
        <f t="shared" si="16"/>
        <v>9.8650707925850262E-2</v>
      </c>
      <c r="P402" s="70"/>
      <c r="Q402" s="70"/>
    </row>
    <row r="403" spans="1:17" x14ac:dyDescent="0.25">
      <c r="A403" s="74" t="s">
        <v>7</v>
      </c>
      <c r="B403" s="74" t="s">
        <v>37</v>
      </c>
      <c r="C403" s="74" t="s">
        <v>36</v>
      </c>
      <c r="D403" s="74" t="s">
        <v>35</v>
      </c>
      <c r="E403" s="74" t="s">
        <v>42</v>
      </c>
      <c r="F403" s="74" t="s">
        <v>33</v>
      </c>
      <c r="G403" s="74" t="s">
        <v>29</v>
      </c>
      <c r="H403" s="73">
        <v>41732</v>
      </c>
      <c r="I403" s="72">
        <v>8.8000000000000007</v>
      </c>
      <c r="J403" s="79">
        <f t="shared" si="15"/>
        <v>7344.8320000000003</v>
      </c>
      <c r="M403" s="78">
        <v>0.26505090537253334</v>
      </c>
      <c r="N403" s="77">
        <f t="shared" si="16"/>
        <v>4.6648959345565871E-2</v>
      </c>
      <c r="Q403" s="70"/>
    </row>
    <row r="404" spans="1:17" x14ac:dyDescent="0.25">
      <c r="A404" s="74" t="s">
        <v>7</v>
      </c>
      <c r="B404" s="74" t="s">
        <v>37</v>
      </c>
      <c r="C404" s="74" t="s">
        <v>5</v>
      </c>
      <c r="D404" s="74" t="s">
        <v>35</v>
      </c>
      <c r="E404" s="74" t="s">
        <v>48</v>
      </c>
      <c r="F404" s="74" t="s">
        <v>33</v>
      </c>
      <c r="G404" s="74" t="s">
        <v>32</v>
      </c>
      <c r="H404" s="73">
        <v>41478</v>
      </c>
      <c r="I404" s="72">
        <v>8.9</v>
      </c>
      <c r="J404" s="79">
        <f t="shared" si="15"/>
        <v>7383.0839999999998</v>
      </c>
      <c r="M404" s="78">
        <v>1</v>
      </c>
      <c r="N404" s="77">
        <f t="shared" si="16"/>
        <v>0.17800000000000002</v>
      </c>
      <c r="P404" s="70"/>
      <c r="Q404" s="70"/>
    </row>
    <row r="405" spans="1:17" x14ac:dyDescent="0.25">
      <c r="A405" s="74" t="s">
        <v>7</v>
      </c>
      <c r="B405" s="74" t="s">
        <v>38</v>
      </c>
      <c r="C405" s="74" t="s">
        <v>36</v>
      </c>
      <c r="D405" s="74" t="s">
        <v>35</v>
      </c>
      <c r="E405" s="74" t="s">
        <v>49</v>
      </c>
      <c r="F405" s="74" t="s">
        <v>33</v>
      </c>
      <c r="G405" s="74" t="s">
        <v>28</v>
      </c>
      <c r="H405" s="73">
        <v>41212</v>
      </c>
      <c r="I405" s="72">
        <v>4.5</v>
      </c>
      <c r="J405" s="79">
        <f t="shared" ref="J405:J468" si="17">2*(H405*I405/100)</f>
        <v>3709.08</v>
      </c>
      <c r="M405" s="78">
        <v>0.35238991021804189</v>
      </c>
      <c r="N405" s="77">
        <f t="shared" ref="N405:N468" si="18">2*(I405*M405/100)</f>
        <v>3.1715091919623767E-2</v>
      </c>
      <c r="P405" s="70"/>
      <c r="Q405" s="70"/>
    </row>
    <row r="406" spans="1:17" x14ac:dyDescent="0.25">
      <c r="A406" s="74" t="s">
        <v>7</v>
      </c>
      <c r="B406" s="74" t="s">
        <v>37</v>
      </c>
      <c r="C406" s="74" t="s">
        <v>39</v>
      </c>
      <c r="D406" s="74" t="s">
        <v>35</v>
      </c>
      <c r="E406" s="74" t="s">
        <v>48</v>
      </c>
      <c r="F406" s="74" t="s">
        <v>33</v>
      </c>
      <c r="G406" s="74" t="s">
        <v>32</v>
      </c>
      <c r="H406" s="73">
        <v>39919</v>
      </c>
      <c r="I406" s="72">
        <v>9.6</v>
      </c>
      <c r="J406" s="79">
        <f t="shared" si="17"/>
        <v>7664.4479999999994</v>
      </c>
      <c r="M406" s="78">
        <v>1</v>
      </c>
      <c r="N406" s="77">
        <f t="shared" si="18"/>
        <v>0.192</v>
      </c>
      <c r="P406" s="70"/>
      <c r="Q406" s="70"/>
    </row>
    <row r="407" spans="1:17" x14ac:dyDescent="0.25">
      <c r="A407" s="74" t="s">
        <v>7</v>
      </c>
      <c r="B407" s="74" t="s">
        <v>37</v>
      </c>
      <c r="C407" s="74" t="s">
        <v>39</v>
      </c>
      <c r="D407" s="74" t="s">
        <v>35</v>
      </c>
      <c r="E407" s="74" t="s">
        <v>45</v>
      </c>
      <c r="F407" s="74" t="s">
        <v>33</v>
      </c>
      <c r="G407" s="74" t="s">
        <v>30</v>
      </c>
      <c r="H407" s="73">
        <v>38603</v>
      </c>
      <c r="I407" s="72">
        <v>15.6</v>
      </c>
      <c r="J407" s="79">
        <f t="shared" si="17"/>
        <v>12044.135999999999</v>
      </c>
      <c r="M407" s="78">
        <v>9.2482211734266073E-2</v>
      </c>
      <c r="N407" s="77">
        <f t="shared" si="18"/>
        <v>2.8854450061091014E-2</v>
      </c>
      <c r="P407" s="70"/>
      <c r="Q407" s="70"/>
    </row>
    <row r="408" spans="1:17" x14ac:dyDescent="0.25">
      <c r="A408" s="74" t="s">
        <v>7</v>
      </c>
      <c r="B408" s="74" t="s">
        <v>38</v>
      </c>
      <c r="C408" s="74" t="s">
        <v>36</v>
      </c>
      <c r="D408" s="74" t="s">
        <v>35</v>
      </c>
      <c r="E408" s="74" t="s">
        <v>34</v>
      </c>
      <c r="F408" s="74" t="s">
        <v>33</v>
      </c>
      <c r="G408" s="74" t="s">
        <v>32</v>
      </c>
      <c r="H408" s="73">
        <v>37246</v>
      </c>
      <c r="I408" s="72">
        <v>3.1</v>
      </c>
      <c r="J408" s="79">
        <f t="shared" si="17"/>
        <v>2309.252</v>
      </c>
      <c r="M408" s="78">
        <v>1</v>
      </c>
      <c r="N408" s="77">
        <f t="shared" si="18"/>
        <v>6.2E-2</v>
      </c>
      <c r="P408" s="70"/>
      <c r="Q408" s="70"/>
    </row>
    <row r="409" spans="1:17" x14ac:dyDescent="0.25">
      <c r="A409" s="74" t="s">
        <v>7</v>
      </c>
      <c r="B409" s="74" t="s">
        <v>37</v>
      </c>
      <c r="C409" s="74" t="s">
        <v>36</v>
      </c>
      <c r="D409" s="74" t="s">
        <v>35</v>
      </c>
      <c r="E409" s="74" t="s">
        <v>48</v>
      </c>
      <c r="F409" s="74" t="s">
        <v>33</v>
      </c>
      <c r="G409" s="74" t="s">
        <v>28</v>
      </c>
      <c r="H409" s="73">
        <v>36358</v>
      </c>
      <c r="I409" s="72">
        <v>9.6</v>
      </c>
      <c r="J409" s="79">
        <f t="shared" si="17"/>
        <v>6980.7359999999999</v>
      </c>
      <c r="M409" s="78">
        <v>0.4466749388798113</v>
      </c>
      <c r="N409" s="77">
        <f t="shared" si="18"/>
        <v>8.5761588264923763E-2</v>
      </c>
      <c r="P409" s="70"/>
      <c r="Q409" s="70"/>
    </row>
    <row r="410" spans="1:17" x14ac:dyDescent="0.25">
      <c r="A410" s="74" t="s">
        <v>7</v>
      </c>
      <c r="B410" s="74" t="s">
        <v>38</v>
      </c>
      <c r="C410" s="74" t="s">
        <v>39</v>
      </c>
      <c r="D410" s="74" t="s">
        <v>35</v>
      </c>
      <c r="E410" s="74" t="s">
        <v>53</v>
      </c>
      <c r="F410" s="74" t="s">
        <v>33</v>
      </c>
      <c r="G410" s="74" t="s">
        <v>30</v>
      </c>
      <c r="H410" s="73">
        <v>34629</v>
      </c>
      <c r="I410" s="72">
        <v>8.6999999999999993</v>
      </c>
      <c r="J410" s="79">
        <f t="shared" si="17"/>
        <v>6025.4459999999999</v>
      </c>
      <c r="M410" s="78">
        <v>0.17284770195264146</v>
      </c>
      <c r="N410" s="77">
        <f t="shared" si="18"/>
        <v>3.0075500139759612E-2</v>
      </c>
      <c r="P410" s="70"/>
      <c r="Q410" s="70"/>
    </row>
    <row r="411" spans="1:17" x14ac:dyDescent="0.25">
      <c r="A411" s="81" t="s">
        <v>7</v>
      </c>
      <c r="B411" s="81" t="s">
        <v>37</v>
      </c>
      <c r="C411" s="81" t="s">
        <v>13</v>
      </c>
      <c r="D411" s="81" t="s">
        <v>35</v>
      </c>
      <c r="E411" s="81" t="s">
        <v>50</v>
      </c>
      <c r="F411" s="81" t="s">
        <v>26</v>
      </c>
      <c r="G411" s="81" t="s">
        <v>30</v>
      </c>
      <c r="H411" s="80">
        <v>34624</v>
      </c>
      <c r="I411" s="72">
        <v>16.5</v>
      </c>
      <c r="J411" s="79">
        <f t="shared" si="17"/>
        <v>11425.92</v>
      </c>
      <c r="M411" s="78">
        <v>7.3649281034629463E-2</v>
      </c>
      <c r="N411" s="77">
        <f t="shared" si="18"/>
        <v>2.4304262741427721E-2</v>
      </c>
      <c r="P411" s="70"/>
      <c r="Q411" s="70"/>
    </row>
    <row r="412" spans="1:17" x14ac:dyDescent="0.25">
      <c r="A412" s="74" t="s">
        <v>7</v>
      </c>
      <c r="B412" s="74" t="s">
        <v>37</v>
      </c>
      <c r="C412" s="74" t="s">
        <v>36</v>
      </c>
      <c r="D412" s="74" t="s">
        <v>35</v>
      </c>
      <c r="E412" s="74" t="s">
        <v>46</v>
      </c>
      <c r="F412" s="74" t="s">
        <v>33</v>
      </c>
      <c r="G412" s="74" t="s">
        <v>32</v>
      </c>
      <c r="H412" s="73">
        <v>33616</v>
      </c>
      <c r="I412" s="72">
        <v>9.1999999999999993</v>
      </c>
      <c r="J412" s="79">
        <f t="shared" si="17"/>
        <v>6185.3439999999991</v>
      </c>
      <c r="M412" s="78">
        <v>1</v>
      </c>
      <c r="N412" s="77">
        <f t="shared" si="18"/>
        <v>0.184</v>
      </c>
      <c r="Q412" s="70"/>
    </row>
    <row r="413" spans="1:17" x14ac:dyDescent="0.25">
      <c r="A413" s="81" t="s">
        <v>7</v>
      </c>
      <c r="B413" s="81" t="s">
        <v>37</v>
      </c>
      <c r="C413" s="81" t="s">
        <v>5</v>
      </c>
      <c r="D413" s="81" t="s">
        <v>35</v>
      </c>
      <c r="E413" s="81" t="s">
        <v>42</v>
      </c>
      <c r="F413" s="81" t="s">
        <v>33</v>
      </c>
      <c r="G413" s="81" t="s">
        <v>29</v>
      </c>
      <c r="H413" s="80">
        <v>28873</v>
      </c>
      <c r="I413" s="72">
        <v>11.1</v>
      </c>
      <c r="J413" s="79">
        <f t="shared" si="17"/>
        <v>6409.8059999999996</v>
      </c>
      <c r="M413" s="78">
        <v>0.35173228730143263</v>
      </c>
      <c r="N413" s="77">
        <f t="shared" si="18"/>
        <v>7.8084567780918046E-2</v>
      </c>
      <c r="P413" s="70"/>
      <c r="Q413" s="70"/>
    </row>
    <row r="414" spans="1:17" x14ac:dyDescent="0.25">
      <c r="A414" s="74" t="s">
        <v>7</v>
      </c>
      <c r="B414" s="74" t="s">
        <v>37</v>
      </c>
      <c r="C414" s="74" t="s">
        <v>5</v>
      </c>
      <c r="D414" s="74" t="s">
        <v>35</v>
      </c>
      <c r="E414" s="74" t="s">
        <v>43</v>
      </c>
      <c r="F414" s="74" t="s">
        <v>33</v>
      </c>
      <c r="G414" s="74" t="s">
        <v>30</v>
      </c>
      <c r="H414" s="73">
        <v>28672</v>
      </c>
      <c r="I414" s="72">
        <v>13.1</v>
      </c>
      <c r="J414" s="79">
        <f t="shared" si="17"/>
        <v>7512.0640000000003</v>
      </c>
      <c r="M414" s="78">
        <v>0.23304127314400896</v>
      </c>
      <c r="N414" s="77">
        <f t="shared" si="18"/>
        <v>6.1056813563730349E-2</v>
      </c>
      <c r="P414" s="70"/>
      <c r="Q414" s="70"/>
    </row>
    <row r="415" spans="1:17" x14ac:dyDescent="0.25">
      <c r="A415" s="74" t="s">
        <v>7</v>
      </c>
      <c r="B415" s="74" t="s">
        <v>37</v>
      </c>
      <c r="C415" s="74" t="s">
        <v>5</v>
      </c>
      <c r="D415" s="74" t="s">
        <v>35</v>
      </c>
      <c r="E415" s="74" t="s">
        <v>42</v>
      </c>
      <c r="F415" s="74" t="s">
        <v>33</v>
      </c>
      <c r="G415" s="74" t="s">
        <v>28</v>
      </c>
      <c r="H415" s="73">
        <v>28476</v>
      </c>
      <c r="I415" s="72">
        <v>11.1</v>
      </c>
      <c r="J415" s="79">
        <f t="shared" si="17"/>
        <v>6321.6719999999996</v>
      </c>
      <c r="M415" s="78">
        <v>0.34689601403371989</v>
      </c>
      <c r="N415" s="77">
        <f t="shared" si="18"/>
        <v>7.7010915115485815E-2</v>
      </c>
      <c r="P415" s="70"/>
      <c r="Q415" s="70"/>
    </row>
    <row r="416" spans="1:17" x14ac:dyDescent="0.25">
      <c r="A416" s="76" t="s">
        <v>7</v>
      </c>
      <c r="B416" s="76" t="s">
        <v>37</v>
      </c>
      <c r="C416" s="76" t="s">
        <v>13</v>
      </c>
      <c r="D416" s="76" t="s">
        <v>35</v>
      </c>
      <c r="E416" s="76" t="s">
        <v>50</v>
      </c>
      <c r="F416" s="76" t="s">
        <v>27</v>
      </c>
      <c r="G416" s="76" t="s">
        <v>30</v>
      </c>
      <c r="H416" s="75">
        <v>28080</v>
      </c>
      <c r="I416" s="72">
        <v>18.100000000000001</v>
      </c>
      <c r="J416" s="79">
        <f t="shared" si="17"/>
        <v>10164.960000000001</v>
      </c>
      <c r="M416" s="78">
        <v>8.5676364246594153E-2</v>
      </c>
      <c r="N416" s="77">
        <f t="shared" si="18"/>
        <v>3.1014843857267084E-2</v>
      </c>
      <c r="P416" s="70"/>
      <c r="Q416" s="70"/>
    </row>
    <row r="417" spans="1:17" x14ac:dyDescent="0.25">
      <c r="A417" s="74" t="s">
        <v>7</v>
      </c>
      <c r="B417" s="74" t="s">
        <v>37</v>
      </c>
      <c r="C417" s="74" t="s">
        <v>36</v>
      </c>
      <c r="D417" s="74" t="s">
        <v>35</v>
      </c>
      <c r="E417" s="74" t="s">
        <v>34</v>
      </c>
      <c r="F417" s="74" t="s">
        <v>33</v>
      </c>
      <c r="G417" s="74" t="s">
        <v>30</v>
      </c>
      <c r="H417" s="73">
        <v>27650</v>
      </c>
      <c r="I417" s="72">
        <v>3.9</v>
      </c>
      <c r="J417" s="79">
        <f t="shared" si="17"/>
        <v>2156.6999999999998</v>
      </c>
      <c r="M417" s="78">
        <v>0.51132686084142398</v>
      </c>
      <c r="N417" s="77">
        <f t="shared" si="18"/>
        <v>3.9883495145631075E-2</v>
      </c>
      <c r="Q417" s="70"/>
    </row>
    <row r="418" spans="1:17" x14ac:dyDescent="0.25">
      <c r="A418" s="74" t="s">
        <v>7</v>
      </c>
      <c r="B418" s="74" t="s">
        <v>37</v>
      </c>
      <c r="C418" s="74" t="s">
        <v>39</v>
      </c>
      <c r="D418" s="74" t="s">
        <v>35</v>
      </c>
      <c r="E418" s="74" t="s">
        <v>34</v>
      </c>
      <c r="F418" s="74" t="s">
        <v>33</v>
      </c>
      <c r="G418" s="74" t="s">
        <v>32</v>
      </c>
      <c r="H418" s="73">
        <v>27480</v>
      </c>
      <c r="I418" s="72">
        <v>3.9</v>
      </c>
      <c r="J418" s="79">
        <f t="shared" si="17"/>
        <v>2143.44</v>
      </c>
      <c r="M418" s="78">
        <v>1</v>
      </c>
      <c r="N418" s="77">
        <f t="shared" si="18"/>
        <v>7.8E-2</v>
      </c>
      <c r="P418" s="70"/>
      <c r="Q418" s="70"/>
    </row>
    <row r="419" spans="1:17" x14ac:dyDescent="0.25">
      <c r="A419" s="74" t="s">
        <v>7</v>
      </c>
      <c r="B419" s="74" t="s">
        <v>38</v>
      </c>
      <c r="C419" s="74" t="s">
        <v>5</v>
      </c>
      <c r="D419" s="74" t="s">
        <v>35</v>
      </c>
      <c r="E419" s="74" t="s">
        <v>49</v>
      </c>
      <c r="F419" s="74" t="s">
        <v>33</v>
      </c>
      <c r="G419" s="74" t="s">
        <v>29</v>
      </c>
      <c r="H419" s="73">
        <v>27406</v>
      </c>
      <c r="I419" s="72">
        <v>6.2</v>
      </c>
      <c r="J419" s="79">
        <f t="shared" si="17"/>
        <v>3398.3440000000001</v>
      </c>
      <c r="M419" s="78">
        <v>0.48585307048645582</v>
      </c>
      <c r="N419" s="77">
        <f t="shared" si="18"/>
        <v>6.0245780740320526E-2</v>
      </c>
      <c r="P419" s="70"/>
      <c r="Q419" s="70"/>
    </row>
    <row r="420" spans="1:17" x14ac:dyDescent="0.25">
      <c r="A420" s="74" t="s">
        <v>7</v>
      </c>
      <c r="B420" s="74" t="s">
        <v>37</v>
      </c>
      <c r="C420" s="74" t="s">
        <v>5</v>
      </c>
      <c r="D420" s="74" t="s">
        <v>35</v>
      </c>
      <c r="E420" s="74" t="s">
        <v>43</v>
      </c>
      <c r="F420" s="74" t="s">
        <v>33</v>
      </c>
      <c r="G420" s="74" t="s">
        <v>29</v>
      </c>
      <c r="H420" s="73">
        <v>27156</v>
      </c>
      <c r="I420" s="72">
        <v>13.1</v>
      </c>
      <c r="J420" s="79">
        <f t="shared" si="17"/>
        <v>7114.8719999999994</v>
      </c>
      <c r="M420" s="78">
        <v>0.22071947591722613</v>
      </c>
      <c r="N420" s="77">
        <f t="shared" si="18"/>
        <v>5.7828502690313241E-2</v>
      </c>
      <c r="P420" s="70"/>
      <c r="Q420" s="70"/>
    </row>
    <row r="421" spans="1:17" x14ac:dyDescent="0.25">
      <c r="A421" s="74" t="s">
        <v>7</v>
      </c>
      <c r="B421" s="74" t="s">
        <v>37</v>
      </c>
      <c r="C421" s="74" t="s">
        <v>5</v>
      </c>
      <c r="D421" s="74" t="s">
        <v>35</v>
      </c>
      <c r="E421" s="74" t="s">
        <v>34</v>
      </c>
      <c r="F421" s="74" t="s">
        <v>33</v>
      </c>
      <c r="G421" s="74" t="s">
        <v>32</v>
      </c>
      <c r="H421" s="73">
        <v>26595</v>
      </c>
      <c r="I421" s="72">
        <v>3.9</v>
      </c>
      <c r="J421" s="79">
        <f t="shared" si="17"/>
        <v>2074.41</v>
      </c>
      <c r="M421" s="78">
        <v>1</v>
      </c>
      <c r="N421" s="77">
        <f t="shared" si="18"/>
        <v>7.8E-2</v>
      </c>
      <c r="P421" s="70"/>
      <c r="Q421" s="70"/>
    </row>
    <row r="422" spans="1:17" x14ac:dyDescent="0.25">
      <c r="A422" s="74" t="s">
        <v>7</v>
      </c>
      <c r="B422" s="74" t="s">
        <v>38</v>
      </c>
      <c r="C422" s="74" t="s">
        <v>39</v>
      </c>
      <c r="D422" s="74" t="s">
        <v>35</v>
      </c>
      <c r="E422" s="74" t="s">
        <v>49</v>
      </c>
      <c r="F422" s="74" t="s">
        <v>33</v>
      </c>
      <c r="G422" s="74" t="s">
        <v>29</v>
      </c>
      <c r="H422" s="73">
        <v>26209</v>
      </c>
      <c r="I422" s="72">
        <v>6.2</v>
      </c>
      <c r="J422" s="79">
        <f t="shared" si="17"/>
        <v>3249.9160000000002</v>
      </c>
      <c r="M422" s="78">
        <v>0.4329060817283869</v>
      </c>
      <c r="N422" s="77">
        <f t="shared" si="18"/>
        <v>5.3680354134319978E-2</v>
      </c>
      <c r="P422" s="70"/>
      <c r="Q422" s="70"/>
    </row>
    <row r="423" spans="1:17" x14ac:dyDescent="0.25">
      <c r="A423" s="74" t="s">
        <v>7</v>
      </c>
      <c r="B423" s="74" t="s">
        <v>37</v>
      </c>
      <c r="C423" s="74" t="s">
        <v>36</v>
      </c>
      <c r="D423" s="74" t="s">
        <v>35</v>
      </c>
      <c r="E423" s="74" t="s">
        <v>48</v>
      </c>
      <c r="F423" s="74" t="s">
        <v>33</v>
      </c>
      <c r="G423" s="74" t="s">
        <v>29</v>
      </c>
      <c r="H423" s="73">
        <v>25876</v>
      </c>
      <c r="I423" s="72">
        <v>11.3</v>
      </c>
      <c r="J423" s="79">
        <f t="shared" si="17"/>
        <v>5847.9760000000006</v>
      </c>
      <c r="M423" s="78">
        <v>0.31789869405506344</v>
      </c>
      <c r="N423" s="77">
        <f t="shared" si="18"/>
        <v>7.1845104856444339E-2</v>
      </c>
      <c r="P423" s="70"/>
      <c r="Q423" s="70"/>
    </row>
    <row r="424" spans="1:17" x14ac:dyDescent="0.25">
      <c r="A424" s="74" t="s">
        <v>7</v>
      </c>
      <c r="B424" s="74" t="s">
        <v>38</v>
      </c>
      <c r="C424" s="74" t="s">
        <v>39</v>
      </c>
      <c r="D424" s="74" t="s">
        <v>35</v>
      </c>
      <c r="E424" s="74" t="s">
        <v>49</v>
      </c>
      <c r="F424" s="74" t="s">
        <v>33</v>
      </c>
      <c r="G424" s="74" t="s">
        <v>28</v>
      </c>
      <c r="H424" s="73">
        <v>25385</v>
      </c>
      <c r="I424" s="72">
        <v>6.2</v>
      </c>
      <c r="J424" s="79">
        <f t="shared" si="17"/>
        <v>3147.74</v>
      </c>
      <c r="M424" s="78">
        <v>0.41929569555019658</v>
      </c>
      <c r="N424" s="77">
        <f t="shared" si="18"/>
        <v>5.1992666248224378E-2</v>
      </c>
      <c r="P424" s="70"/>
      <c r="Q424" s="70"/>
    </row>
    <row r="425" spans="1:17" x14ac:dyDescent="0.25">
      <c r="A425" s="74" t="s">
        <v>7</v>
      </c>
      <c r="B425" s="74" t="s">
        <v>37</v>
      </c>
      <c r="C425" s="74" t="s">
        <v>5</v>
      </c>
      <c r="D425" s="74" t="s">
        <v>35</v>
      </c>
      <c r="E425" s="74" t="s">
        <v>53</v>
      </c>
      <c r="F425" s="74" t="s">
        <v>33</v>
      </c>
      <c r="G425" s="74" t="s">
        <v>32</v>
      </c>
      <c r="H425" s="73">
        <v>25246</v>
      </c>
      <c r="I425" s="72">
        <v>9.5</v>
      </c>
      <c r="J425" s="79">
        <f t="shared" si="17"/>
        <v>4796.74</v>
      </c>
      <c r="M425" s="78">
        <v>1</v>
      </c>
      <c r="N425" s="77">
        <f t="shared" si="18"/>
        <v>0.19</v>
      </c>
      <c r="P425" s="70"/>
      <c r="Q425" s="70"/>
    </row>
    <row r="426" spans="1:17" x14ac:dyDescent="0.25">
      <c r="A426" s="74" t="s">
        <v>7</v>
      </c>
      <c r="B426" s="74" t="s">
        <v>37</v>
      </c>
      <c r="C426" s="74" t="s">
        <v>39</v>
      </c>
      <c r="D426" s="74" t="s">
        <v>35</v>
      </c>
      <c r="E426" s="74" t="s">
        <v>53</v>
      </c>
      <c r="F426" s="74" t="s">
        <v>33</v>
      </c>
      <c r="G426" s="74" t="s">
        <v>32</v>
      </c>
      <c r="H426" s="73">
        <v>25018</v>
      </c>
      <c r="I426" s="72">
        <v>9.5</v>
      </c>
      <c r="J426" s="79">
        <f t="shared" si="17"/>
        <v>4753.42</v>
      </c>
      <c r="M426" s="78">
        <v>1</v>
      </c>
      <c r="N426" s="77">
        <f t="shared" si="18"/>
        <v>0.19</v>
      </c>
      <c r="P426" s="70"/>
      <c r="Q426" s="70"/>
    </row>
    <row r="427" spans="1:17" x14ac:dyDescent="0.25">
      <c r="A427" s="74" t="s">
        <v>7</v>
      </c>
      <c r="B427" s="74" t="s">
        <v>37</v>
      </c>
      <c r="C427" s="74" t="s">
        <v>5</v>
      </c>
      <c r="D427" s="74" t="s">
        <v>35</v>
      </c>
      <c r="E427" s="74" t="s">
        <v>42</v>
      </c>
      <c r="F427" s="74" t="s">
        <v>33</v>
      </c>
      <c r="G427" s="74" t="s">
        <v>30</v>
      </c>
      <c r="H427" s="73">
        <v>24739</v>
      </c>
      <c r="I427" s="72">
        <v>11.3</v>
      </c>
      <c r="J427" s="79">
        <f t="shared" si="17"/>
        <v>5591.0140000000001</v>
      </c>
      <c r="M427" s="78">
        <v>0.30137169866484748</v>
      </c>
      <c r="N427" s="77">
        <f t="shared" si="18"/>
        <v>6.8110003898255528E-2</v>
      </c>
      <c r="P427" s="70"/>
      <c r="Q427" s="70"/>
    </row>
    <row r="428" spans="1:17" x14ac:dyDescent="0.25">
      <c r="A428" s="74" t="s">
        <v>7</v>
      </c>
      <c r="B428" s="74" t="s">
        <v>37</v>
      </c>
      <c r="C428" s="74" t="s">
        <v>39</v>
      </c>
      <c r="D428" s="74" t="s">
        <v>35</v>
      </c>
      <c r="E428" s="74" t="s">
        <v>43</v>
      </c>
      <c r="F428" s="74" t="s">
        <v>33</v>
      </c>
      <c r="G428" s="74" t="s">
        <v>29</v>
      </c>
      <c r="H428" s="73">
        <v>24703</v>
      </c>
      <c r="I428" s="72">
        <v>13.4</v>
      </c>
      <c r="J428" s="79">
        <f t="shared" si="17"/>
        <v>6620.4040000000005</v>
      </c>
      <c r="M428" s="78">
        <v>0.20391266663915142</v>
      </c>
      <c r="N428" s="77">
        <f t="shared" si="18"/>
        <v>5.4648594659292588E-2</v>
      </c>
      <c r="P428" s="70"/>
      <c r="Q428" s="70"/>
    </row>
    <row r="429" spans="1:17" x14ac:dyDescent="0.25">
      <c r="A429" s="74" t="s">
        <v>7</v>
      </c>
      <c r="B429" s="74" t="s">
        <v>38</v>
      </c>
      <c r="C429" s="74" t="s">
        <v>36</v>
      </c>
      <c r="D429" s="74" t="s">
        <v>35</v>
      </c>
      <c r="E429" s="74" t="s">
        <v>49</v>
      </c>
      <c r="F429" s="74" t="s">
        <v>33</v>
      </c>
      <c r="G429" s="74" t="s">
        <v>30</v>
      </c>
      <c r="H429" s="73">
        <v>22123</v>
      </c>
      <c r="I429" s="72">
        <v>6.6</v>
      </c>
      <c r="J429" s="79">
        <f t="shared" si="17"/>
        <v>2920.2359999999999</v>
      </c>
      <c r="M429" s="78">
        <v>0.18916631038905515</v>
      </c>
      <c r="N429" s="77">
        <f t="shared" si="18"/>
        <v>2.4969952971355278E-2</v>
      </c>
      <c r="P429" s="70"/>
      <c r="Q429" s="70"/>
    </row>
    <row r="430" spans="1:17" x14ac:dyDescent="0.25">
      <c r="A430" s="74" t="s">
        <v>7</v>
      </c>
      <c r="B430" s="74" t="s">
        <v>37</v>
      </c>
      <c r="C430" s="74" t="s">
        <v>36</v>
      </c>
      <c r="D430" s="74" t="s">
        <v>35</v>
      </c>
      <c r="E430" s="74" t="s">
        <v>53</v>
      </c>
      <c r="F430" s="74" t="s">
        <v>33</v>
      </c>
      <c r="G430" s="74" t="s">
        <v>29</v>
      </c>
      <c r="H430" s="73">
        <v>20929</v>
      </c>
      <c r="I430" s="72">
        <v>10.8</v>
      </c>
      <c r="J430" s="79">
        <f t="shared" si="17"/>
        <v>4520.6640000000007</v>
      </c>
      <c r="M430" s="78">
        <v>0.41638150565016713</v>
      </c>
      <c r="N430" s="77">
        <f t="shared" si="18"/>
        <v>8.9938405220436113E-2</v>
      </c>
      <c r="P430" s="70"/>
      <c r="Q430" s="70"/>
    </row>
    <row r="431" spans="1:17" x14ac:dyDescent="0.25">
      <c r="A431" s="74" t="s">
        <v>7</v>
      </c>
      <c r="B431" s="74" t="s">
        <v>37</v>
      </c>
      <c r="C431" s="74" t="s">
        <v>39</v>
      </c>
      <c r="D431" s="74" t="s">
        <v>35</v>
      </c>
      <c r="E431" s="74" t="s">
        <v>42</v>
      </c>
      <c r="F431" s="74" t="s">
        <v>33</v>
      </c>
      <c r="G431" s="74" t="s">
        <v>30</v>
      </c>
      <c r="H431" s="73">
        <v>20261</v>
      </c>
      <c r="I431" s="72">
        <v>12.4</v>
      </c>
      <c r="J431" s="79">
        <f t="shared" si="17"/>
        <v>5024.7280000000001</v>
      </c>
      <c r="M431" s="78">
        <v>0.26885258953570151</v>
      </c>
      <c r="N431" s="77">
        <f t="shared" si="18"/>
        <v>6.6675442204853969E-2</v>
      </c>
      <c r="P431" s="70"/>
      <c r="Q431" s="70"/>
    </row>
    <row r="432" spans="1:17" x14ac:dyDescent="0.25">
      <c r="A432" s="81" t="s">
        <v>7</v>
      </c>
      <c r="B432" s="81" t="s">
        <v>38</v>
      </c>
      <c r="C432" s="81" t="s">
        <v>5</v>
      </c>
      <c r="D432" s="81" t="s">
        <v>35</v>
      </c>
      <c r="E432" s="81" t="s">
        <v>34</v>
      </c>
      <c r="F432" s="81" t="s">
        <v>33</v>
      </c>
      <c r="G432" s="81" t="s">
        <v>32</v>
      </c>
      <c r="H432" s="80">
        <v>20128</v>
      </c>
      <c r="I432" s="72">
        <v>4.5</v>
      </c>
      <c r="J432" s="79">
        <f t="shared" si="17"/>
        <v>1811.52</v>
      </c>
      <c r="M432" s="78">
        <v>1</v>
      </c>
      <c r="N432" s="77">
        <f t="shared" si="18"/>
        <v>0.09</v>
      </c>
      <c r="P432" s="70"/>
      <c r="Q432" s="70"/>
    </row>
    <row r="433" spans="1:17" x14ac:dyDescent="0.25">
      <c r="A433" s="74" t="s">
        <v>7</v>
      </c>
      <c r="B433" s="74" t="s">
        <v>37</v>
      </c>
      <c r="C433" s="74" t="s">
        <v>5</v>
      </c>
      <c r="D433" s="74" t="s">
        <v>35</v>
      </c>
      <c r="E433" s="74" t="s">
        <v>48</v>
      </c>
      <c r="F433" s="74" t="s">
        <v>33</v>
      </c>
      <c r="G433" s="74" t="s">
        <v>28</v>
      </c>
      <c r="H433" s="73">
        <v>20045</v>
      </c>
      <c r="I433" s="72">
        <v>12.6</v>
      </c>
      <c r="J433" s="79">
        <f t="shared" si="17"/>
        <v>5051.34</v>
      </c>
      <c r="M433" s="78">
        <v>0.48326823858430973</v>
      </c>
      <c r="N433" s="77">
        <f t="shared" si="18"/>
        <v>0.12178359612324606</v>
      </c>
      <c r="P433" s="70"/>
      <c r="Q433" s="70"/>
    </row>
    <row r="434" spans="1:17" x14ac:dyDescent="0.25">
      <c r="A434" s="74" t="s">
        <v>7</v>
      </c>
      <c r="B434" s="74" t="s">
        <v>37</v>
      </c>
      <c r="C434" s="74" t="s">
        <v>39</v>
      </c>
      <c r="D434" s="74" t="s">
        <v>35</v>
      </c>
      <c r="E434" s="74" t="s">
        <v>43</v>
      </c>
      <c r="F434" s="74" t="s">
        <v>33</v>
      </c>
      <c r="G434" s="74" t="s">
        <v>30</v>
      </c>
      <c r="H434" s="73">
        <v>19313</v>
      </c>
      <c r="I434" s="72">
        <v>15.1</v>
      </c>
      <c r="J434" s="79">
        <f t="shared" si="17"/>
        <v>5832.5259999999998</v>
      </c>
      <c r="M434" s="78">
        <v>0.15942052911799909</v>
      </c>
      <c r="N434" s="77">
        <f t="shared" si="18"/>
        <v>4.814499979363572E-2</v>
      </c>
      <c r="P434" s="70"/>
      <c r="Q434" s="70"/>
    </row>
    <row r="435" spans="1:17" x14ac:dyDescent="0.25">
      <c r="A435" s="74" t="s">
        <v>7</v>
      </c>
      <c r="B435" s="74" t="s">
        <v>37</v>
      </c>
      <c r="C435" s="74" t="s">
        <v>36</v>
      </c>
      <c r="D435" s="74" t="s">
        <v>35</v>
      </c>
      <c r="E435" s="74" t="s">
        <v>48</v>
      </c>
      <c r="F435" s="74" t="s">
        <v>33</v>
      </c>
      <c r="G435" s="74" t="s">
        <v>30</v>
      </c>
      <c r="H435" s="73">
        <v>19163</v>
      </c>
      <c r="I435" s="72">
        <v>13</v>
      </c>
      <c r="J435" s="79">
        <f t="shared" si="17"/>
        <v>4982.38</v>
      </c>
      <c r="M435" s="78">
        <v>0.23542636706512526</v>
      </c>
      <c r="N435" s="77">
        <f t="shared" si="18"/>
        <v>6.1210855436932568E-2</v>
      </c>
      <c r="P435" s="70"/>
      <c r="Q435" s="70"/>
    </row>
    <row r="436" spans="1:17" x14ac:dyDescent="0.25">
      <c r="A436" s="74" t="s">
        <v>7</v>
      </c>
      <c r="B436" s="74" t="s">
        <v>38</v>
      </c>
      <c r="C436" s="74" t="s">
        <v>39</v>
      </c>
      <c r="D436" s="74" t="s">
        <v>35</v>
      </c>
      <c r="E436" s="74" t="s">
        <v>34</v>
      </c>
      <c r="F436" s="74" t="s">
        <v>33</v>
      </c>
      <c r="G436" s="74" t="s">
        <v>32</v>
      </c>
      <c r="H436" s="73">
        <v>17118</v>
      </c>
      <c r="I436" s="72">
        <v>5</v>
      </c>
      <c r="J436" s="79">
        <f t="shared" si="17"/>
        <v>1711.8</v>
      </c>
      <c r="M436" s="78">
        <v>1</v>
      </c>
      <c r="N436" s="77">
        <f t="shared" si="18"/>
        <v>0.1</v>
      </c>
      <c r="P436" s="70"/>
      <c r="Q436" s="70"/>
    </row>
    <row r="437" spans="1:17" x14ac:dyDescent="0.25">
      <c r="A437" s="76" t="s">
        <v>7</v>
      </c>
      <c r="B437" s="76" t="s">
        <v>38</v>
      </c>
      <c r="C437" s="76" t="s">
        <v>36</v>
      </c>
      <c r="D437" s="76" t="s">
        <v>35</v>
      </c>
      <c r="E437" s="76" t="s">
        <v>34</v>
      </c>
      <c r="F437" s="76" t="s">
        <v>33</v>
      </c>
      <c r="G437" s="76" t="s">
        <v>29</v>
      </c>
      <c r="H437" s="75">
        <v>16940</v>
      </c>
      <c r="I437" s="72">
        <v>5.2</v>
      </c>
      <c r="J437" s="79">
        <f t="shared" si="17"/>
        <v>1761.76</v>
      </c>
      <c r="M437" s="78">
        <v>0.45481393975191969</v>
      </c>
      <c r="N437" s="77">
        <f t="shared" si="18"/>
        <v>4.7300649734199646E-2</v>
      </c>
      <c r="P437" s="70"/>
      <c r="Q437" s="70"/>
    </row>
    <row r="438" spans="1:17" x14ac:dyDescent="0.25">
      <c r="A438" s="74" t="s">
        <v>7</v>
      </c>
      <c r="B438" s="74" t="s">
        <v>37</v>
      </c>
      <c r="C438" s="74" t="s">
        <v>5</v>
      </c>
      <c r="D438" s="74" t="s">
        <v>35</v>
      </c>
      <c r="E438" s="74" t="s">
        <v>46</v>
      </c>
      <c r="F438" s="74" t="s">
        <v>33</v>
      </c>
      <c r="G438" s="74" t="s">
        <v>32</v>
      </c>
      <c r="H438" s="73">
        <v>16820</v>
      </c>
      <c r="I438" s="72">
        <v>12.7</v>
      </c>
      <c r="J438" s="79">
        <f t="shared" si="17"/>
        <v>4272.28</v>
      </c>
      <c r="M438" s="78">
        <v>1</v>
      </c>
      <c r="N438" s="77">
        <f t="shared" si="18"/>
        <v>0.254</v>
      </c>
      <c r="P438" s="70"/>
      <c r="Q438" s="70"/>
    </row>
    <row r="439" spans="1:17" x14ac:dyDescent="0.25">
      <c r="A439" s="74" t="s">
        <v>7</v>
      </c>
      <c r="B439" s="74" t="s">
        <v>37</v>
      </c>
      <c r="C439" s="74" t="s">
        <v>39</v>
      </c>
      <c r="D439" s="74" t="s">
        <v>35</v>
      </c>
      <c r="E439" s="74" t="s">
        <v>46</v>
      </c>
      <c r="F439" s="74" t="s">
        <v>33</v>
      </c>
      <c r="G439" s="74" t="s">
        <v>32</v>
      </c>
      <c r="H439" s="73">
        <v>16796</v>
      </c>
      <c r="I439" s="72">
        <v>12.7</v>
      </c>
      <c r="J439" s="79">
        <f t="shared" si="17"/>
        <v>4266.1839999999993</v>
      </c>
      <c r="M439" s="78">
        <v>1</v>
      </c>
      <c r="N439" s="77">
        <f t="shared" si="18"/>
        <v>0.254</v>
      </c>
      <c r="P439" s="70"/>
      <c r="Q439" s="70"/>
    </row>
    <row r="440" spans="1:17" x14ac:dyDescent="0.25">
      <c r="A440" s="74" t="s">
        <v>7</v>
      </c>
      <c r="B440" s="74" t="s">
        <v>37</v>
      </c>
      <c r="C440" s="74" t="s">
        <v>39</v>
      </c>
      <c r="D440" s="74" t="s">
        <v>35</v>
      </c>
      <c r="E440" s="74" t="s">
        <v>48</v>
      </c>
      <c r="F440" s="74" t="s">
        <v>33</v>
      </c>
      <c r="G440" s="74" t="s">
        <v>28</v>
      </c>
      <c r="H440" s="73">
        <v>16313</v>
      </c>
      <c r="I440" s="72">
        <v>14.2</v>
      </c>
      <c r="J440" s="79">
        <f t="shared" si="17"/>
        <v>4632.8919999999998</v>
      </c>
      <c r="M440" s="78">
        <v>0.40865252135574537</v>
      </c>
      <c r="N440" s="77">
        <f t="shared" si="18"/>
        <v>0.11605731606503168</v>
      </c>
      <c r="P440" s="70"/>
      <c r="Q440" s="70"/>
    </row>
    <row r="441" spans="1:17" x14ac:dyDescent="0.25">
      <c r="A441" s="74" t="s">
        <v>7</v>
      </c>
      <c r="B441" s="74" t="s">
        <v>38</v>
      </c>
      <c r="C441" s="74" t="s">
        <v>5</v>
      </c>
      <c r="D441" s="74" t="s">
        <v>35</v>
      </c>
      <c r="E441" s="74" t="s">
        <v>49</v>
      </c>
      <c r="F441" s="74" t="s">
        <v>33</v>
      </c>
      <c r="G441" s="74" t="s">
        <v>28</v>
      </c>
      <c r="H441" s="73">
        <v>15827</v>
      </c>
      <c r="I441" s="72">
        <v>8.3000000000000007</v>
      </c>
      <c r="J441" s="79">
        <f t="shared" si="17"/>
        <v>2627.2820000000002</v>
      </c>
      <c r="M441" s="78">
        <v>0.28058076868529286</v>
      </c>
      <c r="N441" s="77">
        <f t="shared" si="18"/>
        <v>4.6576407601758615E-2</v>
      </c>
      <c r="P441" s="70"/>
      <c r="Q441" s="70"/>
    </row>
    <row r="442" spans="1:17" x14ac:dyDescent="0.25">
      <c r="A442" s="74" t="s">
        <v>7</v>
      </c>
      <c r="B442" s="74" t="s">
        <v>37</v>
      </c>
      <c r="C442" s="74" t="s">
        <v>36</v>
      </c>
      <c r="D442" s="74" t="s">
        <v>35</v>
      </c>
      <c r="E442" s="74" t="s">
        <v>53</v>
      </c>
      <c r="F442" s="74" t="s">
        <v>33</v>
      </c>
      <c r="G442" s="74" t="s">
        <v>28</v>
      </c>
      <c r="H442" s="73">
        <v>15638</v>
      </c>
      <c r="I442" s="72">
        <v>12.4</v>
      </c>
      <c r="J442" s="79">
        <f t="shared" si="17"/>
        <v>3878.2240000000002</v>
      </c>
      <c r="M442" s="78">
        <v>0.3111173006525545</v>
      </c>
      <c r="N442" s="77">
        <f t="shared" si="18"/>
        <v>7.7157090561833522E-2</v>
      </c>
      <c r="P442" s="70"/>
      <c r="Q442" s="70"/>
    </row>
    <row r="443" spans="1:17" x14ac:dyDescent="0.25">
      <c r="A443" s="74" t="s">
        <v>7</v>
      </c>
      <c r="B443" s="74" t="s">
        <v>37</v>
      </c>
      <c r="C443" s="74" t="s">
        <v>39</v>
      </c>
      <c r="D443" s="74" t="s">
        <v>35</v>
      </c>
      <c r="E443" s="74" t="s">
        <v>48</v>
      </c>
      <c r="F443" s="74" t="s">
        <v>33</v>
      </c>
      <c r="G443" s="74" t="s">
        <v>29</v>
      </c>
      <c r="H443" s="73">
        <v>15204</v>
      </c>
      <c r="I443" s="72">
        <v>14.7</v>
      </c>
      <c r="J443" s="79">
        <f t="shared" si="17"/>
        <v>4469.9759999999997</v>
      </c>
      <c r="M443" s="78">
        <v>0.38087126431022822</v>
      </c>
      <c r="N443" s="77">
        <f t="shared" si="18"/>
        <v>0.11197615170720709</v>
      </c>
      <c r="P443" s="70"/>
      <c r="Q443" s="70"/>
    </row>
    <row r="444" spans="1:17" x14ac:dyDescent="0.25">
      <c r="A444" s="74" t="s">
        <v>7</v>
      </c>
      <c r="B444" s="74" t="s">
        <v>37</v>
      </c>
      <c r="C444" s="74" t="s">
        <v>39</v>
      </c>
      <c r="D444" s="74" t="s">
        <v>35</v>
      </c>
      <c r="E444" s="74" t="s">
        <v>34</v>
      </c>
      <c r="F444" s="74" t="s">
        <v>33</v>
      </c>
      <c r="G444" s="74" t="s">
        <v>30</v>
      </c>
      <c r="H444" s="73">
        <v>14477</v>
      </c>
      <c r="I444" s="72">
        <v>5.5</v>
      </c>
      <c r="J444" s="79">
        <f t="shared" si="17"/>
        <v>1592.47</v>
      </c>
      <c r="M444" s="78">
        <v>0.52681950509461428</v>
      </c>
      <c r="N444" s="77">
        <f t="shared" si="18"/>
        <v>5.7950145560407569E-2</v>
      </c>
      <c r="P444" s="70"/>
      <c r="Q444" s="70"/>
    </row>
    <row r="445" spans="1:17" x14ac:dyDescent="0.25">
      <c r="A445" s="74" t="s">
        <v>7</v>
      </c>
      <c r="B445" s="74" t="s">
        <v>37</v>
      </c>
      <c r="C445" s="74" t="s">
        <v>36</v>
      </c>
      <c r="D445" s="74" t="s">
        <v>35</v>
      </c>
      <c r="E445" s="74" t="s">
        <v>53</v>
      </c>
      <c r="F445" s="74" t="s">
        <v>33</v>
      </c>
      <c r="G445" s="74" t="s">
        <v>30</v>
      </c>
      <c r="H445" s="73">
        <v>13697</v>
      </c>
      <c r="I445" s="72">
        <v>13.4</v>
      </c>
      <c r="J445" s="79">
        <f t="shared" si="17"/>
        <v>3670.7960000000003</v>
      </c>
      <c r="M445" s="78">
        <v>0.27250119369727838</v>
      </c>
      <c r="N445" s="77">
        <f t="shared" si="18"/>
        <v>7.3030319910870597E-2</v>
      </c>
      <c r="P445" s="70"/>
      <c r="Q445" s="70"/>
    </row>
    <row r="446" spans="1:17" x14ac:dyDescent="0.25">
      <c r="A446" s="74" t="s">
        <v>7</v>
      </c>
      <c r="B446" s="74" t="s">
        <v>37</v>
      </c>
      <c r="C446" s="74" t="s">
        <v>36</v>
      </c>
      <c r="D446" s="74" t="s">
        <v>35</v>
      </c>
      <c r="E446" s="74" t="s">
        <v>46</v>
      </c>
      <c r="F446" s="74" t="s">
        <v>33</v>
      </c>
      <c r="G446" s="74" t="s">
        <v>29</v>
      </c>
      <c r="H446" s="73">
        <v>13375</v>
      </c>
      <c r="I446" s="72">
        <v>4.0999999999999996</v>
      </c>
      <c r="J446" s="79">
        <f t="shared" si="17"/>
        <v>1096.7499999999998</v>
      </c>
      <c r="M446" s="78">
        <v>0.39787601142313184</v>
      </c>
      <c r="N446" s="77">
        <f t="shared" si="18"/>
        <v>3.2625832936696811E-2</v>
      </c>
      <c r="P446" s="70"/>
      <c r="Q446" s="70"/>
    </row>
    <row r="447" spans="1:17" x14ac:dyDescent="0.25">
      <c r="A447" s="74" t="s">
        <v>7</v>
      </c>
      <c r="B447" s="74" t="s">
        <v>37</v>
      </c>
      <c r="C447" s="74" t="s">
        <v>36</v>
      </c>
      <c r="D447" s="74" t="s">
        <v>35</v>
      </c>
      <c r="E447" s="74" t="s">
        <v>34</v>
      </c>
      <c r="F447" s="74" t="s">
        <v>33</v>
      </c>
      <c r="G447" s="74" t="s">
        <v>28</v>
      </c>
      <c r="H447" s="73">
        <v>13370</v>
      </c>
      <c r="I447" s="72">
        <v>5.9</v>
      </c>
      <c r="J447" s="79">
        <f t="shared" si="17"/>
        <v>1577.66</v>
      </c>
      <c r="M447" s="78">
        <v>0.24724919093851133</v>
      </c>
      <c r="N447" s="77">
        <f t="shared" si="18"/>
        <v>2.9175404530744339E-2</v>
      </c>
      <c r="P447" s="70"/>
      <c r="Q447" s="70"/>
    </row>
    <row r="448" spans="1:17" x14ac:dyDescent="0.25">
      <c r="A448" s="74" t="s">
        <v>7</v>
      </c>
      <c r="B448" s="74" t="s">
        <v>38</v>
      </c>
      <c r="C448" s="74" t="s">
        <v>5</v>
      </c>
      <c r="D448" s="74" t="s">
        <v>35</v>
      </c>
      <c r="E448" s="74" t="s">
        <v>49</v>
      </c>
      <c r="F448" s="74" t="s">
        <v>33</v>
      </c>
      <c r="G448" s="74" t="s">
        <v>30</v>
      </c>
      <c r="H448" s="73">
        <v>13175</v>
      </c>
      <c r="I448" s="72">
        <v>8.9</v>
      </c>
      <c r="J448" s="79">
        <f t="shared" si="17"/>
        <v>2345.15</v>
      </c>
      <c r="M448" s="78">
        <v>0.23356616082825132</v>
      </c>
      <c r="N448" s="77">
        <f t="shared" si="18"/>
        <v>4.1574776627428742E-2</v>
      </c>
      <c r="P448" s="70"/>
      <c r="Q448" s="70"/>
    </row>
    <row r="449" spans="1:17" x14ac:dyDescent="0.25">
      <c r="A449" s="74" t="s">
        <v>7</v>
      </c>
      <c r="B449" s="74" t="s">
        <v>37</v>
      </c>
      <c r="C449" s="74" t="s">
        <v>5</v>
      </c>
      <c r="D449" s="74" t="s">
        <v>35</v>
      </c>
      <c r="E449" s="74" t="s">
        <v>34</v>
      </c>
      <c r="F449" s="74" t="s">
        <v>33</v>
      </c>
      <c r="G449" s="74" t="s">
        <v>30</v>
      </c>
      <c r="H449" s="73">
        <v>13173</v>
      </c>
      <c r="I449" s="72">
        <v>5.9</v>
      </c>
      <c r="J449" s="79">
        <f t="shared" si="17"/>
        <v>1554.4140000000002</v>
      </c>
      <c r="M449" s="78">
        <v>0.49531866892272985</v>
      </c>
      <c r="N449" s="77">
        <f t="shared" si="18"/>
        <v>5.844760293288212E-2</v>
      </c>
      <c r="P449" s="70"/>
      <c r="Q449" s="70"/>
    </row>
    <row r="450" spans="1:17" x14ac:dyDescent="0.25">
      <c r="A450" s="74" t="s">
        <v>7</v>
      </c>
      <c r="B450" s="74" t="s">
        <v>37</v>
      </c>
      <c r="C450" s="74" t="s">
        <v>36</v>
      </c>
      <c r="D450" s="74" t="s">
        <v>35</v>
      </c>
      <c r="E450" s="74" t="s">
        <v>34</v>
      </c>
      <c r="F450" s="74" t="s">
        <v>33</v>
      </c>
      <c r="G450" s="74" t="s">
        <v>29</v>
      </c>
      <c r="H450" s="73">
        <v>13055</v>
      </c>
      <c r="I450" s="72">
        <v>5.9</v>
      </c>
      <c r="J450" s="79">
        <f t="shared" si="17"/>
        <v>1540.49</v>
      </c>
      <c r="M450" s="78">
        <v>0.24142394822006472</v>
      </c>
      <c r="N450" s="77">
        <f t="shared" si="18"/>
        <v>2.8488025889967638E-2</v>
      </c>
      <c r="P450" s="70"/>
      <c r="Q450" s="70"/>
    </row>
    <row r="451" spans="1:17" x14ac:dyDescent="0.25">
      <c r="A451" s="74" t="s">
        <v>7</v>
      </c>
      <c r="B451" s="74" t="s">
        <v>37</v>
      </c>
      <c r="C451" s="74" t="s">
        <v>39</v>
      </c>
      <c r="D451" s="74" t="s">
        <v>35</v>
      </c>
      <c r="E451" s="74" t="s">
        <v>42</v>
      </c>
      <c r="F451" s="74" t="s">
        <v>33</v>
      </c>
      <c r="G451" s="74" t="s">
        <v>29</v>
      </c>
      <c r="H451" s="73">
        <v>12859</v>
      </c>
      <c r="I451" s="72">
        <v>16.100000000000001</v>
      </c>
      <c r="J451" s="79">
        <f t="shared" si="17"/>
        <v>4140.5980000000009</v>
      </c>
      <c r="M451" s="78">
        <v>0.1706320245219676</v>
      </c>
      <c r="N451" s="77">
        <f t="shared" si="18"/>
        <v>5.4943511896073577E-2</v>
      </c>
      <c r="P451" s="70"/>
      <c r="Q451" s="70"/>
    </row>
    <row r="452" spans="1:17" x14ac:dyDescent="0.25">
      <c r="A452" s="74" t="s">
        <v>7</v>
      </c>
      <c r="B452" s="74" t="s">
        <v>38</v>
      </c>
      <c r="C452" s="74" t="s">
        <v>36</v>
      </c>
      <c r="D452" s="74" t="s">
        <v>35</v>
      </c>
      <c r="E452" s="74" t="s">
        <v>34</v>
      </c>
      <c r="F452" s="74" t="s">
        <v>33</v>
      </c>
      <c r="G452" s="74" t="s">
        <v>28</v>
      </c>
      <c r="H452" s="73">
        <v>12797</v>
      </c>
      <c r="I452" s="72">
        <v>6.1</v>
      </c>
      <c r="J452" s="79">
        <f t="shared" si="17"/>
        <v>1561.2339999999999</v>
      </c>
      <c r="M452" s="78">
        <v>0.34358051871341888</v>
      </c>
      <c r="N452" s="77">
        <f t="shared" si="18"/>
        <v>4.19168232830371E-2</v>
      </c>
      <c r="P452" s="70"/>
      <c r="Q452" s="70"/>
    </row>
    <row r="453" spans="1:17" x14ac:dyDescent="0.25">
      <c r="A453" s="81" t="s">
        <v>7</v>
      </c>
      <c r="B453" s="81" t="s">
        <v>37</v>
      </c>
      <c r="C453" s="81" t="s">
        <v>5</v>
      </c>
      <c r="D453" s="81" t="s">
        <v>35</v>
      </c>
      <c r="E453" s="81" t="s">
        <v>53</v>
      </c>
      <c r="F453" s="81" t="s">
        <v>33</v>
      </c>
      <c r="G453" s="81" t="s">
        <v>29</v>
      </c>
      <c r="H453" s="80">
        <v>11340</v>
      </c>
      <c r="I453" s="72">
        <v>14.5</v>
      </c>
      <c r="J453" s="79">
        <f t="shared" si="17"/>
        <v>3288.6</v>
      </c>
      <c r="M453" s="78">
        <v>0.4491800681296047</v>
      </c>
      <c r="N453" s="77">
        <f t="shared" si="18"/>
        <v>0.13026221975758537</v>
      </c>
      <c r="P453" s="70"/>
      <c r="Q453" s="70"/>
    </row>
    <row r="454" spans="1:17" x14ac:dyDescent="0.25">
      <c r="A454" s="74" t="s">
        <v>7</v>
      </c>
      <c r="B454" s="74" t="s">
        <v>37</v>
      </c>
      <c r="C454" s="74" t="s">
        <v>36</v>
      </c>
      <c r="D454" s="74" t="s">
        <v>35</v>
      </c>
      <c r="E454" s="74" t="s">
        <v>46</v>
      </c>
      <c r="F454" s="74" t="s">
        <v>33</v>
      </c>
      <c r="G454" s="74" t="s">
        <v>28</v>
      </c>
      <c r="H454" s="73">
        <v>11007</v>
      </c>
      <c r="I454" s="72">
        <v>15.4</v>
      </c>
      <c r="J454" s="79">
        <f t="shared" si="17"/>
        <v>3390.1560000000004</v>
      </c>
      <c r="M454" s="78">
        <v>0.32743336506425513</v>
      </c>
      <c r="N454" s="77">
        <f t="shared" si="18"/>
        <v>0.10084947643979059</v>
      </c>
      <c r="P454" s="70"/>
      <c r="Q454" s="70"/>
    </row>
    <row r="455" spans="1:17" x14ac:dyDescent="0.25">
      <c r="A455" s="74" t="s">
        <v>7</v>
      </c>
      <c r="B455" s="74" t="s">
        <v>37</v>
      </c>
      <c r="C455" s="74" t="s">
        <v>5</v>
      </c>
      <c r="D455" s="74" t="s">
        <v>35</v>
      </c>
      <c r="E455" s="74" t="s">
        <v>48</v>
      </c>
      <c r="F455" s="74" t="s">
        <v>33</v>
      </c>
      <c r="G455" s="74" t="s">
        <v>30</v>
      </c>
      <c r="H455" s="73">
        <v>10761</v>
      </c>
      <c r="I455" s="72">
        <v>18</v>
      </c>
      <c r="J455" s="79">
        <f t="shared" si="17"/>
        <v>3873.96</v>
      </c>
      <c r="M455" s="78">
        <v>0.25943873860841893</v>
      </c>
      <c r="N455" s="77">
        <f t="shared" si="18"/>
        <v>9.3397945899030818E-2</v>
      </c>
      <c r="P455" s="70"/>
      <c r="Q455" s="70"/>
    </row>
    <row r="456" spans="1:17" x14ac:dyDescent="0.25">
      <c r="A456" s="74" t="s">
        <v>7</v>
      </c>
      <c r="B456" s="74" t="s">
        <v>37</v>
      </c>
      <c r="C456" s="74" t="s">
        <v>5</v>
      </c>
      <c r="D456" s="74" t="s">
        <v>35</v>
      </c>
      <c r="E456" s="74" t="s">
        <v>48</v>
      </c>
      <c r="F456" s="74" t="s">
        <v>33</v>
      </c>
      <c r="G456" s="74" t="s">
        <v>29</v>
      </c>
      <c r="H456" s="73">
        <v>10672</v>
      </c>
      <c r="I456" s="72">
        <v>18</v>
      </c>
      <c r="J456" s="79">
        <f t="shared" si="17"/>
        <v>3841.92</v>
      </c>
      <c r="M456" s="78">
        <v>0.25729302280727134</v>
      </c>
      <c r="N456" s="77">
        <f t="shared" si="18"/>
        <v>9.2625488210617682E-2</v>
      </c>
      <c r="P456" s="70"/>
      <c r="Q456" s="70"/>
    </row>
    <row r="457" spans="1:17" x14ac:dyDescent="0.25">
      <c r="A457" s="74" t="s">
        <v>7</v>
      </c>
      <c r="B457" s="74" t="s">
        <v>37</v>
      </c>
      <c r="C457" s="74" t="s">
        <v>39</v>
      </c>
      <c r="D457" s="74" t="s">
        <v>35</v>
      </c>
      <c r="E457" s="74" t="s">
        <v>53</v>
      </c>
      <c r="F457" s="74" t="s">
        <v>33</v>
      </c>
      <c r="G457" s="74" t="s">
        <v>29</v>
      </c>
      <c r="H457" s="73">
        <v>9589</v>
      </c>
      <c r="I457" s="72">
        <v>16.100000000000001</v>
      </c>
      <c r="J457" s="79">
        <f t="shared" si="17"/>
        <v>3087.6580000000004</v>
      </c>
      <c r="M457" s="78">
        <v>0.38328403549444401</v>
      </c>
      <c r="N457" s="77">
        <f t="shared" si="18"/>
        <v>0.12341745942921099</v>
      </c>
      <c r="P457" s="70"/>
      <c r="Q457" s="70"/>
    </row>
    <row r="458" spans="1:17" x14ac:dyDescent="0.25">
      <c r="A458" s="76" t="s">
        <v>7</v>
      </c>
      <c r="B458" s="76" t="s">
        <v>37</v>
      </c>
      <c r="C458" s="76" t="s">
        <v>36</v>
      </c>
      <c r="D458" s="76" t="s">
        <v>35</v>
      </c>
      <c r="E458" s="76" t="s">
        <v>46</v>
      </c>
      <c r="F458" s="76" t="s">
        <v>33</v>
      </c>
      <c r="G458" s="76" t="s">
        <v>30</v>
      </c>
      <c r="H458" s="75">
        <v>9234</v>
      </c>
      <c r="I458" s="72">
        <v>17</v>
      </c>
      <c r="J458" s="79">
        <f t="shared" si="17"/>
        <v>3139.56</v>
      </c>
      <c r="M458" s="78">
        <v>0.27469062351261303</v>
      </c>
      <c r="N458" s="77">
        <f t="shared" si="18"/>
        <v>9.3394811994288424E-2</v>
      </c>
      <c r="P458" s="70"/>
      <c r="Q458" s="70"/>
    </row>
    <row r="459" spans="1:17" x14ac:dyDescent="0.25">
      <c r="A459" s="74" t="s">
        <v>7</v>
      </c>
      <c r="B459" s="74" t="s">
        <v>37</v>
      </c>
      <c r="C459" s="74" t="s">
        <v>39</v>
      </c>
      <c r="D459" s="74" t="s">
        <v>35</v>
      </c>
      <c r="E459" s="74" t="s">
        <v>53</v>
      </c>
      <c r="F459" s="74" t="s">
        <v>33</v>
      </c>
      <c r="G459" s="74" t="s">
        <v>28</v>
      </c>
      <c r="H459" s="73">
        <v>9071</v>
      </c>
      <c r="I459" s="72">
        <v>16.100000000000001</v>
      </c>
      <c r="J459" s="79">
        <f t="shared" si="17"/>
        <v>2920.8620000000001</v>
      </c>
      <c r="M459" s="78">
        <v>0.36257894316092415</v>
      </c>
      <c r="N459" s="77">
        <f t="shared" si="18"/>
        <v>0.11675041969781759</v>
      </c>
      <c r="P459" s="70"/>
      <c r="Q459" s="70"/>
    </row>
    <row r="460" spans="1:17" x14ac:dyDescent="0.25">
      <c r="A460" s="74" t="s">
        <v>7</v>
      </c>
      <c r="B460" s="74" t="s">
        <v>38</v>
      </c>
      <c r="C460" s="74" t="s">
        <v>5</v>
      </c>
      <c r="D460" s="74" t="s">
        <v>35</v>
      </c>
      <c r="E460" s="74" t="s">
        <v>34</v>
      </c>
      <c r="F460" s="74" t="s">
        <v>33</v>
      </c>
      <c r="G460" s="74" t="s">
        <v>29</v>
      </c>
      <c r="H460" s="73">
        <v>9001</v>
      </c>
      <c r="I460" s="72">
        <v>7.3</v>
      </c>
      <c r="J460" s="79">
        <f t="shared" si="17"/>
        <v>1314.146</v>
      </c>
      <c r="M460" s="78">
        <v>0.44718799682034976</v>
      </c>
      <c r="N460" s="77">
        <f t="shared" si="18"/>
        <v>6.5289447535771067E-2</v>
      </c>
      <c r="P460" s="70"/>
      <c r="Q460" s="70"/>
    </row>
    <row r="461" spans="1:17" x14ac:dyDescent="0.25">
      <c r="A461" s="74" t="s">
        <v>7</v>
      </c>
      <c r="B461" s="74" t="s">
        <v>38</v>
      </c>
      <c r="C461" s="74" t="s">
        <v>39</v>
      </c>
      <c r="D461" s="74" t="s">
        <v>35</v>
      </c>
      <c r="E461" s="74" t="s">
        <v>49</v>
      </c>
      <c r="F461" s="74" t="s">
        <v>33</v>
      </c>
      <c r="G461" s="74" t="s">
        <v>30</v>
      </c>
      <c r="H461" s="73">
        <v>8948</v>
      </c>
      <c r="I461" s="72">
        <v>11.6</v>
      </c>
      <c r="J461" s="79">
        <f t="shared" si="17"/>
        <v>2075.9360000000001</v>
      </c>
      <c r="M461" s="78">
        <v>0.14779822272141654</v>
      </c>
      <c r="N461" s="77">
        <f t="shared" si="18"/>
        <v>3.428918767136864E-2</v>
      </c>
      <c r="P461" s="70"/>
      <c r="Q461" s="70"/>
    </row>
    <row r="462" spans="1:17" x14ac:dyDescent="0.25">
      <c r="A462" s="74" t="s">
        <v>7</v>
      </c>
      <c r="B462" s="74" t="s">
        <v>37</v>
      </c>
      <c r="C462" s="74" t="s">
        <v>39</v>
      </c>
      <c r="D462" s="74" t="s">
        <v>35</v>
      </c>
      <c r="E462" s="74" t="s">
        <v>48</v>
      </c>
      <c r="F462" s="74" t="s">
        <v>33</v>
      </c>
      <c r="G462" s="74" t="s">
        <v>30</v>
      </c>
      <c r="H462" s="73">
        <v>8402</v>
      </c>
      <c r="I462" s="72">
        <v>20.2</v>
      </c>
      <c r="J462" s="79">
        <f t="shared" si="17"/>
        <v>3394.4079999999999</v>
      </c>
      <c r="M462" s="78">
        <v>0.21047621433402641</v>
      </c>
      <c r="N462" s="77">
        <f t="shared" si="18"/>
        <v>8.503239059094668E-2</v>
      </c>
      <c r="P462" s="70"/>
      <c r="Q462" s="70"/>
    </row>
    <row r="463" spans="1:17" x14ac:dyDescent="0.25">
      <c r="A463" s="74" t="s">
        <v>7</v>
      </c>
      <c r="B463" s="74" t="s">
        <v>38</v>
      </c>
      <c r="C463" s="74" t="s">
        <v>39</v>
      </c>
      <c r="D463" s="74" t="s">
        <v>35</v>
      </c>
      <c r="E463" s="74" t="s">
        <v>34</v>
      </c>
      <c r="F463" s="74" t="s">
        <v>33</v>
      </c>
      <c r="G463" s="74" t="s">
        <v>29</v>
      </c>
      <c r="H463" s="73">
        <v>7939</v>
      </c>
      <c r="I463" s="72">
        <v>8.3000000000000007</v>
      </c>
      <c r="J463" s="79">
        <f t="shared" si="17"/>
        <v>1317.8740000000003</v>
      </c>
      <c r="M463" s="78">
        <v>0.46378081551583128</v>
      </c>
      <c r="N463" s="77">
        <f t="shared" si="18"/>
        <v>7.6987615375627996E-2</v>
      </c>
      <c r="P463" s="70"/>
      <c r="Q463" s="70"/>
    </row>
    <row r="464" spans="1:17" x14ac:dyDescent="0.25">
      <c r="A464" s="74" t="s">
        <v>7</v>
      </c>
      <c r="B464" s="74" t="s">
        <v>38</v>
      </c>
      <c r="C464" s="74" t="s">
        <v>36</v>
      </c>
      <c r="D464" s="74" t="s">
        <v>35</v>
      </c>
      <c r="E464" s="74" t="s">
        <v>34</v>
      </c>
      <c r="F464" s="74" t="s">
        <v>33</v>
      </c>
      <c r="G464" s="74" t="s">
        <v>30</v>
      </c>
      <c r="H464" s="73">
        <v>7509</v>
      </c>
      <c r="I464" s="72">
        <v>8.3000000000000007</v>
      </c>
      <c r="J464" s="79">
        <f t="shared" si="17"/>
        <v>1246.4940000000001</v>
      </c>
      <c r="M464" s="78">
        <v>0.20160554153466145</v>
      </c>
      <c r="N464" s="77">
        <f t="shared" si="18"/>
        <v>3.3466519894753806E-2</v>
      </c>
      <c r="P464" s="70"/>
      <c r="Q464" s="70"/>
    </row>
    <row r="465" spans="1:17" x14ac:dyDescent="0.25">
      <c r="A465" s="74" t="s">
        <v>7</v>
      </c>
      <c r="B465" s="74" t="s">
        <v>37</v>
      </c>
      <c r="C465" s="74" t="s">
        <v>5</v>
      </c>
      <c r="D465" s="74" t="s">
        <v>35</v>
      </c>
      <c r="E465" s="74" t="s">
        <v>53</v>
      </c>
      <c r="F465" s="74" t="s">
        <v>33</v>
      </c>
      <c r="G465" s="74" t="s">
        <v>30</v>
      </c>
      <c r="H465" s="73">
        <v>7339</v>
      </c>
      <c r="I465" s="72">
        <v>18.3</v>
      </c>
      <c r="J465" s="79">
        <f t="shared" si="17"/>
        <v>2686.0740000000001</v>
      </c>
      <c r="M465" s="78">
        <v>0.29069951675512951</v>
      </c>
      <c r="N465" s="77">
        <f t="shared" si="18"/>
        <v>0.10639602313237739</v>
      </c>
      <c r="P465" s="70"/>
      <c r="Q465" s="70"/>
    </row>
    <row r="466" spans="1:17" x14ac:dyDescent="0.25">
      <c r="A466" s="74" t="s">
        <v>7</v>
      </c>
      <c r="B466" s="74" t="s">
        <v>37</v>
      </c>
      <c r="C466" s="74" t="s">
        <v>5</v>
      </c>
      <c r="D466" s="74" t="s">
        <v>35</v>
      </c>
      <c r="E466" s="74" t="s">
        <v>46</v>
      </c>
      <c r="F466" s="74" t="s">
        <v>33</v>
      </c>
      <c r="G466" s="74" t="s">
        <v>29</v>
      </c>
      <c r="H466" s="73">
        <v>6808</v>
      </c>
      <c r="I466" s="72">
        <v>20.9</v>
      </c>
      <c r="J466" s="79">
        <f t="shared" si="17"/>
        <v>2845.7439999999997</v>
      </c>
      <c r="M466" s="78">
        <v>0.40475624256837101</v>
      </c>
      <c r="N466" s="77">
        <f t="shared" si="18"/>
        <v>0.16918810939357909</v>
      </c>
      <c r="P466" s="70"/>
      <c r="Q466" s="70"/>
    </row>
    <row r="467" spans="1:17" x14ac:dyDescent="0.25">
      <c r="A467" s="74" t="s">
        <v>7</v>
      </c>
      <c r="B467" s="74" t="s">
        <v>37</v>
      </c>
      <c r="C467" s="74" t="s">
        <v>5</v>
      </c>
      <c r="D467" s="74" t="s">
        <v>35</v>
      </c>
      <c r="E467" s="74" t="s">
        <v>34</v>
      </c>
      <c r="F467" s="74" t="s">
        <v>33</v>
      </c>
      <c r="G467" s="74" t="s">
        <v>28</v>
      </c>
      <c r="H467" s="73">
        <v>6723</v>
      </c>
      <c r="I467" s="72">
        <v>8.9</v>
      </c>
      <c r="J467" s="79">
        <f t="shared" si="17"/>
        <v>1196.6940000000002</v>
      </c>
      <c r="M467" s="78">
        <v>0.25279187817258886</v>
      </c>
      <c r="N467" s="77">
        <f t="shared" si="18"/>
        <v>4.4996954314720818E-2</v>
      </c>
      <c r="P467" s="70"/>
      <c r="Q467" s="70"/>
    </row>
    <row r="468" spans="1:17" x14ac:dyDescent="0.25">
      <c r="A468" s="74" t="s">
        <v>7</v>
      </c>
      <c r="B468" s="74" t="s">
        <v>37</v>
      </c>
      <c r="C468" s="74" t="s">
        <v>5</v>
      </c>
      <c r="D468" s="74" t="s">
        <v>35</v>
      </c>
      <c r="E468" s="74" t="s">
        <v>34</v>
      </c>
      <c r="F468" s="74" t="s">
        <v>33</v>
      </c>
      <c r="G468" s="74" t="s">
        <v>29</v>
      </c>
      <c r="H468" s="73">
        <v>6699</v>
      </c>
      <c r="I468" s="72">
        <v>8.9</v>
      </c>
      <c r="J468" s="79">
        <f t="shared" si="17"/>
        <v>1192.422</v>
      </c>
      <c r="M468" s="78">
        <v>0.25188945290468134</v>
      </c>
      <c r="N468" s="77">
        <f t="shared" si="18"/>
        <v>4.4836322617033283E-2</v>
      </c>
      <c r="P468" s="70"/>
      <c r="Q468" s="70"/>
    </row>
    <row r="469" spans="1:17" x14ac:dyDescent="0.25">
      <c r="A469" s="74" t="s">
        <v>7</v>
      </c>
      <c r="B469" s="74" t="s">
        <v>37</v>
      </c>
      <c r="C469" s="74" t="s">
        <v>39</v>
      </c>
      <c r="D469" s="74" t="s">
        <v>35</v>
      </c>
      <c r="E469" s="74" t="s">
        <v>34</v>
      </c>
      <c r="F469" s="74" t="s">
        <v>33</v>
      </c>
      <c r="G469" s="74" t="s">
        <v>28</v>
      </c>
      <c r="H469" s="73">
        <v>6647</v>
      </c>
      <c r="I469" s="72">
        <v>8.9</v>
      </c>
      <c r="J469" s="79">
        <f t="shared" ref="J469:J481" si="19">2*(H469*I469/100)</f>
        <v>1183.1660000000002</v>
      </c>
      <c r="M469" s="78">
        <v>0.24188500727802037</v>
      </c>
      <c r="N469" s="77">
        <f t="shared" ref="N469:N481" si="20">2*(I469*M469/100)</f>
        <v>4.3055531295487628E-2</v>
      </c>
      <c r="P469" s="70"/>
      <c r="Q469" s="70"/>
    </row>
    <row r="470" spans="1:17" x14ac:dyDescent="0.25">
      <c r="A470" s="74" t="s">
        <v>7</v>
      </c>
      <c r="B470" s="74" t="s">
        <v>37</v>
      </c>
      <c r="C470" s="74" t="s">
        <v>5</v>
      </c>
      <c r="D470" s="74" t="s">
        <v>35</v>
      </c>
      <c r="E470" s="74" t="s">
        <v>53</v>
      </c>
      <c r="F470" s="74" t="s">
        <v>33</v>
      </c>
      <c r="G470" s="74" t="s">
        <v>28</v>
      </c>
      <c r="H470" s="73">
        <v>6567</v>
      </c>
      <c r="I470" s="72">
        <v>19.8</v>
      </c>
      <c r="J470" s="79">
        <f t="shared" si="19"/>
        <v>2600.5320000000002</v>
      </c>
      <c r="M470" s="78">
        <v>0.26012041511526579</v>
      </c>
      <c r="N470" s="77">
        <f t="shared" si="20"/>
        <v>0.10300768438564525</v>
      </c>
      <c r="P470" s="70"/>
      <c r="Q470" s="70"/>
    </row>
    <row r="471" spans="1:17" x14ac:dyDescent="0.25">
      <c r="A471" s="74" t="s">
        <v>7</v>
      </c>
      <c r="B471" s="74" t="s">
        <v>37</v>
      </c>
      <c r="C471" s="74" t="s">
        <v>39</v>
      </c>
      <c r="D471" s="74" t="s">
        <v>35</v>
      </c>
      <c r="E471" s="74" t="s">
        <v>46</v>
      </c>
      <c r="F471" s="74" t="s">
        <v>33</v>
      </c>
      <c r="G471" s="74" t="s">
        <v>29</v>
      </c>
      <c r="H471" s="73">
        <v>6567</v>
      </c>
      <c r="I471" s="72">
        <v>20.9</v>
      </c>
      <c r="J471" s="79">
        <f t="shared" si="19"/>
        <v>2745.0059999999999</v>
      </c>
      <c r="M471" s="78">
        <v>0.39098594903548461</v>
      </c>
      <c r="N471" s="77">
        <f t="shared" si="20"/>
        <v>0.16343212669683255</v>
      </c>
      <c r="P471" s="70"/>
      <c r="Q471" s="70"/>
    </row>
    <row r="472" spans="1:17" x14ac:dyDescent="0.25">
      <c r="A472" s="74" t="s">
        <v>7</v>
      </c>
      <c r="B472" s="74" t="s">
        <v>38</v>
      </c>
      <c r="C472" s="74" t="s">
        <v>5</v>
      </c>
      <c r="D472" s="74" t="s">
        <v>35</v>
      </c>
      <c r="E472" s="74" t="s">
        <v>34</v>
      </c>
      <c r="F472" s="74" t="s">
        <v>33</v>
      </c>
      <c r="G472" s="74" t="s">
        <v>28</v>
      </c>
      <c r="H472" s="73">
        <v>6531</v>
      </c>
      <c r="I472" s="72">
        <v>8.9</v>
      </c>
      <c r="J472" s="79">
        <f t="shared" si="19"/>
        <v>1162.518</v>
      </c>
      <c r="M472" s="78">
        <v>0.32447337042925278</v>
      </c>
      <c r="N472" s="77">
        <f t="shared" si="20"/>
        <v>5.7756259936407005E-2</v>
      </c>
      <c r="P472" s="70"/>
      <c r="Q472" s="70"/>
    </row>
    <row r="473" spans="1:17" x14ac:dyDescent="0.25">
      <c r="A473" s="74" t="s">
        <v>7</v>
      </c>
      <c r="B473" s="74" t="s">
        <v>37</v>
      </c>
      <c r="C473" s="74" t="s">
        <v>39</v>
      </c>
      <c r="D473" s="74" t="s">
        <v>35</v>
      </c>
      <c r="E473" s="74" t="s">
        <v>46</v>
      </c>
      <c r="F473" s="74" t="s">
        <v>33</v>
      </c>
      <c r="G473" s="74" t="s">
        <v>28</v>
      </c>
      <c r="H473" s="73">
        <v>6499</v>
      </c>
      <c r="I473" s="72">
        <v>20.9</v>
      </c>
      <c r="J473" s="79">
        <f t="shared" si="19"/>
        <v>2716.5819999999994</v>
      </c>
      <c r="M473" s="78">
        <v>0.38693736603953321</v>
      </c>
      <c r="N473" s="77">
        <f t="shared" si="20"/>
        <v>0.16173981900452489</v>
      </c>
      <c r="P473" s="70"/>
      <c r="Q473" s="70"/>
    </row>
    <row r="474" spans="1:17" x14ac:dyDescent="0.25">
      <c r="A474" s="81" t="s">
        <v>7</v>
      </c>
      <c r="B474" s="81" t="s">
        <v>37</v>
      </c>
      <c r="C474" s="81" t="s">
        <v>36</v>
      </c>
      <c r="D474" s="81" t="s">
        <v>35</v>
      </c>
      <c r="E474" s="81" t="s">
        <v>49</v>
      </c>
      <c r="F474" s="81" t="s">
        <v>33</v>
      </c>
      <c r="G474" s="81" t="s">
        <v>32</v>
      </c>
      <c r="H474" s="80">
        <v>6445</v>
      </c>
      <c r="I474" s="72">
        <v>13.6</v>
      </c>
      <c r="J474" s="79">
        <f t="shared" si="19"/>
        <v>1753.04</v>
      </c>
      <c r="M474" s="78">
        <v>1</v>
      </c>
      <c r="N474" s="77">
        <f t="shared" si="20"/>
        <v>0.27200000000000002</v>
      </c>
      <c r="P474" s="70"/>
      <c r="Q474" s="70"/>
    </row>
    <row r="475" spans="1:17" x14ac:dyDescent="0.25">
      <c r="A475" s="74" t="s">
        <v>7</v>
      </c>
      <c r="B475" s="74" t="s">
        <v>37</v>
      </c>
      <c r="C475" s="74" t="s">
        <v>39</v>
      </c>
      <c r="D475" s="74" t="s">
        <v>35</v>
      </c>
      <c r="E475" s="74" t="s">
        <v>53</v>
      </c>
      <c r="F475" s="74" t="s">
        <v>33</v>
      </c>
      <c r="G475" s="74" t="s">
        <v>30</v>
      </c>
      <c r="H475" s="73">
        <v>6358</v>
      </c>
      <c r="I475" s="72">
        <v>19.8</v>
      </c>
      <c r="J475" s="79">
        <f t="shared" si="19"/>
        <v>2517.768</v>
      </c>
      <c r="M475" s="78">
        <v>0.25413702134463184</v>
      </c>
      <c r="N475" s="77">
        <f t="shared" si="20"/>
        <v>0.1006382604524742</v>
      </c>
      <c r="P475" s="70"/>
      <c r="Q475" s="70"/>
    </row>
    <row r="476" spans="1:17" x14ac:dyDescent="0.25">
      <c r="A476" s="74" t="s">
        <v>7</v>
      </c>
      <c r="B476" s="74" t="s">
        <v>37</v>
      </c>
      <c r="C476" s="74" t="s">
        <v>39</v>
      </c>
      <c r="D476" s="74" t="s">
        <v>35</v>
      </c>
      <c r="E476" s="74" t="s">
        <v>34</v>
      </c>
      <c r="F476" s="74" t="s">
        <v>33</v>
      </c>
      <c r="G476" s="74" t="s">
        <v>29</v>
      </c>
      <c r="H476" s="73">
        <v>6356</v>
      </c>
      <c r="I476" s="72">
        <v>8.9</v>
      </c>
      <c r="J476" s="79">
        <f t="shared" si="19"/>
        <v>1131.3679999999999</v>
      </c>
      <c r="M476" s="78">
        <v>0.23129548762736535</v>
      </c>
      <c r="N476" s="77">
        <f t="shared" si="20"/>
        <v>4.117059679767103E-2</v>
      </c>
      <c r="P476" s="70"/>
      <c r="Q476" s="70"/>
    </row>
    <row r="477" spans="1:17" x14ac:dyDescent="0.25">
      <c r="A477" s="74" t="s">
        <v>7</v>
      </c>
      <c r="B477" s="74" t="s">
        <v>38</v>
      </c>
      <c r="C477" s="74" t="s">
        <v>39</v>
      </c>
      <c r="D477" s="74" t="s">
        <v>35</v>
      </c>
      <c r="E477" s="74" t="s">
        <v>34</v>
      </c>
      <c r="F477" s="74" t="s">
        <v>33</v>
      </c>
      <c r="G477" s="74" t="s">
        <v>28</v>
      </c>
      <c r="H477" s="73">
        <v>6266</v>
      </c>
      <c r="I477" s="72">
        <v>8.9</v>
      </c>
      <c r="J477" s="79">
        <f t="shared" si="19"/>
        <v>1115.348</v>
      </c>
      <c r="M477" s="78">
        <v>0.36604743544806634</v>
      </c>
      <c r="N477" s="77">
        <f t="shared" si="20"/>
        <v>6.5156443509755815E-2</v>
      </c>
      <c r="P477" s="70"/>
      <c r="Q477" s="70"/>
    </row>
    <row r="478" spans="1:17" x14ac:dyDescent="0.25">
      <c r="A478" s="74" t="s">
        <v>7</v>
      </c>
      <c r="B478" s="74" t="s">
        <v>38</v>
      </c>
      <c r="C478" s="74" t="s">
        <v>5</v>
      </c>
      <c r="D478" s="74" t="s">
        <v>35</v>
      </c>
      <c r="E478" s="74" t="s">
        <v>34</v>
      </c>
      <c r="F478" s="74" t="s">
        <v>33</v>
      </c>
      <c r="G478" s="74" t="s">
        <v>30</v>
      </c>
      <c r="H478" s="73">
        <v>4596</v>
      </c>
      <c r="I478" s="72">
        <v>11.1</v>
      </c>
      <c r="J478" s="79">
        <f t="shared" si="19"/>
        <v>1020.312</v>
      </c>
      <c r="M478" s="78">
        <v>0.22833863275039745</v>
      </c>
      <c r="N478" s="77">
        <f t="shared" si="20"/>
        <v>5.0691176470588226E-2</v>
      </c>
      <c r="P478" s="70"/>
      <c r="Q478" s="70"/>
    </row>
    <row r="479" spans="1:17" x14ac:dyDescent="0.25">
      <c r="A479" s="76" t="s">
        <v>7</v>
      </c>
      <c r="B479" s="76" t="s">
        <v>37</v>
      </c>
      <c r="C479" s="76" t="s">
        <v>5</v>
      </c>
      <c r="D479" s="76" t="s">
        <v>35</v>
      </c>
      <c r="E479" s="76" t="s">
        <v>49</v>
      </c>
      <c r="F479" s="76" t="s">
        <v>33</v>
      </c>
      <c r="G479" s="76" t="s">
        <v>32</v>
      </c>
      <c r="H479" s="75">
        <v>3438</v>
      </c>
      <c r="I479" s="72">
        <v>19.3</v>
      </c>
      <c r="J479" s="79">
        <f t="shared" si="19"/>
        <v>1327.0680000000002</v>
      </c>
      <c r="M479" s="78">
        <v>1</v>
      </c>
      <c r="N479" s="77">
        <f t="shared" si="20"/>
        <v>0.38600000000000001</v>
      </c>
      <c r="P479" s="70"/>
      <c r="Q479" s="70"/>
    </row>
    <row r="480" spans="1:17" x14ac:dyDescent="0.25">
      <c r="A480" s="74" t="s">
        <v>7</v>
      </c>
      <c r="B480" s="74" t="s">
        <v>37</v>
      </c>
      <c r="C480" s="74" t="s">
        <v>39</v>
      </c>
      <c r="D480" s="74" t="s">
        <v>35</v>
      </c>
      <c r="E480" s="74" t="s">
        <v>49</v>
      </c>
      <c r="F480" s="74" t="s">
        <v>33</v>
      </c>
      <c r="G480" s="74" t="s">
        <v>32</v>
      </c>
      <c r="H480" s="73">
        <v>3007</v>
      </c>
      <c r="I480" s="72">
        <v>19.3</v>
      </c>
      <c r="J480" s="79">
        <f t="shared" si="19"/>
        <v>1160.702</v>
      </c>
      <c r="M480" s="78">
        <v>1</v>
      </c>
      <c r="N480" s="77">
        <f t="shared" si="20"/>
        <v>0.38600000000000001</v>
      </c>
      <c r="P480" s="70"/>
      <c r="Q480" s="70"/>
    </row>
    <row r="481" spans="1:17" x14ac:dyDescent="0.25">
      <c r="A481" s="74" t="s">
        <v>7</v>
      </c>
      <c r="B481" s="74" t="s">
        <v>38</v>
      </c>
      <c r="C481" s="74" t="s">
        <v>39</v>
      </c>
      <c r="D481" s="74" t="s">
        <v>35</v>
      </c>
      <c r="E481" s="74" t="s">
        <v>34</v>
      </c>
      <c r="F481" s="74" t="s">
        <v>33</v>
      </c>
      <c r="G481" s="74" t="s">
        <v>30</v>
      </c>
      <c r="H481" s="73">
        <v>2913</v>
      </c>
      <c r="I481" s="72">
        <v>15.3</v>
      </c>
      <c r="J481" s="79">
        <f t="shared" si="19"/>
        <v>891.37800000000004</v>
      </c>
      <c r="M481" s="78">
        <v>0.17017174903610235</v>
      </c>
      <c r="N481" s="77">
        <f t="shared" si="20"/>
        <v>5.2072555205047326E-2</v>
      </c>
      <c r="P481" s="70"/>
      <c r="Q481" s="70"/>
    </row>
    <row r="482" spans="1:17" x14ac:dyDescent="0.25">
      <c r="B482" s="81"/>
      <c r="J482" s="79"/>
      <c r="M482" s="78"/>
      <c r="N482" s="77"/>
      <c r="P482" s="70"/>
      <c r="Q482" s="70"/>
    </row>
    <row r="483" spans="1:17" x14ac:dyDescent="0.25">
      <c r="B483" s="81"/>
      <c r="J483" s="79"/>
      <c r="M483" s="78"/>
      <c r="N483" s="77"/>
      <c r="P483" s="70"/>
      <c r="Q483" s="70"/>
    </row>
    <row r="484" spans="1:17" x14ac:dyDescent="0.25">
      <c r="B484" s="81"/>
      <c r="J484" s="79"/>
      <c r="M484" s="78"/>
      <c r="N484" s="77"/>
      <c r="P484" s="70"/>
      <c r="Q484" s="70"/>
    </row>
    <row r="485" spans="1:17" x14ac:dyDescent="0.25">
      <c r="J485" s="79"/>
      <c r="M485" s="78"/>
      <c r="N485" s="77"/>
      <c r="P485" s="70"/>
      <c r="Q485" s="70"/>
    </row>
    <row r="486" spans="1:17" x14ac:dyDescent="0.25">
      <c r="J486" s="79"/>
      <c r="M486" s="78"/>
      <c r="N486" s="77"/>
      <c r="P486" s="70"/>
      <c r="Q486" s="70"/>
    </row>
    <row r="487" spans="1:17" x14ac:dyDescent="0.25">
      <c r="P487" s="70"/>
      <c r="Q487" s="70"/>
    </row>
    <row r="488" spans="1:17" x14ac:dyDescent="0.25">
      <c r="P488" s="70"/>
      <c r="Q488" s="70"/>
    </row>
    <row r="489" spans="1:17" x14ac:dyDescent="0.25">
      <c r="P489" s="70"/>
      <c r="Q489" s="70"/>
    </row>
    <row r="490" spans="1:17" x14ac:dyDescent="0.25">
      <c r="P490" s="70"/>
      <c r="Q490" s="70"/>
    </row>
    <row r="491" spans="1:17" x14ac:dyDescent="0.25">
      <c r="Q491" s="70"/>
    </row>
    <row r="492" spans="1:17" x14ac:dyDescent="0.25">
      <c r="Q492" s="70"/>
    </row>
    <row r="493" spans="1:17" x14ac:dyDescent="0.25">
      <c r="P493" s="70"/>
      <c r="Q493" s="70"/>
    </row>
    <row r="494" spans="1:17" x14ac:dyDescent="0.25">
      <c r="P494" s="70"/>
      <c r="Q494" s="70"/>
    </row>
    <row r="495" spans="1:17" x14ac:dyDescent="0.25">
      <c r="P495" s="70"/>
      <c r="Q495" s="70"/>
    </row>
    <row r="496" spans="1:17" x14ac:dyDescent="0.25">
      <c r="P496" s="70"/>
      <c r="Q496" s="70"/>
    </row>
    <row r="497" spans="1:17" x14ac:dyDescent="0.25">
      <c r="P497" s="70"/>
      <c r="Q497" s="70"/>
    </row>
    <row r="498" spans="1:17" x14ac:dyDescent="0.25">
      <c r="P498" s="70"/>
      <c r="Q498" s="70"/>
    </row>
    <row r="499" spans="1:17" x14ac:dyDescent="0.25">
      <c r="P499" s="70"/>
      <c r="Q499" s="70"/>
    </row>
    <row r="500" spans="1:17" x14ac:dyDescent="0.25">
      <c r="A500" s="76"/>
      <c r="B500" s="76"/>
      <c r="C500" s="76"/>
      <c r="D500" s="76"/>
      <c r="E500" s="76"/>
      <c r="F500" s="76"/>
      <c r="G500" s="76"/>
      <c r="H500" s="75"/>
      <c r="P500" s="70"/>
      <c r="Q500" s="70"/>
    </row>
    <row r="513" ht="15" customHeight="1" x14ac:dyDescent="0.25"/>
    <row r="515" ht="15.75" customHeight="1" x14ac:dyDescent="0.25"/>
  </sheetData>
  <sortState ref="A2:Q515">
    <sortCondition descending="1" ref="H2:H515"/>
  </sortState>
  <conditionalFormatting sqref="G1">
    <cfRule type="containsText" dxfId="4" priority="6" operator="containsText" text="all">
      <formula>NOT(ISERROR(SEARCH("all",G1)))</formula>
    </cfRule>
  </conditionalFormatting>
  <conditionalFormatting sqref="J1">
    <cfRule type="containsText" dxfId="3" priority="4" operator="containsText" text="all">
      <formula>NOT(ISERROR(SEARCH("all",J1)))</formula>
    </cfRule>
  </conditionalFormatting>
  <conditionalFormatting sqref="K1:P1">
    <cfRule type="containsText" dxfId="2" priority="3" operator="containsText" text="all">
      <formula>NOT(ISERROR(SEARCH("all",K1)))</formula>
    </cfRule>
  </conditionalFormatting>
  <conditionalFormatting sqref="H1">
    <cfRule type="containsText" dxfId="1" priority="2" operator="containsText" text="all">
      <formula>NOT(ISERROR(SEARCH("all",H1)))</formula>
    </cfRule>
  </conditionalFormatting>
  <conditionalFormatting sqref="I1">
    <cfRule type="containsText" dxfId="0" priority="1" operator="containsText" text="all">
      <formula>NOT(ISERROR(SEARCH("all",I1)))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Readme</vt:lpstr>
      <vt:lpstr>Table1</vt:lpstr>
      <vt:lpstr>Table2</vt:lpstr>
      <vt:lpstr>pivottable</vt:lpstr>
      <vt:lpstr>Behaviourrange</vt:lpstr>
      <vt:lpstr>behaviourvalue1</vt:lpstr>
      <vt:lpstr>behaviourvalue2</vt:lpstr>
      <vt:lpstr>behaviourvalue3</vt:lpstr>
      <vt:lpstr>Range1</vt:lpstr>
      <vt:lpstr>range1A</vt:lpstr>
      <vt:lpstr>Range2</vt:lpstr>
      <vt:lpstr>range2a</vt:lpstr>
      <vt:lpstr>sexrange</vt:lpstr>
      <vt:lpstr>sexvalue1</vt:lpstr>
      <vt:lpstr>sexvalue1a</vt:lpstr>
      <vt:lpstr>sexvalue2</vt:lpstr>
      <vt:lpstr>sexvalue3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2015-12-18T16:17:08Z</dcterms:created>
  <dcterms:modified xsi:type="dcterms:W3CDTF">2016-07-13T18:58:07Z</dcterms:modified>
</cp:coreProperties>
</file>