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ynthia\Dropbox\hccontract-cchs\revisedfinalversion\"/>
    </mc:Choice>
  </mc:AlternateContent>
  <bookViews>
    <workbookView xWindow="0" yWindow="0" windowWidth="20460" windowHeight="6990"/>
  </bookViews>
  <sheets>
    <sheet name="Readme" sheetId="16" r:id="rId1"/>
    <sheet name="Table 1" sheetId="13" r:id="rId2"/>
    <sheet name="Table 2" sheetId="10" r:id="rId3"/>
    <sheet name="pivottabledata" sheetId="15" r:id="rId4"/>
  </sheets>
  <externalReferences>
    <externalReference r:id="rId5"/>
    <externalReference r:id="rId6"/>
  </externalReferences>
  <definedNames>
    <definedName name="age">[1]Table1!$B$11:$B$16</definedName>
    <definedName name="agerange2">#REF!</definedName>
    <definedName name="agerange2_selectedrow">#REF!</definedName>
    <definedName name="agerange2data">#REF!</definedName>
    <definedName name="agerange2data2">#REF!</definedName>
    <definedName name="agerange2selectedrow2">#REF!</definedName>
    <definedName name="agevalue2b">[1]Table1!$B$44</definedName>
    <definedName name="agevalue2c">[1]Table2!$B$30</definedName>
    <definedName name="agevalue2cc">[1]Table1!$B$45</definedName>
    <definedName name="agevaluea">[1]Table1!$B$17</definedName>
    <definedName name="agevaluec">[1]Table1!$B$19</definedName>
    <definedName name="agevalued">[1]Table2!$B$18</definedName>
    <definedName name="behaviourvalue" localSheetId="1">'Table 1'!$B$30</definedName>
    <definedName name="behaviourvalue2a">[1]Table1!$B$47</definedName>
    <definedName name="behaviourvalue2b">[1]Table1!$B$48</definedName>
    <definedName name="behaviourvalue2c">[1]Table1!$B$49</definedName>
    <definedName name="behaviourvaluea">[1]Table1!$B$31</definedName>
    <definedName name="behaviourvalueb" localSheetId="0">[1]Table1!$B$32</definedName>
    <definedName name="behaviourvalueb">'Table 2'!$B$27</definedName>
    <definedName name="behaviourvaluec">[1]Table1!$B$33</definedName>
    <definedName name="Dataages45to64bothsexes">'[2]Table2-Waterfall-Nbrofpeople'!$G$285:$O$291</definedName>
    <definedName name="Dataages65plusmen">'[2]Table2-Waterfall-Nbrofpeople'!$G$327:$O$333</definedName>
    <definedName name="Datamen">'[2]Table2-Waterfall-Nbrofpeople'!$G$166:$O$172</definedName>
    <definedName name="Datawomen">'[2]Table2-Waterfall-Nbrofpeople'!$G$176:$O$182</definedName>
    <definedName name="DemographicData">#REF!</definedName>
    <definedName name="DemographicNameRange">#REF!</definedName>
    <definedName name="DemographicNameRangeSex">#REF!</definedName>
    <definedName name="DemographicSelectedRow">#REF!</definedName>
    <definedName name="DemographicSelectedRow2">#REF!</definedName>
    <definedName name="DemographicSelectedRow3">#REF!</definedName>
    <definedName name="DemographicSelectedRow4">#REF!</definedName>
    <definedName name="DemographicSelectedRow5">#REF!</definedName>
    <definedName name="DemographicSelectedRow6">#REF!</definedName>
    <definedName name="Genderdata3">#REF!</definedName>
    <definedName name="range1" localSheetId="1">'Table 1'!$G$93:$BC$105</definedName>
    <definedName name="range1">[1]Table1!$G$103:$AZ$282</definedName>
    <definedName name="range1b" localSheetId="2">'Table 2'!$G$111:$BA$122</definedName>
    <definedName name="Range2" localSheetId="1">'Table 1'!$G$110:$AZ$121</definedName>
    <definedName name="range2b" localSheetId="2">'Table 2'!$G$128:$BA$139</definedName>
    <definedName name="ratiobehaviourname">#REF!</definedName>
    <definedName name="sexvalue" localSheetId="1">'Table 1'!$B$24</definedName>
    <definedName name="sexvalue2b">[1]Table1!$B$38</definedName>
    <definedName name="sexvalue2c">[1]Table1!$B$39</definedName>
    <definedName name="sexvalue2d">[1]Table2!$B$28</definedName>
    <definedName name="sexvaluea">[1]Table1!$B$7</definedName>
    <definedName name="sexvalueb" localSheetId="0">[1]Table1!$B$8</definedName>
    <definedName name="sexvalueB">'Table 2'!$B$24</definedName>
    <definedName name="sexvaluec">[1]Table1!$B$9</definedName>
    <definedName name="sexvalued">[1]Table2!$B$8</definedName>
    <definedName name="Waterfallselectedrow">'[2]Table2-Waterfall-Nbrofpeople'!$B$24</definedName>
    <definedName name="Waterfallselectedrow2">'[2]Table2-Waterfall-Nbrofpeople'!$B$25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0" l="1"/>
  <c r="M62" i="10" s="1"/>
  <c r="N31" i="10" s="1"/>
  <c r="G52" i="10"/>
  <c r="T59" i="10" s="1"/>
  <c r="M79" i="13"/>
  <c r="B24" i="13"/>
  <c r="G50" i="13"/>
  <c r="G48" i="13"/>
  <c r="G81" i="10" l="1"/>
  <c r="H75" i="10"/>
  <c r="L76" i="10"/>
  <c r="H79" i="10"/>
  <c r="L80" i="10"/>
  <c r="H82" i="10"/>
  <c r="M76" i="10"/>
  <c r="M87" i="10" s="1"/>
  <c r="I82" i="10"/>
  <c r="G74" i="10"/>
  <c r="H74" i="10"/>
  <c r="L75" i="10"/>
  <c r="L86" i="10" s="1"/>
  <c r="H77" i="10"/>
  <c r="H88" i="10" s="1"/>
  <c r="L79" i="10"/>
  <c r="H81" i="10"/>
  <c r="L82" i="10"/>
  <c r="M82" i="10"/>
  <c r="G77" i="10"/>
  <c r="M74" i="10"/>
  <c r="I76" i="10"/>
  <c r="M77" i="10"/>
  <c r="I80" i="10"/>
  <c r="M81" i="10"/>
  <c r="G82" i="10"/>
  <c r="I75" i="10"/>
  <c r="I79" i="10"/>
  <c r="M80" i="10"/>
  <c r="G75" i="10"/>
  <c r="I74" i="10"/>
  <c r="M75" i="10"/>
  <c r="I77" i="10"/>
  <c r="M79" i="10"/>
  <c r="I81" i="10"/>
  <c r="G76" i="10"/>
  <c r="G87" i="10" s="1"/>
  <c r="L74" i="10"/>
  <c r="L85" i="10" s="1"/>
  <c r="H76" i="10"/>
  <c r="H87" i="10" s="1"/>
  <c r="L77" i="10"/>
  <c r="H80" i="10"/>
  <c r="L81" i="10"/>
  <c r="T60" i="10"/>
  <c r="Q51" i="13"/>
  <c r="G79" i="10"/>
  <c r="G85" i="10" s="1"/>
  <c r="J74" i="10"/>
  <c r="J75" i="10"/>
  <c r="J76" i="10"/>
  <c r="J77" i="10"/>
  <c r="J79" i="10"/>
  <c r="J80" i="10"/>
  <c r="J81" i="10"/>
  <c r="J82" i="10"/>
  <c r="G80" i="10"/>
  <c r="G86" i="10" s="1"/>
  <c r="K74" i="10"/>
  <c r="K75" i="10"/>
  <c r="K76" i="10"/>
  <c r="K77" i="10"/>
  <c r="K79" i="10"/>
  <c r="K80" i="10"/>
  <c r="K81" i="10"/>
  <c r="K82" i="10"/>
  <c r="L65" i="10"/>
  <c r="J58" i="10"/>
  <c r="U32" i="10" s="1"/>
  <c r="K59" i="10"/>
  <c r="I62" i="10"/>
  <c r="J31" i="10" s="1"/>
  <c r="G57" i="10"/>
  <c r="H32" i="10" s="1"/>
  <c r="M63" i="10"/>
  <c r="X31" i="10" s="1"/>
  <c r="L60" i="10"/>
  <c r="J63" i="10"/>
  <c r="U31" i="10" s="1"/>
  <c r="U35" i="10" s="1"/>
  <c r="I57" i="10"/>
  <c r="J32" i="10" s="1"/>
  <c r="K64" i="10"/>
  <c r="J57" i="10"/>
  <c r="K32" i="10" s="1"/>
  <c r="K58" i="10"/>
  <c r="V32" i="10" s="1"/>
  <c r="L59" i="10"/>
  <c r="G62" i="10"/>
  <c r="H31" i="10" s="1"/>
  <c r="J62" i="10"/>
  <c r="K31" i="10" s="1"/>
  <c r="K63" i="10"/>
  <c r="V31" i="10" s="1"/>
  <c r="L64" i="10"/>
  <c r="M57" i="10"/>
  <c r="M64" i="10"/>
  <c r="G58" i="10"/>
  <c r="R32" i="10" s="1"/>
  <c r="K57" i="10"/>
  <c r="L32" i="10" s="1"/>
  <c r="L58" i="10"/>
  <c r="W32" i="10" s="1"/>
  <c r="H60" i="10"/>
  <c r="G63" i="10"/>
  <c r="R31" i="10" s="1"/>
  <c r="K62" i="10"/>
  <c r="L31" i="10" s="1"/>
  <c r="L63" i="10"/>
  <c r="W31" i="10" s="1"/>
  <c r="H65" i="10"/>
  <c r="M58" i="10"/>
  <c r="M65" i="10"/>
  <c r="G59" i="10"/>
  <c r="L57" i="10"/>
  <c r="M32" i="10" s="1"/>
  <c r="H59" i="10"/>
  <c r="I60" i="10"/>
  <c r="G64" i="10"/>
  <c r="L62" i="10"/>
  <c r="M31" i="10" s="1"/>
  <c r="H64" i="10"/>
  <c r="I65" i="10"/>
  <c r="M59" i="10"/>
  <c r="G60" i="10"/>
  <c r="H58" i="10"/>
  <c r="S32" i="10" s="1"/>
  <c r="I59" i="10"/>
  <c r="J60" i="10"/>
  <c r="G65" i="10"/>
  <c r="H63" i="10"/>
  <c r="S31" i="10" s="1"/>
  <c r="I64" i="10"/>
  <c r="J65" i="10"/>
  <c r="M60" i="10"/>
  <c r="H57" i="10"/>
  <c r="I32" i="10" s="1"/>
  <c r="I58" i="10"/>
  <c r="T32" i="10" s="1"/>
  <c r="J59" i="10"/>
  <c r="K40" i="10" s="1"/>
  <c r="K60" i="10"/>
  <c r="H62" i="10"/>
  <c r="I31" i="10" s="1"/>
  <c r="I63" i="10"/>
  <c r="T31" i="10" s="1"/>
  <c r="J64" i="10"/>
  <c r="K65" i="10"/>
  <c r="T58" i="10"/>
  <c r="M71" i="10" l="1"/>
  <c r="I88" i="10"/>
  <c r="M92" i="10"/>
  <c r="H85" i="10"/>
  <c r="M86" i="10"/>
  <c r="I92" i="10"/>
  <c r="T43" i="10" s="1"/>
  <c r="L92" i="10"/>
  <c r="W43" i="10" s="1"/>
  <c r="G88" i="10"/>
  <c r="L88" i="10"/>
  <c r="I86" i="10"/>
  <c r="M93" i="10"/>
  <c r="X44" i="10" s="1"/>
  <c r="M88" i="10"/>
  <c r="K85" i="10"/>
  <c r="J88" i="10"/>
  <c r="H92" i="10"/>
  <c r="I85" i="10"/>
  <c r="M85" i="10"/>
  <c r="L87" i="10"/>
  <c r="L93" i="10" s="1"/>
  <c r="W44" i="10" s="1"/>
  <c r="G93" i="10"/>
  <c r="R44" i="10" s="1"/>
  <c r="H86" i="10"/>
  <c r="H93" i="10" s="1"/>
  <c r="S44" i="10" s="1"/>
  <c r="I87" i="10"/>
  <c r="I93" i="10" s="1"/>
  <c r="T44" i="10" s="1"/>
  <c r="K92" i="10"/>
  <c r="V43" i="10" s="1"/>
  <c r="J87" i="10"/>
  <c r="N39" i="10"/>
  <c r="J92" i="10"/>
  <c r="N40" i="10"/>
  <c r="M97" i="10" s="1"/>
  <c r="X40" i="10" s="1"/>
  <c r="I40" i="10"/>
  <c r="X43" i="10"/>
  <c r="M40" i="10"/>
  <c r="K88" i="10"/>
  <c r="U43" i="10"/>
  <c r="J85" i="10"/>
  <c r="S43" i="10"/>
  <c r="G92" i="10"/>
  <c r="J86" i="10"/>
  <c r="K87" i="10"/>
  <c r="J39" i="10"/>
  <c r="I96" i="10" s="1"/>
  <c r="T39" i="10" s="1"/>
  <c r="L40" i="10"/>
  <c r="K86" i="10"/>
  <c r="I39" i="10"/>
  <c r="H96" i="10" s="1"/>
  <c r="S39" i="10" s="1"/>
  <c r="H40" i="10"/>
  <c r="G97" i="10" s="1"/>
  <c r="R40" i="10" s="1"/>
  <c r="J40" i="10"/>
  <c r="M39" i="10"/>
  <c r="K39" i="10"/>
  <c r="J96" i="10" s="1"/>
  <c r="U39" i="10" s="1"/>
  <c r="H39" i="10"/>
  <c r="L39" i="10"/>
  <c r="I36" i="10"/>
  <c r="V36" i="10"/>
  <c r="J36" i="10"/>
  <c r="S35" i="10"/>
  <c r="W35" i="10"/>
  <c r="R36" i="10"/>
  <c r="H35" i="10"/>
  <c r="T36" i="10"/>
  <c r="L35" i="10"/>
  <c r="R35" i="10"/>
  <c r="T35" i="10"/>
  <c r="M35" i="10"/>
  <c r="K36" i="10"/>
  <c r="S36" i="10"/>
  <c r="M69" i="10"/>
  <c r="X32" i="10"/>
  <c r="W36" i="10"/>
  <c r="V35" i="10"/>
  <c r="J35" i="10"/>
  <c r="U36" i="10"/>
  <c r="H36" i="10"/>
  <c r="M36" i="10"/>
  <c r="N32" i="10"/>
  <c r="M68" i="10"/>
  <c r="K35" i="10"/>
  <c r="I35" i="10"/>
  <c r="L36" i="10"/>
  <c r="M70" i="10"/>
  <c r="L96" i="10" l="1"/>
  <c r="W39" i="10" s="1"/>
  <c r="M96" i="10"/>
  <c r="X39" i="10" s="1"/>
  <c r="H97" i="10"/>
  <c r="S40" i="10" s="1"/>
  <c r="L97" i="10"/>
  <c r="W40" i="10" s="1"/>
  <c r="J93" i="10"/>
  <c r="U44" i="10" s="1"/>
  <c r="K96" i="10"/>
  <c r="V39" i="10" s="1"/>
  <c r="I97" i="10"/>
  <c r="T40" i="10" s="1"/>
  <c r="R43" i="10"/>
  <c r="G96" i="10"/>
  <c r="R39" i="10" s="1"/>
  <c r="K93" i="10"/>
  <c r="X36" i="10"/>
  <c r="X35" i="10"/>
  <c r="N36" i="10"/>
  <c r="N35" i="10"/>
  <c r="J97" i="10" l="1"/>
  <c r="U40" i="10" s="1"/>
  <c r="V44" i="10"/>
  <c r="K97" i="10"/>
  <c r="V40" i="10" s="1"/>
  <c r="K193" i="15" l="1"/>
  <c r="I193" i="15"/>
  <c r="K192" i="15"/>
  <c r="I192" i="15"/>
  <c r="K191" i="15"/>
  <c r="I191" i="15"/>
  <c r="K190" i="15"/>
  <c r="I190" i="15"/>
  <c r="K189" i="15"/>
  <c r="I189" i="15"/>
  <c r="K188" i="15"/>
  <c r="I188" i="15"/>
  <c r="K187" i="15"/>
  <c r="I187" i="15"/>
  <c r="K186" i="15"/>
  <c r="I186" i="15"/>
  <c r="K185" i="15"/>
  <c r="I185" i="15"/>
  <c r="K184" i="15"/>
  <c r="I184" i="15"/>
  <c r="K183" i="15"/>
  <c r="I183" i="15"/>
  <c r="K182" i="15"/>
  <c r="I182" i="15"/>
  <c r="K181" i="15"/>
  <c r="I181" i="15"/>
  <c r="K180" i="15"/>
  <c r="I180" i="15"/>
  <c r="K179" i="15"/>
  <c r="I179" i="15"/>
  <c r="K178" i="15"/>
  <c r="I178" i="15"/>
  <c r="K177" i="15"/>
  <c r="I177" i="15"/>
  <c r="K176" i="15"/>
  <c r="I176" i="15"/>
  <c r="K175" i="15"/>
  <c r="I175" i="15"/>
  <c r="K174" i="15"/>
  <c r="I174" i="15"/>
  <c r="K173" i="15"/>
  <c r="I173" i="15"/>
  <c r="K172" i="15"/>
  <c r="I172" i="15"/>
  <c r="K171" i="15"/>
  <c r="I171" i="15"/>
  <c r="K170" i="15"/>
  <c r="I170" i="15"/>
  <c r="K169" i="15"/>
  <c r="I169" i="15"/>
  <c r="K168" i="15"/>
  <c r="I168" i="15"/>
  <c r="K167" i="15"/>
  <c r="I167" i="15"/>
  <c r="K166" i="15"/>
  <c r="I166" i="15"/>
  <c r="K165" i="15"/>
  <c r="I165" i="15"/>
  <c r="K164" i="15"/>
  <c r="I164" i="15"/>
  <c r="K163" i="15"/>
  <c r="I163" i="15"/>
  <c r="K162" i="15"/>
  <c r="I162" i="15"/>
  <c r="K161" i="15"/>
  <c r="I161" i="15"/>
  <c r="K160" i="15"/>
  <c r="I160" i="15"/>
  <c r="K159" i="15"/>
  <c r="I159" i="15"/>
  <c r="K158" i="15"/>
  <c r="I158" i="15"/>
  <c r="K157" i="15"/>
  <c r="I157" i="15"/>
  <c r="K156" i="15"/>
  <c r="I156" i="15"/>
  <c r="K155" i="15"/>
  <c r="I155" i="15"/>
  <c r="K154" i="15"/>
  <c r="I154" i="15"/>
  <c r="K153" i="15"/>
  <c r="I153" i="15"/>
  <c r="K152" i="15"/>
  <c r="I152" i="15"/>
  <c r="K151" i="15"/>
  <c r="I151" i="15"/>
  <c r="K150" i="15"/>
  <c r="I150" i="15"/>
  <c r="K149" i="15"/>
  <c r="I149" i="15"/>
  <c r="K148" i="15"/>
  <c r="I148" i="15"/>
  <c r="K147" i="15"/>
  <c r="I147" i="15"/>
  <c r="K146" i="15"/>
  <c r="I146" i="15"/>
  <c r="K145" i="15"/>
  <c r="I145" i="15"/>
  <c r="K144" i="15"/>
  <c r="I144" i="15"/>
  <c r="K143" i="15"/>
  <c r="I143" i="15"/>
  <c r="K142" i="15"/>
  <c r="I142" i="15"/>
  <c r="K141" i="15"/>
  <c r="I141" i="15"/>
  <c r="K140" i="15"/>
  <c r="I140" i="15"/>
  <c r="K139" i="15"/>
  <c r="I139" i="15"/>
  <c r="K138" i="15"/>
  <c r="I138" i="15"/>
  <c r="K137" i="15"/>
  <c r="I137" i="15"/>
  <c r="K136" i="15"/>
  <c r="I136" i="15"/>
  <c r="K135" i="15"/>
  <c r="I135" i="15"/>
  <c r="K134" i="15"/>
  <c r="I134" i="15"/>
  <c r="K133" i="15"/>
  <c r="I133" i="15"/>
  <c r="K132" i="15"/>
  <c r="I132" i="15"/>
  <c r="K131" i="15"/>
  <c r="I131" i="15"/>
  <c r="K130" i="15"/>
  <c r="I130" i="15"/>
  <c r="K129" i="15"/>
  <c r="I129" i="15"/>
  <c r="K128" i="15"/>
  <c r="I128" i="15"/>
  <c r="K127" i="15"/>
  <c r="I127" i="15"/>
  <c r="K126" i="15"/>
  <c r="I126" i="15"/>
  <c r="K125" i="15"/>
  <c r="I125" i="15"/>
  <c r="K124" i="15"/>
  <c r="I124" i="15"/>
  <c r="K123" i="15"/>
  <c r="I123" i="15"/>
  <c r="K122" i="15"/>
  <c r="I122" i="15"/>
  <c r="K121" i="15"/>
  <c r="I121" i="15"/>
  <c r="K120" i="15"/>
  <c r="I120" i="15"/>
  <c r="K119" i="15"/>
  <c r="I119" i="15"/>
  <c r="K118" i="15"/>
  <c r="I118" i="15"/>
  <c r="K117" i="15"/>
  <c r="I117" i="15"/>
  <c r="K116" i="15"/>
  <c r="I116" i="15"/>
  <c r="K115" i="15"/>
  <c r="I115" i="15"/>
  <c r="K114" i="15"/>
  <c r="I114" i="15"/>
  <c r="K113" i="15"/>
  <c r="I113" i="15"/>
  <c r="K112" i="15"/>
  <c r="I112" i="15"/>
  <c r="K111" i="15"/>
  <c r="I111" i="15"/>
  <c r="K110" i="15"/>
  <c r="I110" i="15"/>
  <c r="K109" i="15"/>
  <c r="I109" i="15"/>
  <c r="K108" i="15"/>
  <c r="I108" i="15"/>
  <c r="K107" i="15"/>
  <c r="I107" i="15"/>
  <c r="K106" i="15"/>
  <c r="I106" i="15"/>
  <c r="K105" i="15"/>
  <c r="I105" i="15"/>
  <c r="K104" i="15"/>
  <c r="I104" i="15"/>
  <c r="K103" i="15"/>
  <c r="I103" i="15"/>
  <c r="K102" i="15"/>
  <c r="I102" i="15"/>
  <c r="K101" i="15"/>
  <c r="I101" i="15"/>
  <c r="K100" i="15"/>
  <c r="I100" i="15"/>
  <c r="K99" i="15"/>
  <c r="I99" i="15"/>
  <c r="K98" i="15"/>
  <c r="I98" i="15"/>
  <c r="K97" i="15"/>
  <c r="I97" i="15"/>
  <c r="K96" i="15"/>
  <c r="I96" i="15"/>
  <c r="K95" i="15"/>
  <c r="I95" i="15"/>
  <c r="K94" i="15"/>
  <c r="I94" i="15"/>
  <c r="K93" i="15"/>
  <c r="I93" i="15"/>
  <c r="K92" i="15"/>
  <c r="I92" i="15"/>
  <c r="K91" i="15"/>
  <c r="I91" i="15"/>
  <c r="K90" i="15"/>
  <c r="I90" i="15"/>
  <c r="K89" i="15"/>
  <c r="I89" i="15"/>
  <c r="K88" i="15"/>
  <c r="I88" i="15"/>
  <c r="K87" i="15"/>
  <c r="I87" i="15"/>
  <c r="K86" i="15"/>
  <c r="I86" i="15"/>
  <c r="K85" i="15"/>
  <c r="I85" i="15"/>
  <c r="K84" i="15"/>
  <c r="I84" i="15"/>
  <c r="K83" i="15"/>
  <c r="I83" i="15"/>
  <c r="K82" i="15"/>
  <c r="I82" i="15"/>
  <c r="K81" i="15"/>
  <c r="I81" i="15"/>
  <c r="K80" i="15"/>
  <c r="I80" i="15"/>
  <c r="K79" i="15"/>
  <c r="I79" i="15"/>
  <c r="K78" i="15"/>
  <c r="I78" i="15"/>
  <c r="K77" i="15"/>
  <c r="I77" i="15"/>
  <c r="K76" i="15"/>
  <c r="I76" i="15"/>
  <c r="K75" i="15"/>
  <c r="I75" i="15"/>
  <c r="K74" i="15"/>
  <c r="I74" i="15"/>
  <c r="K73" i="15"/>
  <c r="I73" i="15"/>
  <c r="K72" i="15"/>
  <c r="I72" i="15"/>
  <c r="K71" i="15"/>
  <c r="I71" i="15"/>
  <c r="K70" i="15"/>
  <c r="I70" i="15"/>
  <c r="K69" i="15"/>
  <c r="I69" i="15"/>
  <c r="K68" i="15"/>
  <c r="I68" i="15"/>
  <c r="K67" i="15"/>
  <c r="I67" i="15"/>
  <c r="K66" i="15"/>
  <c r="I66" i="15"/>
  <c r="K65" i="15"/>
  <c r="I65" i="15"/>
  <c r="K64" i="15"/>
  <c r="I64" i="15"/>
  <c r="K63" i="15"/>
  <c r="I63" i="15"/>
  <c r="K62" i="15"/>
  <c r="I62" i="15"/>
  <c r="K61" i="15"/>
  <c r="I61" i="15"/>
  <c r="K60" i="15"/>
  <c r="I60" i="15"/>
  <c r="K59" i="15"/>
  <c r="I59" i="15"/>
  <c r="K58" i="15"/>
  <c r="I58" i="15"/>
  <c r="K57" i="15"/>
  <c r="I57" i="15"/>
  <c r="K56" i="15"/>
  <c r="I56" i="15"/>
  <c r="K55" i="15"/>
  <c r="I55" i="15"/>
  <c r="K54" i="15"/>
  <c r="I54" i="15"/>
  <c r="K53" i="15"/>
  <c r="I53" i="15"/>
  <c r="K52" i="15"/>
  <c r="I52" i="15"/>
  <c r="K51" i="15"/>
  <c r="I51" i="15"/>
  <c r="K50" i="15"/>
  <c r="I50" i="15"/>
  <c r="K49" i="15"/>
  <c r="I49" i="15"/>
  <c r="K48" i="15"/>
  <c r="I48" i="15"/>
  <c r="K47" i="15"/>
  <c r="I47" i="15"/>
  <c r="K46" i="15"/>
  <c r="I46" i="15"/>
  <c r="K45" i="15"/>
  <c r="I45" i="15"/>
  <c r="K44" i="15"/>
  <c r="I44" i="15"/>
  <c r="K43" i="15"/>
  <c r="I43" i="15"/>
  <c r="K42" i="15"/>
  <c r="I42" i="15"/>
  <c r="K41" i="15"/>
  <c r="I41" i="15"/>
  <c r="K40" i="15"/>
  <c r="I40" i="15"/>
  <c r="K39" i="15"/>
  <c r="I39" i="15"/>
  <c r="K38" i="15"/>
  <c r="I38" i="15"/>
  <c r="K37" i="15"/>
  <c r="I37" i="15"/>
  <c r="K36" i="15"/>
  <c r="I36" i="15"/>
  <c r="K35" i="15"/>
  <c r="I35" i="15"/>
  <c r="K34" i="15"/>
  <c r="I34" i="15"/>
  <c r="K33" i="15"/>
  <c r="I33" i="15"/>
  <c r="K32" i="15"/>
  <c r="I32" i="15"/>
  <c r="K31" i="15"/>
  <c r="I31" i="15"/>
  <c r="K30" i="15"/>
  <c r="I30" i="15"/>
  <c r="K29" i="15"/>
  <c r="I29" i="15"/>
  <c r="K28" i="15"/>
  <c r="I28" i="15"/>
  <c r="K27" i="15"/>
  <c r="I27" i="15"/>
  <c r="K26" i="15"/>
  <c r="I26" i="15"/>
  <c r="K25" i="15"/>
  <c r="I25" i="15"/>
  <c r="K24" i="15"/>
  <c r="I24" i="15"/>
  <c r="K23" i="15"/>
  <c r="I23" i="15"/>
  <c r="K22" i="15"/>
  <c r="I22" i="15"/>
  <c r="K21" i="15"/>
  <c r="I21" i="15"/>
  <c r="K20" i="15"/>
  <c r="I20" i="15"/>
  <c r="K19" i="15"/>
  <c r="I19" i="15"/>
  <c r="K18" i="15"/>
  <c r="I18" i="15"/>
  <c r="K17" i="15"/>
  <c r="I17" i="15"/>
  <c r="K16" i="15"/>
  <c r="I16" i="15"/>
  <c r="K15" i="15"/>
  <c r="I15" i="15"/>
  <c r="K14" i="15"/>
  <c r="I14" i="15"/>
  <c r="K13" i="15"/>
  <c r="I13" i="15"/>
  <c r="K12" i="15"/>
  <c r="I12" i="15"/>
  <c r="K11" i="15"/>
  <c r="I11" i="15"/>
  <c r="K10" i="15"/>
  <c r="I10" i="15"/>
  <c r="K9" i="15"/>
  <c r="I9" i="15"/>
  <c r="K8" i="15"/>
  <c r="I8" i="15"/>
  <c r="K7" i="15"/>
  <c r="I7" i="15"/>
  <c r="K6" i="15"/>
  <c r="I6" i="15"/>
  <c r="K5" i="15"/>
  <c r="I5" i="15"/>
  <c r="K4" i="15"/>
  <c r="I4" i="15"/>
  <c r="K3" i="15"/>
  <c r="I3" i="15"/>
  <c r="K2" i="15"/>
  <c r="I2" i="15"/>
  <c r="B30" i="13" l="1"/>
  <c r="R53" i="13" l="1"/>
  <c r="N59" i="13"/>
  <c r="N53" i="13"/>
  <c r="O31" i="13" s="1"/>
  <c r="N63" i="13"/>
  <c r="O35" i="13" s="1"/>
  <c r="Y62" i="13"/>
  <c r="Z35" i="13" s="1"/>
  <c r="Y63" i="13"/>
  <c r="Z36" i="13" s="1"/>
  <c r="Y53" i="13"/>
  <c r="Z31" i="13" s="1"/>
  <c r="N62" i="13"/>
  <c r="O36" i="13" s="1"/>
  <c r="N54" i="13"/>
  <c r="O32" i="13" s="1"/>
  <c r="N58" i="13"/>
  <c r="Y54" i="13"/>
  <c r="Z32" i="13" s="1"/>
  <c r="H59" i="13"/>
  <c r="J62" i="13"/>
  <c r="K36" i="13" s="1"/>
  <c r="L59" i="13"/>
  <c r="X54" i="13"/>
  <c r="Y32" i="13" s="1"/>
  <c r="I63" i="13"/>
  <c r="J35" i="13" s="1"/>
  <c r="H58" i="13"/>
  <c r="J63" i="13"/>
  <c r="K35" i="13" s="1"/>
  <c r="T62" i="13"/>
  <c r="U35" i="13" s="1"/>
  <c r="S31" i="13"/>
  <c r="K58" i="13"/>
  <c r="U63" i="13"/>
  <c r="V36" i="13" s="1"/>
  <c r="S53" i="13"/>
  <c r="T31" i="13" s="1"/>
  <c r="S54" i="13"/>
  <c r="T32" i="13" s="1"/>
  <c r="L58" i="13"/>
  <c r="G59" i="13"/>
  <c r="T63" i="13"/>
  <c r="U36" i="13" s="1"/>
  <c r="X53" i="13"/>
  <c r="Y31" i="13" s="1"/>
  <c r="I62" i="13"/>
  <c r="J36" i="13" s="1"/>
  <c r="K59" i="13"/>
  <c r="H63" i="13"/>
  <c r="I35" i="13" s="1"/>
  <c r="J58" i="13"/>
  <c r="J59" i="13"/>
  <c r="X62" i="13"/>
  <c r="Y35" i="13" s="1"/>
  <c r="S62" i="13"/>
  <c r="T35" i="13" s="1"/>
  <c r="K62" i="13"/>
  <c r="L36" i="13" s="1"/>
  <c r="L63" i="13"/>
  <c r="M35" i="13" s="1"/>
  <c r="W62" i="13"/>
  <c r="X35" i="13" s="1"/>
  <c r="V54" i="13"/>
  <c r="W32" i="13" s="1"/>
  <c r="V53" i="13"/>
  <c r="W31" i="13" s="1"/>
  <c r="R62" i="13"/>
  <c r="S35" i="13" s="1"/>
  <c r="V63" i="13"/>
  <c r="W36" i="13" s="1"/>
  <c r="M58" i="13"/>
  <c r="H62" i="13"/>
  <c r="I36" i="13" s="1"/>
  <c r="U62" i="13"/>
  <c r="V35" i="13" s="1"/>
  <c r="T54" i="13"/>
  <c r="U32" i="13" s="1"/>
  <c r="L62" i="13"/>
  <c r="M36" i="13" s="1"/>
  <c r="I59" i="13"/>
  <c r="W54" i="13"/>
  <c r="X32" i="13" s="1"/>
  <c r="G62" i="13"/>
  <c r="H36" i="13" s="1"/>
  <c r="V62" i="13"/>
  <c r="W35" i="13" s="1"/>
  <c r="R54" i="13"/>
  <c r="S32" i="13" s="1"/>
  <c r="G58" i="13"/>
  <c r="T53" i="13"/>
  <c r="U31" i="13" s="1"/>
  <c r="U54" i="13"/>
  <c r="V32" i="13" s="1"/>
  <c r="I58" i="13"/>
  <c r="U53" i="13"/>
  <c r="V31" i="13" s="1"/>
  <c r="W53" i="13"/>
  <c r="X31" i="13" s="1"/>
  <c r="M63" i="13"/>
  <c r="N35" i="13" s="1"/>
  <c r="S63" i="13"/>
  <c r="T36" i="13" s="1"/>
  <c r="K63" i="13"/>
  <c r="L35" i="13" s="1"/>
  <c r="G63" i="13"/>
  <c r="H35" i="13" s="1"/>
  <c r="W63" i="13"/>
  <c r="X36" i="13" s="1"/>
  <c r="M62" i="13"/>
  <c r="N36" i="13" s="1"/>
  <c r="M59" i="13"/>
  <c r="X63" i="13"/>
  <c r="Y36" i="13" s="1"/>
  <c r="R63" i="13"/>
  <c r="S36" i="13" s="1"/>
  <c r="K53" i="13"/>
  <c r="L31" i="13" s="1"/>
  <c r="L54" i="13"/>
  <c r="M32" i="13" s="1"/>
  <c r="K54" i="13"/>
  <c r="L32" i="13" s="1"/>
  <c r="M54" i="13"/>
  <c r="N32" i="13" s="1"/>
  <c r="I53" i="13"/>
  <c r="J31" i="13" s="1"/>
  <c r="J53" i="13"/>
  <c r="K31" i="13" s="1"/>
  <c r="L53" i="13"/>
  <c r="M31" i="13" s="1"/>
  <c r="G54" i="13"/>
  <c r="I54" i="13"/>
  <c r="J32" i="13" s="1"/>
  <c r="H54" i="13"/>
  <c r="I32" i="13" s="1"/>
  <c r="H53" i="13"/>
  <c r="I31" i="13" s="1"/>
  <c r="G53" i="13"/>
  <c r="H31" i="13" s="1"/>
  <c r="M53" i="13"/>
  <c r="N31" i="13" s="1"/>
  <c r="J54" i="13"/>
  <c r="K32" i="13" s="1"/>
  <c r="G51" i="13"/>
  <c r="S52" i="10"/>
  <c r="B27" i="10"/>
  <c r="Y58" i="13" l="1"/>
  <c r="O39" i="13"/>
  <c r="Y59" i="13"/>
  <c r="O40" i="13"/>
  <c r="T58" i="13"/>
  <c r="U39" i="13" s="1"/>
  <c r="J39" i="13"/>
  <c r="U58" i="13"/>
  <c r="V39" i="13" s="1"/>
  <c r="K39" i="13"/>
  <c r="R59" i="13"/>
  <c r="S40" i="13" s="1"/>
  <c r="H40" i="13"/>
  <c r="W59" i="13"/>
  <c r="X40" i="13" s="1"/>
  <c r="M40" i="13"/>
  <c r="X59" i="13"/>
  <c r="Y40" i="13" s="1"/>
  <c r="N40" i="13"/>
  <c r="X58" i="13"/>
  <c r="Y39" i="13" s="1"/>
  <c r="N39" i="13"/>
  <c r="W58" i="13"/>
  <c r="X39" i="13" s="1"/>
  <c r="M39" i="13"/>
  <c r="R58" i="13"/>
  <c r="S39" i="13" s="1"/>
  <c r="H39" i="13"/>
  <c r="S58" i="13"/>
  <c r="T39" i="13" s="1"/>
  <c r="I39" i="13"/>
  <c r="U59" i="13"/>
  <c r="V40" i="13" s="1"/>
  <c r="K40" i="13"/>
  <c r="V58" i="13"/>
  <c r="W39" i="13" s="1"/>
  <c r="L39" i="13"/>
  <c r="T59" i="13"/>
  <c r="U40" i="13" s="1"/>
  <c r="J40" i="13"/>
  <c r="V59" i="13"/>
  <c r="W40" i="13" s="1"/>
  <c r="L40" i="13"/>
  <c r="S59" i="13"/>
  <c r="T40" i="13" s="1"/>
  <c r="I40" i="13"/>
  <c r="H32" i="13"/>
  <c r="L69" i="10"/>
  <c r="J71" i="10"/>
  <c r="G70" i="10"/>
  <c r="H70" i="10"/>
  <c r="K71" i="10"/>
  <c r="I70" i="10"/>
  <c r="H71" i="10"/>
  <c r="L71" i="10" l="1"/>
  <c r="H69" i="10"/>
  <c r="I71" i="10"/>
  <c r="K69" i="10"/>
  <c r="J68" i="10"/>
  <c r="G68" i="10"/>
  <c r="I68" i="10"/>
  <c r="G69" i="10"/>
  <c r="J69" i="10"/>
  <c r="L70" i="10"/>
  <c r="L68" i="10"/>
  <c r="H68" i="10"/>
  <c r="K70" i="10"/>
  <c r="J70" i="10"/>
  <c r="K68" i="10"/>
  <c r="G71" i="10"/>
  <c r="I69" i="10"/>
</calcChain>
</file>

<file path=xl/sharedStrings.xml><?xml version="1.0" encoding="utf-8"?>
<sst xmlns="http://schemas.openxmlformats.org/spreadsheetml/2006/main" count="1947" uniqueCount="97">
  <si>
    <t>Current Smoker</t>
  </si>
  <si>
    <t>Both men and women</t>
  </si>
  <si>
    <t>All people</t>
  </si>
  <si>
    <t>Former smoker</t>
  </si>
  <si>
    <t>Never Smoked</t>
  </si>
  <si>
    <t>Men</t>
  </si>
  <si>
    <t>women</t>
  </si>
  <si>
    <t>Cycle 6</t>
  </si>
  <si>
    <t>Cycle 1</t>
  </si>
  <si>
    <t>Cycle 2</t>
  </si>
  <si>
    <t>Cycle 3</t>
  </si>
  <si>
    <t>Cycle 4</t>
  </si>
  <si>
    <t>Cycle 5</t>
  </si>
  <si>
    <t>Cycle 7</t>
  </si>
  <si>
    <t>95% CI</t>
  </si>
  <si>
    <t>Row Labels</t>
  </si>
  <si>
    <t>number of people</t>
  </si>
  <si>
    <t>Coefficient of variation</t>
  </si>
  <si>
    <t>95% Confidence interval (number)</t>
  </si>
  <si>
    <t>Percentage of population with smoking status</t>
  </si>
  <si>
    <t>95% Confidence Interval (percentage). Using CoV for population, which overstates confidence interval</t>
  </si>
  <si>
    <t>DATA</t>
  </si>
  <si>
    <t>Calculations</t>
  </si>
  <si>
    <t>Women</t>
  </si>
  <si>
    <t>sex</t>
  </si>
  <si>
    <t>Number of people</t>
  </si>
  <si>
    <t>Quit Ratio</t>
  </si>
  <si>
    <t>Quality flag</t>
  </si>
  <si>
    <t xml:space="preserve">, </t>
  </si>
  <si>
    <t xml:space="preserve">Total population </t>
  </si>
  <si>
    <t>95% interval</t>
  </si>
  <si>
    <t>Behavoiur</t>
  </si>
  <si>
    <t>behaviour2</t>
  </si>
  <si>
    <t>Prevalence (%)</t>
  </si>
  <si>
    <t>Number of missing cases</t>
  </si>
  <si>
    <t>Total Survey Population with answers for all variables</t>
  </si>
  <si>
    <t>Prevalence of SB</t>
  </si>
  <si>
    <t>Total</t>
  </si>
  <si>
    <t>Quintile 1</t>
  </si>
  <si>
    <t>Quintile 2</t>
  </si>
  <si>
    <t>Quintile 3</t>
  </si>
  <si>
    <t>Quintile 4</t>
  </si>
  <si>
    <t>Quintile 5</t>
  </si>
  <si>
    <t xml:space="preserve">Cycle </t>
  </si>
  <si>
    <t>Cultural/Racial background</t>
  </si>
  <si>
    <t>Country of Birth</t>
  </si>
  <si>
    <t>Income Quintile</t>
  </si>
  <si>
    <t>Smoking status</t>
  </si>
  <si>
    <t>Number</t>
  </si>
  <si>
    <t>CofV</t>
  </si>
  <si>
    <t>Per-centage</t>
  </si>
  <si>
    <t>Visible Minority</t>
  </si>
  <si>
    <t xml:space="preserve">Women </t>
  </si>
  <si>
    <t>Either Canada or abroad</t>
  </si>
  <si>
    <t>All income level</t>
  </si>
  <si>
    <t>current</t>
  </si>
  <si>
    <t>never</t>
  </si>
  <si>
    <t>former</t>
  </si>
  <si>
    <t xml:space="preserve">All population </t>
  </si>
  <si>
    <t>White</t>
  </si>
  <si>
    <t>Other</t>
  </si>
  <si>
    <t>Canada</t>
  </si>
  <si>
    <t>Range 1: Visible Minority</t>
  </si>
  <si>
    <t>Born in Canada</t>
  </si>
  <si>
    <t>Born Elsewhere</t>
  </si>
  <si>
    <t>Range 2: White</t>
  </si>
  <si>
    <t>Variable</t>
  </si>
  <si>
    <t>smkdsty</t>
  </si>
  <si>
    <t>SDCGCGT</t>
  </si>
  <si>
    <t>SDCGCB13</t>
  </si>
  <si>
    <t>INCDRCA</t>
  </si>
  <si>
    <t>(not certain)</t>
  </si>
  <si>
    <t>behaviour</t>
  </si>
  <si>
    <t>Smoking Status of "Visible Minority " and "White" Canadians</t>
  </si>
  <si>
    <t>Share of Population and Quit Ratio</t>
  </si>
  <si>
    <t>Label:</t>
  </si>
  <si>
    <t>Percentage of population</t>
  </si>
  <si>
    <t>Number of Smokers</t>
  </si>
  <si>
    <t>Percentage of Smokers</t>
  </si>
  <si>
    <t xml:space="preserve">Coefficients of variation </t>
  </si>
  <si>
    <t>Coefficients of variation -ratio</t>
  </si>
  <si>
    <t>Quality flag (quit ratio)</t>
  </si>
  <si>
    <t>95% CI - Quit ratio</t>
  </si>
  <si>
    <t>95% CI (Quit Ratio)</t>
  </si>
  <si>
    <t>Share of population</t>
  </si>
  <si>
    <t>Quit ratio</t>
  </si>
  <si>
    <t>Based on CCHS Cycle 7, derived variables,  SKMDSTY, SDCGCGT, SDCGCB13, INCDRCA</t>
  </si>
  <si>
    <t>All quintiles</t>
  </si>
  <si>
    <t xml:space="preserve">Percentage </t>
  </si>
  <si>
    <t>Share of smoking population</t>
  </si>
  <si>
    <t>Calculations ("unhide" to view)</t>
  </si>
  <si>
    <t xml:space="preserve">This excel sheet is part of a report prepared for Health Canada. </t>
  </si>
  <si>
    <t>Tobacco Use 2000-2014:</t>
  </si>
  <si>
    <t>Insights from The Canadian Community Health Survey</t>
  </si>
  <si>
    <t>Physicians for a Smoke-Free Canada</t>
  </si>
  <si>
    <t>Submitted to Health Canada</t>
  </si>
  <si>
    <t>Contract Number: 4500339975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</si>
</sst>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%"/>
    <numFmt numFmtId="166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000000"/>
      <name val="Calibri"/>
      <family val="2"/>
    </font>
    <font>
      <sz val="8"/>
      <color theme="2" tint="-9.9978637043366805E-2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8"/>
      <color theme="2" tint="-9.9978637043366805E-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5" fillId="0" borderId="0"/>
  </cellStyleXfs>
  <cellXfs count="14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6" fillId="0" borderId="0" xfId="2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8" fillId="0" borderId="0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2" fillId="4" borderId="1" xfId="0" applyFont="1" applyFill="1" applyBorder="1"/>
    <xf numFmtId="3" fontId="8" fillId="0" borderId="0" xfId="2" applyNumberFormat="1" applyFont="1" applyBorder="1" applyAlignment="1">
      <alignment horizontal="right" vertical="top"/>
    </xf>
    <xf numFmtId="164" fontId="8" fillId="0" borderId="0" xfId="2" applyNumberFormat="1" applyFont="1" applyBorder="1" applyAlignment="1">
      <alignment horizontal="right" vertical="top"/>
    </xf>
    <xf numFmtId="9" fontId="8" fillId="0" borderId="0" xfId="1" applyFont="1" applyBorder="1" applyAlignment="1">
      <alignment horizontal="right" vertical="top"/>
    </xf>
    <xf numFmtId="0" fontId="13" fillId="0" borderId="1" xfId="0" applyFont="1" applyBorder="1" applyAlignment="1">
      <alignment horizontal="left"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9" fillId="5" borderId="0" xfId="0" applyFont="1" applyFill="1" applyBorder="1" applyAlignment="1">
      <alignment horizontal="right" vertical="center"/>
    </xf>
    <xf numFmtId="3" fontId="14" fillId="5" borderId="0" xfId="2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3" fontId="8" fillId="0" borderId="0" xfId="2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16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right" vertical="center"/>
    </xf>
    <xf numFmtId="3" fontId="8" fillId="0" borderId="0" xfId="2" applyNumberFormat="1" applyFont="1" applyBorder="1" applyAlignment="1">
      <alignment horizontal="right" vertical="center"/>
    </xf>
    <xf numFmtId="4" fontId="8" fillId="0" borderId="0" xfId="2" applyNumberFormat="1" applyFont="1" applyBorder="1" applyAlignment="1">
      <alignment horizontal="right" vertical="center"/>
    </xf>
    <xf numFmtId="9" fontId="10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4" fontId="7" fillId="0" borderId="0" xfId="0" applyNumberFormat="1" applyFont="1" applyBorder="1" applyAlignment="1">
      <alignment horizontal="right" vertical="center"/>
    </xf>
    <xf numFmtId="9" fontId="8" fillId="0" borderId="0" xfId="1" applyFont="1" applyBorder="1" applyAlignment="1">
      <alignment horizontal="right" vertical="center"/>
    </xf>
    <xf numFmtId="9" fontId="8" fillId="0" borderId="0" xfId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 vertical="center"/>
    </xf>
    <xf numFmtId="3" fontId="8" fillId="2" borderId="0" xfId="2" applyNumberFormat="1" applyFont="1" applyFill="1" applyBorder="1" applyAlignment="1">
      <alignment horizontal="right" vertical="top"/>
    </xf>
    <xf numFmtId="3" fontId="4" fillId="2" borderId="11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11" fillId="7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16" fillId="8" borderId="0" xfId="0" applyFont="1" applyFill="1" applyAlignment="1">
      <alignment horizontal="left" vertical="center"/>
    </xf>
    <xf numFmtId="0" fontId="16" fillId="8" borderId="0" xfId="0" applyFont="1" applyFill="1" applyAlignment="1">
      <alignment horizontal="center" vertical="center"/>
    </xf>
    <xf numFmtId="0" fontId="21" fillId="8" borderId="0" xfId="0" applyFont="1" applyFill="1" applyAlignment="1">
      <alignment horizontal="left" vertical="center"/>
    </xf>
    <xf numFmtId="0" fontId="11" fillId="8" borderId="0" xfId="0" applyFont="1" applyFill="1" applyAlignment="1">
      <alignment horizontal="left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10" fillId="0" borderId="0" xfId="0" applyFont="1"/>
    <xf numFmtId="166" fontId="7" fillId="0" borderId="0" xfId="3" applyNumberFormat="1" applyFont="1"/>
    <xf numFmtId="0" fontId="7" fillId="9" borderId="0" xfId="0" applyFont="1" applyFill="1" applyAlignment="1">
      <alignment horizontal="center"/>
    </xf>
    <xf numFmtId="3" fontId="8" fillId="0" borderId="0" xfId="4" applyNumberFormat="1" applyFont="1" applyFill="1" applyBorder="1" applyAlignment="1">
      <alignment horizontal="right" vertical="center"/>
    </xf>
    <xf numFmtId="0" fontId="0" fillId="0" borderId="0" xfId="0" applyAlignment="1"/>
    <xf numFmtId="9" fontId="7" fillId="0" borderId="0" xfId="1" applyFont="1" applyAlignment="1"/>
    <xf numFmtId="9" fontId="8" fillId="0" borderId="0" xfId="1" applyFont="1" applyFill="1" applyBorder="1" applyAlignment="1">
      <alignment horizontal="right" vertical="center"/>
    </xf>
    <xf numFmtId="0" fontId="10" fillId="0" borderId="0" xfId="0" applyFont="1" applyBorder="1"/>
    <xf numFmtId="166" fontId="7" fillId="0" borderId="0" xfId="3" applyNumberFormat="1" applyFont="1" applyBorder="1"/>
    <xf numFmtId="0" fontId="10" fillId="0" borderId="2" xfId="0" applyFont="1" applyBorder="1"/>
    <xf numFmtId="166" fontId="7" fillId="0" borderId="2" xfId="3" applyNumberFormat="1" applyFont="1" applyBorder="1"/>
    <xf numFmtId="0" fontId="7" fillId="0" borderId="0" xfId="0" applyFont="1" applyAlignment="1"/>
    <xf numFmtId="166" fontId="22" fillId="0" borderId="0" xfId="3" applyNumberFormat="1" applyFont="1" applyFill="1" applyBorder="1"/>
    <xf numFmtId="0" fontId="22" fillId="10" borderId="0" xfId="0" applyFont="1" applyFill="1" applyBorder="1" applyAlignment="1">
      <alignment horizontal="center"/>
    </xf>
    <xf numFmtId="3" fontId="22" fillId="0" borderId="2" xfId="4" applyNumberFormat="1" applyFont="1" applyFill="1" applyBorder="1" applyAlignment="1">
      <alignment horizontal="right" vertical="center"/>
    </xf>
    <xf numFmtId="3" fontId="22" fillId="0" borderId="0" xfId="4" applyNumberFormat="1" applyFont="1" applyFill="1" applyBorder="1" applyAlignment="1">
      <alignment horizontal="right" vertical="center"/>
    </xf>
    <xf numFmtId="166" fontId="22" fillId="0" borderId="2" xfId="3" applyNumberFormat="1" applyFont="1" applyFill="1" applyBorder="1"/>
    <xf numFmtId="0" fontId="22" fillId="10" borderId="2" xfId="0" applyFont="1" applyFill="1" applyBorder="1" applyAlignment="1">
      <alignment horizontal="center"/>
    </xf>
    <xf numFmtId="9" fontId="22" fillId="0" borderId="2" xfId="1" applyFont="1" applyFill="1" applyBorder="1" applyAlignment="1"/>
    <xf numFmtId="9" fontId="22" fillId="0" borderId="0" xfId="1" applyFont="1" applyFill="1" applyBorder="1" applyAlignment="1"/>
    <xf numFmtId="9" fontId="22" fillId="0" borderId="2" xfId="1" applyFont="1" applyFill="1" applyBorder="1" applyAlignment="1">
      <alignment horizontal="right" vertical="center"/>
    </xf>
    <xf numFmtId="9" fontId="22" fillId="0" borderId="0" xfId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/>
    </xf>
    <xf numFmtId="165" fontId="8" fillId="0" borderId="0" xfId="1" applyNumberFormat="1" applyFont="1" applyBorder="1" applyAlignment="1">
      <alignment horizontal="right" vertical="top"/>
    </xf>
    <xf numFmtId="0" fontId="21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vertical="center"/>
    </xf>
    <xf numFmtId="0" fontId="17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6" fillId="6" borderId="1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4" fontId="8" fillId="0" borderId="0" xfId="4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37" fontId="22" fillId="0" borderId="0" xfId="3" applyNumberFormat="1" applyFont="1" applyFill="1" applyBorder="1"/>
    <xf numFmtId="37" fontId="22" fillId="0" borderId="23" xfId="3" applyNumberFormat="1" applyFont="1" applyFill="1" applyBorder="1"/>
    <xf numFmtId="37" fontId="22" fillId="0" borderId="2" xfId="3" applyNumberFormat="1" applyFont="1" applyFill="1" applyBorder="1"/>
    <xf numFmtId="165" fontId="8" fillId="0" borderId="0" xfId="1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9" fillId="5" borderId="0" xfId="0" applyFont="1" applyFill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3" fontId="14" fillId="5" borderId="0" xfId="2" applyNumberFormat="1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0" fillId="11" borderId="0" xfId="0" applyFill="1"/>
    <xf numFmtId="0" fontId="27" fillId="0" borderId="0" xfId="0" applyFont="1"/>
    <xf numFmtId="0" fontId="28" fillId="0" borderId="0" xfId="0" applyFont="1"/>
    <xf numFmtId="15" fontId="0" fillId="0" borderId="0" xfId="0" applyNumberFormat="1"/>
  </cellXfs>
  <cellStyles count="5">
    <cellStyle name="Comma" xfId="3" builtinId="3"/>
    <cellStyle name="Normal" xfId="0" builtinId="0"/>
    <cellStyle name="Normal_spss-cycle1" xfId="4"/>
    <cellStyle name="Normal_spss-cycle6" xfId="2"/>
    <cellStyle name="Percent" xfId="1" builtinId="5"/>
  </cellStyles>
  <dxfs count="4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1'!$Q$51</c:f>
          <c:strCache>
            <c:ptCount val="1"/>
            <c:pt idx="0">
              <c:v>Current Smoker, Both men and women, Percentage </c:v>
            </c:pt>
          </c:strCache>
        </c:strRef>
      </c:tx>
      <c:layout>
        <c:manualLayout>
          <c:xMode val="edge"/>
          <c:yMode val="edge"/>
          <c:x val="0.19342776128468797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181757612469332"/>
          <c:y val="0.15939814814814823"/>
          <c:w val="0.79021770693429705"/>
          <c:h val="0.640523840769903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1'!$R$31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Ref>
                <c:f>'Table 1'!$S$35:$Z$35</c:f>
                <c:numCache>
                  <c:formatCode>General</c:formatCode>
                  <c:ptCount val="8"/>
                  <c:pt idx="0">
                    <c:v>6.5923187496170219E-3</c:v>
                  </c:pt>
                  <c:pt idx="1">
                    <c:v>1.456690402805824E-2</c:v>
                  </c:pt>
                  <c:pt idx="2">
                    <c:v>1.9628504703579654E-2</c:v>
                  </c:pt>
                  <c:pt idx="3">
                    <c:v>1.4720916360389495E-2</c:v>
                  </c:pt>
                  <c:pt idx="4">
                    <c:v>1.2637530284929699E-2</c:v>
                  </c:pt>
                  <c:pt idx="5">
                    <c:v>1.1429245688910725E-2</c:v>
                  </c:pt>
                  <c:pt idx="6">
                    <c:v>1.0205282671299156E-2</c:v>
                  </c:pt>
                  <c:pt idx="7">
                    <c:v>5.6093687504218566E-3</c:v>
                  </c:pt>
                </c:numCache>
              </c:numRef>
            </c:plus>
            <c:minus>
              <c:numRef>
                <c:f>'Table 1'!$S$35:$Y$35</c:f>
                <c:numCache>
                  <c:formatCode>General</c:formatCode>
                  <c:ptCount val="7"/>
                  <c:pt idx="0">
                    <c:v>6.5923187496170219E-3</c:v>
                  </c:pt>
                  <c:pt idx="1">
                    <c:v>1.456690402805824E-2</c:v>
                  </c:pt>
                  <c:pt idx="2">
                    <c:v>1.9628504703579654E-2</c:v>
                  </c:pt>
                  <c:pt idx="3">
                    <c:v>1.4720916360389495E-2</c:v>
                  </c:pt>
                  <c:pt idx="4">
                    <c:v>1.2637530284929699E-2</c:v>
                  </c:pt>
                  <c:pt idx="5">
                    <c:v>1.1429245688910725E-2</c:v>
                  </c:pt>
                  <c:pt idx="6">
                    <c:v>1.0205282671299156E-2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1'!$S$30:$T$30</c:f>
              <c:strCache>
                <c:ptCount val="2"/>
                <c:pt idx="0">
                  <c:v>Born in Canada</c:v>
                </c:pt>
                <c:pt idx="1">
                  <c:v>Born Elsewhere</c:v>
                </c:pt>
              </c:strCache>
            </c:strRef>
          </c:cat>
          <c:val>
            <c:numRef>
              <c:f>'Table 1'!$S$31:$T$31</c:f>
              <c:numCache>
                <c:formatCode>0%</c:formatCode>
                <c:ptCount val="2"/>
                <c:pt idx="0">
                  <c:v>0.20600996092553192</c:v>
                </c:pt>
                <c:pt idx="1">
                  <c:v>0.16185448920064713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1-421B-AA84-A6E0B5EC4A44}"/>
            </c:ext>
          </c:extLst>
        </c:ser>
        <c:ser>
          <c:idx val="1"/>
          <c:order val="1"/>
          <c:tx>
            <c:strRef>
              <c:f>'Table 1'!$R$32</c:f>
              <c:strCache>
                <c:ptCount val="1"/>
                <c:pt idx="0">
                  <c:v>Visible Minority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Ref>
                <c:f>'Table 1'!$S$36:$Z$36</c:f>
                <c:numCache>
                  <c:formatCode>General</c:formatCode>
                  <c:ptCount val="8"/>
                  <c:pt idx="0">
                    <c:v>1.7772966542540337E-2</c:v>
                  </c:pt>
                  <c:pt idx="1">
                    <c:v>8.3597038346427729E-3</c:v>
                  </c:pt>
                  <c:pt idx="2">
                    <c:v>1.5463531511979978E-2</c:v>
                  </c:pt>
                  <c:pt idx="3">
                    <c:v>1.8951006104631976E-2</c:v>
                  </c:pt>
                  <c:pt idx="4">
                    <c:v>1.8212218514892301E-2</c:v>
                  </c:pt>
                  <c:pt idx="5">
                    <c:v>2.0920442322670891E-2</c:v>
                  </c:pt>
                  <c:pt idx="6">
                    <c:v>2.4492246808042219E-2</c:v>
                  </c:pt>
                  <c:pt idx="7">
                    <c:v>9.0812136225506945E-3</c:v>
                  </c:pt>
                </c:numCache>
              </c:numRef>
            </c:plus>
            <c:minus>
              <c:numRef>
                <c:f>'Table 1'!$S$36:$Z$36</c:f>
                <c:numCache>
                  <c:formatCode>General</c:formatCode>
                  <c:ptCount val="8"/>
                  <c:pt idx="0">
                    <c:v>1.7772966542540337E-2</c:v>
                  </c:pt>
                  <c:pt idx="1">
                    <c:v>8.3597038346427729E-3</c:v>
                  </c:pt>
                  <c:pt idx="2">
                    <c:v>1.5463531511979978E-2</c:v>
                  </c:pt>
                  <c:pt idx="3">
                    <c:v>1.8951006104631976E-2</c:v>
                  </c:pt>
                  <c:pt idx="4">
                    <c:v>1.8212218514892301E-2</c:v>
                  </c:pt>
                  <c:pt idx="5">
                    <c:v>2.0920442322670891E-2</c:v>
                  </c:pt>
                  <c:pt idx="6">
                    <c:v>2.4492246808042219E-2</c:v>
                  </c:pt>
                  <c:pt idx="7">
                    <c:v>9.0812136225506945E-3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1'!$S$30:$T$30</c:f>
              <c:strCache>
                <c:ptCount val="2"/>
                <c:pt idx="0">
                  <c:v>Born in Canada</c:v>
                </c:pt>
                <c:pt idx="1">
                  <c:v>Born Elsewhere</c:v>
                </c:pt>
              </c:strCache>
            </c:strRef>
          </c:cat>
          <c:val>
            <c:numRef>
              <c:f>'Table 1'!$S$32:$T$32</c:f>
              <c:numCache>
                <c:formatCode>0%</c:formatCode>
                <c:ptCount val="2"/>
                <c:pt idx="0">
                  <c:v>0.22216208178175423</c:v>
                </c:pt>
                <c:pt idx="1">
                  <c:v>9.9520283745747298E-2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1-421B-AA84-A6E0B5EC4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94784"/>
        <c:axId val="95006720"/>
      </c:barChart>
      <c:catAx>
        <c:axId val="9269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006720"/>
        <c:crosses val="autoZero"/>
        <c:auto val="1"/>
        <c:lblAlgn val="ctr"/>
        <c:lblOffset val="100"/>
        <c:noMultiLvlLbl val="0"/>
      </c:catAx>
      <c:valAx>
        <c:axId val="9500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9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1'!$G$51</c:f>
          <c:strCache>
            <c:ptCount val="1"/>
            <c:pt idx="0">
              <c:v>Current Smoker, Both men and women, Number of people</c:v>
            </c:pt>
          </c:strCache>
        </c:strRef>
      </c:tx>
      <c:layout>
        <c:manualLayout>
          <c:xMode val="edge"/>
          <c:yMode val="edge"/>
          <c:x val="0.16553996293332787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1'!$G$31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1'!$H$35:$N$35</c:f>
                <c:numCache>
                  <c:formatCode>General</c:formatCode>
                  <c:ptCount val="7"/>
                  <c:pt idx="0">
                    <c:v>40158.480000000003</c:v>
                  </c:pt>
                  <c:pt idx="1">
                    <c:v>37909.284000000007</c:v>
                  </c:pt>
                  <c:pt idx="2">
                    <c:v>35341.592000000004</c:v>
                  </c:pt>
                  <c:pt idx="3">
                    <c:v>31295.104000000003</c:v>
                  </c:pt>
                  <c:pt idx="4">
                    <c:v>22619.284</c:v>
                  </c:pt>
                  <c:pt idx="5">
                    <c:v>19741.68</c:v>
                  </c:pt>
                  <c:pt idx="6">
                    <c:v>18244.740000000002</c:v>
                  </c:pt>
                </c:numCache>
              </c:numRef>
            </c:plus>
            <c:minus>
              <c:numRef>
                <c:f>'Table 1'!$H$35:$N$35</c:f>
                <c:numCache>
                  <c:formatCode>General</c:formatCode>
                  <c:ptCount val="7"/>
                  <c:pt idx="0">
                    <c:v>40158.480000000003</c:v>
                  </c:pt>
                  <c:pt idx="1">
                    <c:v>37909.284000000007</c:v>
                  </c:pt>
                  <c:pt idx="2">
                    <c:v>35341.592000000004</c:v>
                  </c:pt>
                  <c:pt idx="3">
                    <c:v>31295.104000000003</c:v>
                  </c:pt>
                  <c:pt idx="4">
                    <c:v>22619.284</c:v>
                  </c:pt>
                  <c:pt idx="5">
                    <c:v>19741.68</c:v>
                  </c:pt>
                  <c:pt idx="6">
                    <c:v>18244.740000000002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1'!$H$30:$I$30</c:f>
              <c:strCache>
                <c:ptCount val="2"/>
                <c:pt idx="0">
                  <c:v>Born in Canada</c:v>
                </c:pt>
                <c:pt idx="1">
                  <c:v>Born Elsewhere</c:v>
                </c:pt>
              </c:strCache>
            </c:strRef>
          </c:cat>
          <c:val>
            <c:numRef>
              <c:f>'Table 1'!$H$31:$I$31</c:f>
              <c:numCache>
                <c:formatCode>#,##0</c:formatCode>
                <c:ptCount val="2"/>
                <c:pt idx="0">
                  <c:v>3960401</c:v>
                </c:pt>
                <c:pt idx="1">
                  <c:v>438592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C-4C77-8B67-4DF008D4E121}"/>
            </c:ext>
          </c:extLst>
        </c:ser>
        <c:ser>
          <c:idx val="1"/>
          <c:order val="1"/>
          <c:tx>
            <c:strRef>
              <c:f>'Table 1'!$G$32</c:f>
              <c:strCache>
                <c:ptCount val="1"/>
                <c:pt idx="0">
                  <c:v>Visible Minority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1'!$H$36:$N$36</c:f>
                <c:numCache>
                  <c:formatCode>General</c:formatCode>
                  <c:ptCount val="7"/>
                  <c:pt idx="0">
                    <c:v>126732.83200000001</c:v>
                  </c:pt>
                  <c:pt idx="1">
                    <c:v>39473.279999999999</c:v>
                  </c:pt>
                  <c:pt idx="2">
                    <c:v>64271.987999999998</c:v>
                  </c:pt>
                  <c:pt idx="3">
                    <c:v>59154.81</c:v>
                  </c:pt>
                  <c:pt idx="4">
                    <c:v>58446.365999999995</c:v>
                  </c:pt>
                  <c:pt idx="5">
                    <c:v>55918.235999999997</c:v>
                  </c:pt>
                  <c:pt idx="6">
                    <c:v>52519.038</c:v>
                  </c:pt>
                </c:numCache>
              </c:numRef>
            </c:plus>
            <c:minus>
              <c:numRef>
                <c:f>'Table 1'!$H$36:$N$36</c:f>
                <c:numCache>
                  <c:formatCode>General</c:formatCode>
                  <c:ptCount val="7"/>
                  <c:pt idx="0">
                    <c:v>126732.83200000001</c:v>
                  </c:pt>
                  <c:pt idx="1">
                    <c:v>39473.279999999999</c:v>
                  </c:pt>
                  <c:pt idx="2">
                    <c:v>64271.987999999998</c:v>
                  </c:pt>
                  <c:pt idx="3">
                    <c:v>59154.81</c:v>
                  </c:pt>
                  <c:pt idx="4">
                    <c:v>58446.365999999995</c:v>
                  </c:pt>
                  <c:pt idx="5">
                    <c:v>55918.235999999997</c:v>
                  </c:pt>
                  <c:pt idx="6">
                    <c:v>52519.038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1'!$H$30:$I$30</c:f>
              <c:strCache>
                <c:ptCount val="2"/>
                <c:pt idx="0">
                  <c:v>Born in Canada</c:v>
                </c:pt>
                <c:pt idx="1">
                  <c:v>Born Elsewhere</c:v>
                </c:pt>
              </c:strCache>
            </c:strRef>
          </c:cat>
          <c:val>
            <c:numRef>
              <c:f>'Table 1'!$H$32:$I$32</c:f>
              <c:numCache>
                <c:formatCode>#,##0</c:formatCode>
                <c:ptCount val="2"/>
                <c:pt idx="0">
                  <c:v>501981</c:v>
                </c:pt>
                <c:pt idx="1">
                  <c:v>451301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C-4C77-8B67-4DF008D4E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77344"/>
        <c:axId val="107999616"/>
      </c:barChart>
      <c:catAx>
        <c:axId val="10797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99616"/>
        <c:crosses val="autoZero"/>
        <c:auto val="1"/>
        <c:lblAlgn val="ctr"/>
        <c:lblOffset val="100"/>
        <c:noMultiLvlLbl val="0"/>
      </c:catAx>
      <c:valAx>
        <c:axId val="10799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7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1'!$Q$51</c:f>
          <c:strCache>
            <c:ptCount val="1"/>
            <c:pt idx="0">
              <c:v>Current Smoker, Both men and women, Percentage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942749515100181E-2"/>
          <c:y val="0.15939814814814823"/>
          <c:w val="0.87674623444551425"/>
          <c:h val="0.640523840769903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1'!$R$31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Ref>
                <c:f>'Table 1'!$S$35:$Z$35</c:f>
                <c:numCache>
                  <c:formatCode>General</c:formatCode>
                  <c:ptCount val="8"/>
                  <c:pt idx="0">
                    <c:v>6.5923187496170219E-3</c:v>
                  </c:pt>
                  <c:pt idx="1">
                    <c:v>1.456690402805824E-2</c:v>
                  </c:pt>
                  <c:pt idx="2">
                    <c:v>1.9628504703579654E-2</c:v>
                  </c:pt>
                  <c:pt idx="3">
                    <c:v>1.4720916360389495E-2</c:v>
                  </c:pt>
                  <c:pt idx="4">
                    <c:v>1.2637530284929699E-2</c:v>
                  </c:pt>
                  <c:pt idx="5">
                    <c:v>1.1429245688910725E-2</c:v>
                  </c:pt>
                  <c:pt idx="6">
                    <c:v>1.0205282671299156E-2</c:v>
                  </c:pt>
                  <c:pt idx="7">
                    <c:v>5.6093687504218566E-3</c:v>
                  </c:pt>
                </c:numCache>
              </c:numRef>
            </c:plus>
            <c:minus>
              <c:numRef>
                <c:f>'Table 1'!$S$35:$Y$35</c:f>
                <c:numCache>
                  <c:formatCode>General</c:formatCode>
                  <c:ptCount val="7"/>
                  <c:pt idx="0">
                    <c:v>6.5923187496170219E-3</c:v>
                  </c:pt>
                  <c:pt idx="1">
                    <c:v>1.456690402805824E-2</c:v>
                  </c:pt>
                  <c:pt idx="2">
                    <c:v>1.9628504703579654E-2</c:v>
                  </c:pt>
                  <c:pt idx="3">
                    <c:v>1.4720916360389495E-2</c:v>
                  </c:pt>
                  <c:pt idx="4">
                    <c:v>1.2637530284929699E-2</c:v>
                  </c:pt>
                  <c:pt idx="5">
                    <c:v>1.1429245688910725E-2</c:v>
                  </c:pt>
                  <c:pt idx="6">
                    <c:v>1.0205282671299156E-2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1'!$U$30:$Z$30</c:f>
              <c:strCache>
                <c:ptCount val="6"/>
                <c:pt idx="0">
                  <c:v>Quintile 1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Quintile 5</c:v>
                </c:pt>
                <c:pt idx="5">
                  <c:v>All quintiles</c:v>
                </c:pt>
              </c:strCache>
            </c:strRef>
          </c:cat>
          <c:val>
            <c:numRef>
              <c:f>'Table 1'!$U$31:$Z$31</c:f>
              <c:numCache>
                <c:formatCode>0%</c:formatCode>
                <c:ptCount val="6"/>
                <c:pt idx="0">
                  <c:v>0.29740158641787356</c:v>
                </c:pt>
                <c:pt idx="1">
                  <c:v>0.22304418727862874</c:v>
                </c:pt>
                <c:pt idx="2">
                  <c:v>0.19147773158984394</c:v>
                </c:pt>
                <c:pt idx="3">
                  <c:v>0.1731703892259201</c:v>
                </c:pt>
                <c:pt idx="4">
                  <c:v>0.1546254950196842</c:v>
                </c:pt>
                <c:pt idx="5">
                  <c:v>0.20033459822935204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4-4F0E-8EB6-D7AA4AF3D961}"/>
            </c:ext>
          </c:extLst>
        </c:ser>
        <c:ser>
          <c:idx val="1"/>
          <c:order val="1"/>
          <c:tx>
            <c:strRef>
              <c:f>'Table 1'!$R$32</c:f>
              <c:strCache>
                <c:ptCount val="1"/>
                <c:pt idx="0">
                  <c:v>Visible Minority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Ref>
                <c:f>'Table 1'!$S$36:$Z$36</c:f>
                <c:numCache>
                  <c:formatCode>General</c:formatCode>
                  <c:ptCount val="8"/>
                  <c:pt idx="0">
                    <c:v>1.7772966542540337E-2</c:v>
                  </c:pt>
                  <c:pt idx="1">
                    <c:v>8.3597038346427729E-3</c:v>
                  </c:pt>
                  <c:pt idx="2">
                    <c:v>1.5463531511979978E-2</c:v>
                  </c:pt>
                  <c:pt idx="3">
                    <c:v>1.8951006104631976E-2</c:v>
                  </c:pt>
                  <c:pt idx="4">
                    <c:v>1.8212218514892301E-2</c:v>
                  </c:pt>
                  <c:pt idx="5">
                    <c:v>2.0920442322670891E-2</c:v>
                  </c:pt>
                  <c:pt idx="6">
                    <c:v>2.4492246808042219E-2</c:v>
                  </c:pt>
                  <c:pt idx="7">
                    <c:v>9.0812136225506945E-3</c:v>
                  </c:pt>
                </c:numCache>
              </c:numRef>
            </c:plus>
            <c:minus>
              <c:numRef>
                <c:f>'Table 1'!$S$36:$Z$36</c:f>
                <c:numCache>
                  <c:formatCode>General</c:formatCode>
                  <c:ptCount val="8"/>
                  <c:pt idx="0">
                    <c:v>1.7772966542540337E-2</c:v>
                  </c:pt>
                  <c:pt idx="1">
                    <c:v>8.3597038346427729E-3</c:v>
                  </c:pt>
                  <c:pt idx="2">
                    <c:v>1.5463531511979978E-2</c:v>
                  </c:pt>
                  <c:pt idx="3">
                    <c:v>1.8951006104631976E-2</c:v>
                  </c:pt>
                  <c:pt idx="4">
                    <c:v>1.8212218514892301E-2</c:v>
                  </c:pt>
                  <c:pt idx="5">
                    <c:v>2.0920442322670891E-2</c:v>
                  </c:pt>
                  <c:pt idx="6">
                    <c:v>2.4492246808042219E-2</c:v>
                  </c:pt>
                  <c:pt idx="7">
                    <c:v>9.0812136225506945E-3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1'!$U$30:$Z$30</c:f>
              <c:strCache>
                <c:ptCount val="6"/>
                <c:pt idx="0">
                  <c:v>Quintile 1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Quintile 5</c:v>
                </c:pt>
                <c:pt idx="5">
                  <c:v>All quintiles</c:v>
                </c:pt>
              </c:strCache>
            </c:strRef>
          </c:cat>
          <c:val>
            <c:numRef>
              <c:f>'Table 1'!$U$32:$Z$32</c:f>
              <c:numCache>
                <c:formatCode>0%</c:formatCode>
                <c:ptCount val="6"/>
                <c:pt idx="0">
                  <c:v>0.14868780299980747</c:v>
                </c:pt>
                <c:pt idx="1">
                  <c:v>0.14805473519243731</c:v>
                </c:pt>
                <c:pt idx="2">
                  <c:v>0.12305553050602906</c:v>
                </c:pt>
                <c:pt idx="3">
                  <c:v>0.11622467957039384</c:v>
                </c:pt>
                <c:pt idx="4">
                  <c:v>0.13167874627979687</c:v>
                </c:pt>
                <c:pt idx="5">
                  <c:v>0.13759414579622264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4-4F0E-8EB6-D7AA4AF3D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94784"/>
        <c:axId val="95006720"/>
      </c:barChart>
      <c:catAx>
        <c:axId val="9269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006720"/>
        <c:crosses val="autoZero"/>
        <c:auto val="1"/>
        <c:lblAlgn val="ctr"/>
        <c:lblOffset val="100"/>
        <c:noMultiLvlLbl val="0"/>
      </c:catAx>
      <c:valAx>
        <c:axId val="9500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9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1'!$G$51</c:f>
          <c:strCache>
            <c:ptCount val="1"/>
            <c:pt idx="0">
              <c:v>Current Smoker, Both men and women, Number of people</c:v>
            </c:pt>
          </c:strCache>
        </c:strRef>
      </c:tx>
      <c:layout>
        <c:manualLayout>
          <c:xMode val="edge"/>
          <c:yMode val="edge"/>
          <c:x val="0.16553996293332787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1'!$G$31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1'!$H$35:$N$35</c:f>
                <c:numCache>
                  <c:formatCode>General</c:formatCode>
                  <c:ptCount val="7"/>
                  <c:pt idx="0">
                    <c:v>40158.480000000003</c:v>
                  </c:pt>
                  <c:pt idx="1">
                    <c:v>37909.284000000007</c:v>
                  </c:pt>
                  <c:pt idx="2">
                    <c:v>35341.592000000004</c:v>
                  </c:pt>
                  <c:pt idx="3">
                    <c:v>31295.104000000003</c:v>
                  </c:pt>
                  <c:pt idx="4">
                    <c:v>22619.284</c:v>
                  </c:pt>
                  <c:pt idx="5">
                    <c:v>19741.68</c:v>
                  </c:pt>
                  <c:pt idx="6">
                    <c:v>18244.740000000002</c:v>
                  </c:pt>
                </c:numCache>
              </c:numRef>
            </c:plus>
            <c:minus>
              <c:numRef>
                <c:f>'Table 1'!$H$35:$N$35</c:f>
                <c:numCache>
                  <c:formatCode>General</c:formatCode>
                  <c:ptCount val="7"/>
                  <c:pt idx="0">
                    <c:v>40158.480000000003</c:v>
                  </c:pt>
                  <c:pt idx="1">
                    <c:v>37909.284000000007</c:v>
                  </c:pt>
                  <c:pt idx="2">
                    <c:v>35341.592000000004</c:v>
                  </c:pt>
                  <c:pt idx="3">
                    <c:v>31295.104000000003</c:v>
                  </c:pt>
                  <c:pt idx="4">
                    <c:v>22619.284</c:v>
                  </c:pt>
                  <c:pt idx="5">
                    <c:v>19741.68</c:v>
                  </c:pt>
                  <c:pt idx="6">
                    <c:v>18244.740000000002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1'!$J$30:$N$30</c:f>
              <c:strCache>
                <c:ptCount val="5"/>
                <c:pt idx="0">
                  <c:v>Quintile 1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Quintile 5</c:v>
                </c:pt>
              </c:strCache>
            </c:strRef>
          </c:cat>
          <c:val>
            <c:numRef>
              <c:f>'Table 1'!$J$31:$N$31</c:f>
              <c:numCache>
                <c:formatCode>#,##0</c:formatCode>
                <c:ptCount val="5"/>
                <c:pt idx="0">
                  <c:v>973818</c:v>
                </c:pt>
                <c:pt idx="1">
                  <c:v>896285</c:v>
                </c:pt>
                <c:pt idx="2">
                  <c:v>885551</c:v>
                </c:pt>
                <c:pt idx="3">
                  <c:v>847246</c:v>
                </c:pt>
                <c:pt idx="4">
                  <c:v>795743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9-404F-A1AA-975452944922}"/>
            </c:ext>
          </c:extLst>
        </c:ser>
        <c:ser>
          <c:idx val="1"/>
          <c:order val="1"/>
          <c:tx>
            <c:strRef>
              <c:f>'Table 1'!$G$32</c:f>
              <c:strCache>
                <c:ptCount val="1"/>
                <c:pt idx="0">
                  <c:v>Visible Minority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1'!$H$36:$N$36</c:f>
                <c:numCache>
                  <c:formatCode>General</c:formatCode>
                  <c:ptCount val="7"/>
                  <c:pt idx="0">
                    <c:v>126732.83200000001</c:v>
                  </c:pt>
                  <c:pt idx="1">
                    <c:v>39473.279999999999</c:v>
                  </c:pt>
                  <c:pt idx="2">
                    <c:v>64271.987999999998</c:v>
                  </c:pt>
                  <c:pt idx="3">
                    <c:v>59154.81</c:v>
                  </c:pt>
                  <c:pt idx="4">
                    <c:v>58446.365999999995</c:v>
                  </c:pt>
                  <c:pt idx="5">
                    <c:v>55918.235999999997</c:v>
                  </c:pt>
                  <c:pt idx="6">
                    <c:v>52519.038</c:v>
                  </c:pt>
                </c:numCache>
              </c:numRef>
            </c:plus>
            <c:minus>
              <c:numRef>
                <c:f>'Table 1'!$H$36:$N$36</c:f>
                <c:numCache>
                  <c:formatCode>General</c:formatCode>
                  <c:ptCount val="7"/>
                  <c:pt idx="0">
                    <c:v>126732.83200000001</c:v>
                  </c:pt>
                  <c:pt idx="1">
                    <c:v>39473.279999999999</c:v>
                  </c:pt>
                  <c:pt idx="2">
                    <c:v>64271.987999999998</c:v>
                  </c:pt>
                  <c:pt idx="3">
                    <c:v>59154.81</c:v>
                  </c:pt>
                  <c:pt idx="4">
                    <c:v>58446.365999999995</c:v>
                  </c:pt>
                  <c:pt idx="5">
                    <c:v>55918.235999999997</c:v>
                  </c:pt>
                  <c:pt idx="6">
                    <c:v>52519.038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1'!$J$30:$N$30</c:f>
              <c:strCache>
                <c:ptCount val="5"/>
                <c:pt idx="0">
                  <c:v>Quintile 1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Quintile 5</c:v>
                </c:pt>
              </c:strCache>
            </c:strRef>
          </c:cat>
          <c:val>
            <c:numRef>
              <c:f>'Table 1'!$J$32:$N$32</c:f>
              <c:numCache>
                <c:formatCode>#,##0</c:formatCode>
                <c:ptCount val="5"/>
                <c:pt idx="0">
                  <c:v>339823</c:v>
                </c:pt>
                <c:pt idx="1">
                  <c:v>244493</c:v>
                </c:pt>
                <c:pt idx="2">
                  <c:v>152833</c:v>
                </c:pt>
                <c:pt idx="3">
                  <c:v>109676</c:v>
                </c:pt>
                <c:pt idx="4">
                  <c:v>98090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9-404F-A1AA-975452944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77344"/>
        <c:axId val="107999616"/>
      </c:barChart>
      <c:catAx>
        <c:axId val="10797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99616"/>
        <c:crosses val="autoZero"/>
        <c:auto val="1"/>
        <c:lblAlgn val="ctr"/>
        <c:lblOffset val="100"/>
        <c:noMultiLvlLbl val="0"/>
      </c:catAx>
      <c:valAx>
        <c:axId val="10799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7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2'!$T$59</c:f>
          <c:strCache>
            <c:ptCount val="1"/>
            <c:pt idx="0">
              <c:v>Share of smoking population, Both men and women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2'!$Q$35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2'!$R$34:$X$34</c:f>
              <c:strCache>
                <c:ptCount val="7"/>
                <c:pt idx="0">
                  <c:v>Born in Canada</c:v>
                </c:pt>
                <c:pt idx="1">
                  <c:v>Born Elsewhere</c:v>
                </c:pt>
                <c:pt idx="2">
                  <c:v>Quintile 1</c:v>
                </c:pt>
                <c:pt idx="3">
                  <c:v>Quintile 2</c:v>
                </c:pt>
                <c:pt idx="4">
                  <c:v>Quintile 3</c:v>
                </c:pt>
                <c:pt idx="5">
                  <c:v>Quintile 4</c:v>
                </c:pt>
                <c:pt idx="6">
                  <c:v>Quintile 5</c:v>
                </c:pt>
              </c:strCache>
            </c:strRef>
          </c:cat>
          <c:val>
            <c:numRef>
              <c:f>'Table 2'!$R$35:$X$35</c:f>
              <c:numCache>
                <c:formatCode>0%</c:formatCode>
                <c:ptCount val="7"/>
                <c:pt idx="0">
                  <c:v>0.88750828593338715</c:v>
                </c:pt>
                <c:pt idx="1">
                  <c:v>0.49285925386535234</c:v>
                </c:pt>
                <c:pt idx="2">
                  <c:v>0.74131212408869696</c:v>
                </c:pt>
                <c:pt idx="3">
                  <c:v>0.78567872101320324</c:v>
                </c:pt>
                <c:pt idx="4">
                  <c:v>0.85281649177953434</c:v>
                </c:pt>
                <c:pt idx="5">
                  <c:v>0.88538668773421447</c:v>
                </c:pt>
                <c:pt idx="6">
                  <c:v>0.89025914236775772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2-44D8-B780-D59323226C38}"/>
            </c:ext>
          </c:extLst>
        </c:ser>
        <c:ser>
          <c:idx val="1"/>
          <c:order val="1"/>
          <c:tx>
            <c:strRef>
              <c:f>'Table 2'!$Q$36</c:f>
              <c:strCache>
                <c:ptCount val="1"/>
                <c:pt idx="0">
                  <c:v>Visible Minority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2'!$R$34:$X$34</c:f>
              <c:strCache>
                <c:ptCount val="7"/>
                <c:pt idx="0">
                  <c:v>Born in Canada</c:v>
                </c:pt>
                <c:pt idx="1">
                  <c:v>Born Elsewhere</c:v>
                </c:pt>
                <c:pt idx="2">
                  <c:v>Quintile 1</c:v>
                </c:pt>
                <c:pt idx="3">
                  <c:v>Quintile 2</c:v>
                </c:pt>
                <c:pt idx="4">
                  <c:v>Quintile 3</c:v>
                </c:pt>
                <c:pt idx="5">
                  <c:v>Quintile 4</c:v>
                </c:pt>
                <c:pt idx="6">
                  <c:v>Quintile 5</c:v>
                </c:pt>
              </c:strCache>
            </c:strRef>
          </c:cat>
          <c:val>
            <c:numRef>
              <c:f>'Table 2'!$R$36:$X$36</c:f>
              <c:numCache>
                <c:formatCode>0%</c:formatCode>
                <c:ptCount val="7"/>
                <c:pt idx="0">
                  <c:v>0.11249171406661286</c:v>
                </c:pt>
                <c:pt idx="1">
                  <c:v>0.50714074613464766</c:v>
                </c:pt>
                <c:pt idx="2">
                  <c:v>0.25868787591130299</c:v>
                </c:pt>
                <c:pt idx="3">
                  <c:v>0.21432127898679673</c:v>
                </c:pt>
                <c:pt idx="4">
                  <c:v>0.14718350822046564</c:v>
                </c:pt>
                <c:pt idx="5">
                  <c:v>0.11461331226578551</c:v>
                </c:pt>
                <c:pt idx="6">
                  <c:v>0.10974085763224227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2-44D8-B780-D59323226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overlap val="100"/>
        <c:axId val="110959232"/>
        <c:axId val="110973312"/>
      </c:barChart>
      <c:catAx>
        <c:axId val="11095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73312"/>
        <c:crosses val="autoZero"/>
        <c:auto val="1"/>
        <c:lblAlgn val="ctr"/>
        <c:lblOffset val="100"/>
        <c:noMultiLvlLbl val="0"/>
      </c:catAx>
      <c:valAx>
        <c:axId val="110973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5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2'!$T$58</c:f>
          <c:strCache>
            <c:ptCount val="1"/>
            <c:pt idx="0">
              <c:v>Share of population, Both men and women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2'!$G$35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2'!$H$34:$N$34</c:f>
              <c:strCache>
                <c:ptCount val="7"/>
                <c:pt idx="0">
                  <c:v>Born in Canada</c:v>
                </c:pt>
                <c:pt idx="1">
                  <c:v>Born Elsewhere</c:v>
                </c:pt>
                <c:pt idx="2">
                  <c:v>Quintile 1</c:v>
                </c:pt>
                <c:pt idx="3">
                  <c:v>Quintile 2</c:v>
                </c:pt>
                <c:pt idx="4">
                  <c:v>Quintile 3</c:v>
                </c:pt>
                <c:pt idx="5">
                  <c:v>Quintile 4</c:v>
                </c:pt>
                <c:pt idx="6">
                  <c:v>Quintile 5</c:v>
                </c:pt>
              </c:strCache>
            </c:strRef>
          </c:cat>
          <c:val>
            <c:numRef>
              <c:f>'Table 2'!$H$35:$N$35</c:f>
              <c:numCache>
                <c:formatCode>0%</c:formatCode>
                <c:ptCount val="7"/>
                <c:pt idx="0">
                  <c:v>0.89482673584857531</c:v>
                </c:pt>
                <c:pt idx="1">
                  <c:v>0.37404528310637669</c:v>
                </c:pt>
                <c:pt idx="2">
                  <c:v>0.58893512672258008</c:v>
                </c:pt>
                <c:pt idx="3">
                  <c:v>0.70874237273069118</c:v>
                </c:pt>
                <c:pt idx="4">
                  <c:v>0.7883033178683676</c:v>
                </c:pt>
                <c:pt idx="5">
                  <c:v>0.83831036295460137</c:v>
                </c:pt>
                <c:pt idx="6">
                  <c:v>0.8735534941308013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1-4577-91D3-BD683E89BC2A}"/>
            </c:ext>
          </c:extLst>
        </c:ser>
        <c:ser>
          <c:idx val="1"/>
          <c:order val="1"/>
          <c:tx>
            <c:strRef>
              <c:f>'Table 2'!$G$36</c:f>
              <c:strCache>
                <c:ptCount val="1"/>
                <c:pt idx="0">
                  <c:v>Visible Minority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2'!$H$34:$N$34</c:f>
              <c:strCache>
                <c:ptCount val="7"/>
                <c:pt idx="0">
                  <c:v>Born in Canada</c:v>
                </c:pt>
                <c:pt idx="1">
                  <c:v>Born Elsewhere</c:v>
                </c:pt>
                <c:pt idx="2">
                  <c:v>Quintile 1</c:v>
                </c:pt>
                <c:pt idx="3">
                  <c:v>Quintile 2</c:v>
                </c:pt>
                <c:pt idx="4">
                  <c:v>Quintile 3</c:v>
                </c:pt>
                <c:pt idx="5">
                  <c:v>Quintile 4</c:v>
                </c:pt>
                <c:pt idx="6">
                  <c:v>Quintile 5</c:v>
                </c:pt>
              </c:strCache>
            </c:strRef>
          </c:cat>
          <c:val>
            <c:numRef>
              <c:f>'Table 2'!$H$36:$N$36</c:f>
              <c:numCache>
                <c:formatCode>0%</c:formatCode>
                <c:ptCount val="7"/>
                <c:pt idx="0">
                  <c:v>0.10517326415142467</c:v>
                </c:pt>
                <c:pt idx="1">
                  <c:v>0.62595471689362325</c:v>
                </c:pt>
                <c:pt idx="2">
                  <c:v>0.41106487327741986</c:v>
                </c:pt>
                <c:pt idx="3">
                  <c:v>0.29125762726930882</c:v>
                </c:pt>
                <c:pt idx="4">
                  <c:v>0.21169668213163237</c:v>
                </c:pt>
                <c:pt idx="5">
                  <c:v>0.16168963704539863</c:v>
                </c:pt>
                <c:pt idx="6">
                  <c:v>0.12644650586919867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31-4577-91D3-BD683E89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overlap val="100"/>
        <c:axId val="111347968"/>
        <c:axId val="111357952"/>
      </c:barChart>
      <c:catAx>
        <c:axId val="11134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57952"/>
        <c:crosses val="autoZero"/>
        <c:auto val="1"/>
        <c:lblAlgn val="ctr"/>
        <c:lblOffset val="100"/>
        <c:noMultiLvlLbl val="0"/>
      </c:catAx>
      <c:valAx>
        <c:axId val="1113579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4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2'!$T$60</c:f>
          <c:strCache>
            <c:ptCount val="1"/>
            <c:pt idx="0">
              <c:v>Quit ratio, Both men and women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2'!$G$39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'Table 2'!$R$39:$X$39</c:f>
                <c:numCache>
                  <c:formatCode>General</c:formatCode>
                  <c:ptCount val="7"/>
                  <c:pt idx="0">
                    <c:v>7.4306352903451098E-2</c:v>
                  </c:pt>
                  <c:pt idx="1">
                    <c:v>0.29274490642784184</c:v>
                  </c:pt>
                  <c:pt idx="2">
                    <c:v>0.10289756921101904</c:v>
                  </c:pt>
                  <c:pt idx="3">
                    <c:v>0.14915776590188995</c:v>
                  </c:pt>
                  <c:pt idx="4">
                    <c:v>0.18040620116886152</c:v>
                  </c:pt>
                  <c:pt idx="5">
                    <c:v>0.18973419979483733</c:v>
                  </c:pt>
                  <c:pt idx="6">
                    <c:v>0.22807726929069386</c:v>
                  </c:pt>
                </c:numCache>
              </c:numRef>
            </c:plus>
            <c:minus>
              <c:numRef>
                <c:f>'Table 2'!$R$39:$X$39</c:f>
                <c:numCache>
                  <c:formatCode>General</c:formatCode>
                  <c:ptCount val="7"/>
                  <c:pt idx="0">
                    <c:v>7.4306352903451098E-2</c:v>
                  </c:pt>
                  <c:pt idx="1">
                    <c:v>0.29274490642784184</c:v>
                  </c:pt>
                  <c:pt idx="2">
                    <c:v>0.10289756921101904</c:v>
                  </c:pt>
                  <c:pt idx="3">
                    <c:v>0.14915776590188995</c:v>
                  </c:pt>
                  <c:pt idx="4">
                    <c:v>0.18040620116886152</c:v>
                  </c:pt>
                  <c:pt idx="5">
                    <c:v>0.18973419979483733</c:v>
                  </c:pt>
                  <c:pt idx="6">
                    <c:v>0.22807726929069386</c:v>
                  </c:pt>
                </c:numCache>
              </c:numRef>
            </c:minu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errBars>
          <c:cat>
            <c:strRef>
              <c:f>'Table 2'!$H$38:$N$38</c:f>
              <c:strCache>
                <c:ptCount val="7"/>
                <c:pt idx="0">
                  <c:v>Born in Canada</c:v>
                </c:pt>
                <c:pt idx="1">
                  <c:v>Born Elsewhere</c:v>
                </c:pt>
                <c:pt idx="2">
                  <c:v>Quintile 1</c:v>
                </c:pt>
                <c:pt idx="3">
                  <c:v>Quintile 2</c:v>
                </c:pt>
                <c:pt idx="4">
                  <c:v>Quintile 3</c:v>
                </c:pt>
                <c:pt idx="5">
                  <c:v>Quintile 4</c:v>
                </c:pt>
                <c:pt idx="6">
                  <c:v>Quintile 5</c:v>
                </c:pt>
              </c:strCache>
            </c:strRef>
          </c:cat>
          <c:val>
            <c:numRef>
              <c:f>'Table 2'!$H$39:$N$39</c:f>
              <c:numCache>
                <c:formatCode>#,##0.00</c:formatCode>
                <c:ptCount val="7"/>
                <c:pt idx="0">
                  <c:v>2.0238624826122407</c:v>
                </c:pt>
                <c:pt idx="1">
                  <c:v>2.7617444002626588</c:v>
                </c:pt>
                <c:pt idx="2">
                  <c:v>1.1887929777432744</c:v>
                </c:pt>
                <c:pt idx="3">
                  <c:v>1.8540720864457176</c:v>
                </c:pt>
                <c:pt idx="4">
                  <c:v>2.2424987380738095</c:v>
                </c:pt>
                <c:pt idx="5">
                  <c:v>2.4584890338815408</c:v>
                </c:pt>
                <c:pt idx="6">
                  <c:v>2.9553210018812606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9-4D65-A809-A7EEC65E8B64}"/>
            </c:ext>
          </c:extLst>
        </c:ser>
        <c:ser>
          <c:idx val="1"/>
          <c:order val="1"/>
          <c:tx>
            <c:strRef>
              <c:f>'Table 2'!$G$40</c:f>
              <c:strCache>
                <c:ptCount val="1"/>
                <c:pt idx="0">
                  <c:v>Visible Minority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'Table 2'!$R$40:$X$40</c:f>
                <c:numCache>
                  <c:formatCode>General</c:formatCode>
                  <c:ptCount val="7"/>
                  <c:pt idx="0">
                    <c:v>0.17629734957666823</c:v>
                  </c:pt>
                  <c:pt idx="1">
                    <c:v>0.4397995261531451</c:v>
                  </c:pt>
                  <c:pt idx="2">
                    <c:v>0.25284110737104748</c:v>
                  </c:pt>
                  <c:pt idx="3">
                    <c:v>0.34742478283869116</c:v>
                  </c:pt>
                  <c:pt idx="4">
                    <c:v>0.53513551983557273</c:v>
                  </c:pt>
                  <c:pt idx="5">
                    <c:v>0.67219171517860798</c:v>
                  </c:pt>
                  <c:pt idx="6">
                    <c:v>0.73430490396674686</c:v>
                  </c:pt>
                </c:numCache>
              </c:numRef>
            </c:plus>
            <c:minus>
              <c:numRef>
                <c:f>'Table 2'!$R$40:$X$40</c:f>
                <c:numCache>
                  <c:formatCode>General</c:formatCode>
                  <c:ptCount val="7"/>
                  <c:pt idx="0">
                    <c:v>0.17629734957666823</c:v>
                  </c:pt>
                  <c:pt idx="1">
                    <c:v>0.4397995261531451</c:v>
                  </c:pt>
                  <c:pt idx="2">
                    <c:v>0.25284110737104748</c:v>
                  </c:pt>
                  <c:pt idx="3">
                    <c:v>0.34742478283869116</c:v>
                  </c:pt>
                  <c:pt idx="4">
                    <c:v>0.53513551983557273</c:v>
                  </c:pt>
                  <c:pt idx="5">
                    <c:v>0.67219171517860798</c:v>
                  </c:pt>
                  <c:pt idx="6">
                    <c:v>0.73430490396674686</c:v>
                  </c:pt>
                </c:numCache>
              </c:numRef>
            </c:minu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errBars>
          <c:cat>
            <c:strRef>
              <c:f>'Table 2'!$H$38:$N$38</c:f>
              <c:strCache>
                <c:ptCount val="7"/>
                <c:pt idx="0">
                  <c:v>Born in Canada</c:v>
                </c:pt>
                <c:pt idx="1">
                  <c:v>Born Elsewhere</c:v>
                </c:pt>
                <c:pt idx="2">
                  <c:v>Quintile 1</c:v>
                </c:pt>
                <c:pt idx="3">
                  <c:v>Quintile 2</c:v>
                </c:pt>
                <c:pt idx="4">
                  <c:v>Quintile 3</c:v>
                </c:pt>
                <c:pt idx="5">
                  <c:v>Quintile 4</c:v>
                </c:pt>
                <c:pt idx="6">
                  <c:v>Quintile 5</c:v>
                </c:pt>
              </c:strCache>
            </c:strRef>
          </c:cat>
          <c:val>
            <c:numRef>
              <c:f>'Table 2'!$H$40:$N$40</c:f>
              <c:numCache>
                <c:formatCode>#,##0.00</c:formatCode>
                <c:ptCount val="7"/>
                <c:pt idx="0">
                  <c:v>1.1846185413392141</c:v>
                </c:pt>
                <c:pt idx="1">
                  <c:v>2.0695588974985655</c:v>
                </c:pt>
                <c:pt idx="2">
                  <c:v>1.1087389611650771</c:v>
                </c:pt>
                <c:pt idx="3">
                  <c:v>1.4450965876323658</c:v>
                </c:pt>
                <c:pt idx="4">
                  <c:v>2.0476991225716961</c:v>
                </c:pt>
                <c:pt idx="5">
                  <c:v>2.3160855611072613</c:v>
                </c:pt>
                <c:pt idx="6">
                  <c:v>2.4245182995208481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A9-4D65-A809-A7EEC65E8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59232"/>
        <c:axId val="110973312"/>
      </c:barChart>
      <c:catAx>
        <c:axId val="11095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73312"/>
        <c:crosses val="autoZero"/>
        <c:auto val="1"/>
        <c:lblAlgn val="ctr"/>
        <c:lblOffset val="100"/>
        <c:noMultiLvlLbl val="0"/>
      </c:catAx>
      <c:valAx>
        <c:axId val="11097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5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B$8" fmlaRange="$B$5:$B$7" noThreeD="1" sel="1" val="0"/>
</file>

<file path=xl/ctrlProps/ctrlProp2.xml><?xml version="1.0" encoding="utf-8"?>
<formControlPr xmlns="http://schemas.microsoft.com/office/spreadsheetml/2009/9/main" objectType="Drop" dropStyle="combo" dx="16" fmlaLink="$B$21" fmlaRange="$B$17:$B$20" noThreeD="1" sel="2" val="0"/>
</file>

<file path=xl/ctrlProps/ctrlProp3.xml><?xml version="1.0" encoding="utf-8"?>
<formControlPr xmlns="http://schemas.microsoft.com/office/spreadsheetml/2009/9/main" objectType="Drop" dropStyle="combo" dx="16" fmlaLink="$B$8" fmlaRange="$B$5:$B$7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242455</xdr:colOff>
      <xdr:row>14</xdr:row>
      <xdr:rowOff>9391</xdr:rowOff>
    </xdr:from>
    <xdr:to>
      <xdr:col>19</xdr:col>
      <xdr:colOff>225137</xdr:colOff>
      <xdr:row>28</xdr:row>
      <xdr:rowOff>85591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25977</xdr:colOff>
      <xdr:row>13</xdr:row>
      <xdr:rowOff>155862</xdr:rowOff>
    </xdr:from>
    <xdr:to>
      <xdr:col>8</xdr:col>
      <xdr:colOff>320387</xdr:colOff>
      <xdr:row>28</xdr:row>
      <xdr:rowOff>41562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180975</xdr:rowOff>
        </xdr:from>
        <xdr:to>
          <xdr:col>9</xdr:col>
          <xdr:colOff>314325</xdr:colOff>
          <xdr:row>5</xdr:row>
          <xdr:rowOff>209550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5</xdr:row>
          <xdr:rowOff>323850</xdr:rowOff>
        </xdr:from>
        <xdr:to>
          <xdr:col>9</xdr:col>
          <xdr:colOff>314325</xdr:colOff>
          <xdr:row>6</xdr:row>
          <xdr:rowOff>180975</xdr:rowOff>
        </xdr:to>
        <xdr:sp macro="" textlink="">
          <xdr:nvSpPr>
            <xdr:cNvPr id="20483" name="Drop Down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381000</xdr:colOff>
      <xdr:row>14</xdr:row>
      <xdr:rowOff>0</xdr:rowOff>
    </xdr:from>
    <xdr:to>
      <xdr:col>25</xdr:col>
      <xdr:colOff>597477</xdr:colOff>
      <xdr:row>28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406977</xdr:colOff>
      <xdr:row>13</xdr:row>
      <xdr:rowOff>155864</xdr:rowOff>
    </xdr:from>
    <xdr:to>
      <xdr:col>15</xdr:col>
      <xdr:colOff>8659</xdr:colOff>
      <xdr:row>28</xdr:row>
      <xdr:rowOff>41564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13</xdr:row>
      <xdr:rowOff>20647</xdr:rowOff>
    </xdr:from>
    <xdr:to>
      <xdr:col>17</xdr:col>
      <xdr:colOff>361950</xdr:colOff>
      <xdr:row>27</xdr:row>
      <xdr:rowOff>96847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333375</xdr:colOff>
      <xdr:row>13</xdr:row>
      <xdr:rowOff>19050</xdr:rowOff>
    </xdr:from>
    <xdr:to>
      <xdr:col>11</xdr:col>
      <xdr:colOff>66675</xdr:colOff>
      <xdr:row>27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180975</xdr:rowOff>
        </xdr:from>
        <xdr:to>
          <xdr:col>9</xdr:col>
          <xdr:colOff>314325</xdr:colOff>
          <xdr:row>5</xdr:row>
          <xdr:rowOff>209550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542925</xdr:colOff>
      <xdr:row>12</xdr:row>
      <xdr:rowOff>180975</xdr:rowOff>
    </xdr:from>
    <xdr:to>
      <xdr:col>24</xdr:col>
      <xdr:colOff>523875</xdr:colOff>
      <xdr:row>27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-Basic-Ageandse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ynthia/Dropbox/HCContract-CCHS/Current%20work/finaldrafts/B1-Basic-AgeandSex-Waterfall-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2"/>
      <sheetName val="Readme"/>
    </sheetNames>
    <sheetDataSet>
      <sheetData sheetId="0">
        <row r="7">
          <cell r="B7">
            <v>2</v>
          </cell>
        </row>
        <row r="8">
          <cell r="B8">
            <v>3</v>
          </cell>
        </row>
        <row r="9">
          <cell r="B9">
            <v>1</v>
          </cell>
        </row>
        <row r="11">
          <cell r="B11" t="str">
            <v>12 to 19</v>
          </cell>
        </row>
        <row r="12">
          <cell r="B12" t="str">
            <v>20 to 29</v>
          </cell>
        </row>
        <row r="13">
          <cell r="B13" t="str">
            <v>30 to 44</v>
          </cell>
        </row>
        <row r="14">
          <cell r="B14" t="str">
            <v>45 to 64</v>
          </cell>
        </row>
        <row r="15">
          <cell r="B15" t="str">
            <v>65 plus</v>
          </cell>
        </row>
        <row r="16">
          <cell r="B16" t="str">
            <v>all ages</v>
          </cell>
        </row>
        <row r="17">
          <cell r="B17">
            <v>6</v>
          </cell>
        </row>
        <row r="19">
          <cell r="B19">
            <v>6</v>
          </cell>
        </row>
        <row r="31">
          <cell r="B31">
            <v>2</v>
          </cell>
        </row>
        <row r="32">
          <cell r="B32">
            <v>2</v>
          </cell>
        </row>
        <row r="33">
          <cell r="B33">
            <v>2</v>
          </cell>
        </row>
        <row r="38">
          <cell r="B38">
            <v>20</v>
          </cell>
        </row>
        <row r="39">
          <cell r="B39">
            <v>0</v>
          </cell>
        </row>
        <row r="44">
          <cell r="B44">
            <v>151</v>
          </cell>
        </row>
        <row r="45">
          <cell r="B45">
            <v>151</v>
          </cell>
        </row>
        <row r="47">
          <cell r="B47">
            <v>1</v>
          </cell>
        </row>
        <row r="48">
          <cell r="B48">
            <v>1</v>
          </cell>
        </row>
        <row r="49">
          <cell r="B49">
            <v>1</v>
          </cell>
        </row>
        <row r="103">
          <cell r="G103">
            <v>3222816</v>
          </cell>
          <cell r="H103">
            <v>3295558</v>
          </cell>
          <cell r="I103">
            <v>3338259</v>
          </cell>
          <cell r="J103">
            <v>3364897</v>
          </cell>
          <cell r="K103">
            <v>3343475</v>
          </cell>
          <cell r="L103">
            <v>3236864</v>
          </cell>
          <cell r="M103">
            <v>3165884</v>
          </cell>
          <cell r="O103" t="str">
            <v>All people</v>
          </cell>
          <cell r="P103">
            <v>0.8</v>
          </cell>
          <cell r="Q103">
            <v>0.8</v>
          </cell>
          <cell r="R103">
            <v>0.4</v>
          </cell>
          <cell r="S103">
            <v>0.4</v>
          </cell>
          <cell r="T103">
            <v>0.4</v>
          </cell>
          <cell r="U103">
            <v>1</v>
          </cell>
          <cell r="V103">
            <v>1.2</v>
          </cell>
          <cell r="X103" t="str">
            <v>All people</v>
          </cell>
          <cell r="Y103">
            <v>51565.056000000004</v>
          </cell>
          <cell r="Z103">
            <v>52728.928000000007</v>
          </cell>
          <cell r="AA103">
            <v>26706.072</v>
          </cell>
          <cell r="AB103">
            <v>26919.175999999999</v>
          </cell>
          <cell r="AC103">
            <v>26747.8</v>
          </cell>
          <cell r="AD103">
            <v>64737.279999999999</v>
          </cell>
          <cell r="AE103">
            <v>75981.216</v>
          </cell>
          <cell r="AG103" t="str">
            <v>All people</v>
          </cell>
          <cell r="AH103"/>
          <cell r="AI103"/>
          <cell r="AJ103"/>
          <cell r="AK103"/>
          <cell r="AL103"/>
          <cell r="AM103"/>
          <cell r="AN103"/>
          <cell r="AP103" t="str">
            <v>All people</v>
          </cell>
          <cell r="AQ103"/>
          <cell r="AR103"/>
          <cell r="AS103"/>
          <cell r="AT103"/>
          <cell r="AU103"/>
          <cell r="AV103"/>
          <cell r="AW103"/>
        </row>
        <row r="104">
          <cell r="G104">
            <v>605283</v>
          </cell>
          <cell r="H104">
            <v>488744</v>
          </cell>
          <cell r="I104">
            <v>404943</v>
          </cell>
          <cell r="J104">
            <v>391972</v>
          </cell>
          <cell r="K104">
            <v>373006</v>
          </cell>
          <cell r="L104">
            <v>301791</v>
          </cell>
          <cell r="M104">
            <v>262031</v>
          </cell>
          <cell r="O104" t="str">
            <v>Current Smoker (daily or occasional)</v>
          </cell>
          <cell r="P104">
            <v>2.5</v>
          </cell>
          <cell r="Q104">
            <v>2.9</v>
          </cell>
          <cell r="R104">
            <v>3.1</v>
          </cell>
          <cell r="S104">
            <v>3.6</v>
          </cell>
          <cell r="T104">
            <v>3.8</v>
          </cell>
          <cell r="U104">
            <v>4.3</v>
          </cell>
          <cell r="V104">
            <v>4.7</v>
          </cell>
          <cell r="X104" t="str">
            <v>Current Smoker (daily or occasional)</v>
          </cell>
          <cell r="Y104">
            <v>30264.15</v>
          </cell>
          <cell r="Z104">
            <v>28347.151999999998</v>
          </cell>
          <cell r="AA104">
            <v>25106.466</v>
          </cell>
          <cell r="AB104">
            <v>28221.984</v>
          </cell>
          <cell r="AC104">
            <v>28348.456000000002</v>
          </cell>
          <cell r="AD104">
            <v>25954.026000000002</v>
          </cell>
          <cell r="AE104">
            <v>24630.914000000001</v>
          </cell>
          <cell r="AG104" t="str">
            <v>Current Smoker (daily or occasional)</v>
          </cell>
          <cell r="AH104">
            <v>0.1878118390873075</v>
          </cell>
          <cell r="AI104">
            <v>0.14830386841924798</v>
          </cell>
          <cell r="AJ104">
            <v>0.12130364959699053</v>
          </cell>
          <cell r="AK104">
            <v>0.1164885581936089</v>
          </cell>
          <cell r="AL104">
            <v>0.11156237148475763</v>
          </cell>
          <cell r="AM104">
            <v>9.3235613235526732E-2</v>
          </cell>
          <cell r="AN104">
            <v>8.2767088118200161E-2</v>
          </cell>
          <cell r="AP104" t="str">
            <v>Current Smoker (daily or occasional)</v>
          </cell>
          <cell r="AQ104">
            <v>1.0517462988889219E-2</v>
          </cell>
          <cell r="AR104">
            <v>8.0084088946393919E-3</v>
          </cell>
          <cell r="AS104">
            <v>7.5208262750134126E-3</v>
          </cell>
          <cell r="AT104">
            <v>8.3871761899398413E-3</v>
          </cell>
          <cell r="AU104">
            <v>8.4787402328415796E-3</v>
          </cell>
          <cell r="AV104">
            <v>8.0182627382552989E-3</v>
          </cell>
          <cell r="AW104">
            <v>7.7801062831108162E-3</v>
          </cell>
        </row>
        <row r="105">
          <cell r="G105">
            <v>416837</v>
          </cell>
          <cell r="H105">
            <v>299923</v>
          </cell>
          <cell r="I105">
            <v>230312</v>
          </cell>
          <cell r="J105">
            <v>240552</v>
          </cell>
          <cell r="K105">
            <v>213052</v>
          </cell>
          <cell r="L105">
            <v>167082</v>
          </cell>
          <cell r="M105">
            <v>132594</v>
          </cell>
          <cell r="O105" t="str">
            <v>Daily Smoker</v>
          </cell>
          <cell r="P105">
            <v>2.9</v>
          </cell>
          <cell r="Q105">
            <v>4</v>
          </cell>
          <cell r="R105">
            <v>4.5</v>
          </cell>
          <cell r="S105">
            <v>4.9000000000000004</v>
          </cell>
          <cell r="T105">
            <v>5.0999999999999996</v>
          </cell>
          <cell r="U105">
            <v>6.2</v>
          </cell>
          <cell r="V105">
            <v>6.8</v>
          </cell>
          <cell r="X105" t="str">
            <v>Daily Smoker</v>
          </cell>
          <cell r="Y105">
            <v>24176.546000000002</v>
          </cell>
          <cell r="Z105">
            <v>23993.84</v>
          </cell>
          <cell r="AA105">
            <v>20728.080000000002</v>
          </cell>
          <cell r="AB105">
            <v>23574.096000000001</v>
          </cell>
          <cell r="AC105">
            <v>21731.304</v>
          </cell>
          <cell r="AD105">
            <v>20718.168000000001</v>
          </cell>
          <cell r="AE105">
            <v>18032.784</v>
          </cell>
          <cell r="AG105" t="str">
            <v>Daily Smoker</v>
          </cell>
          <cell r="AH105">
            <v>0.12933937277213467</v>
          </cell>
          <cell r="AI105">
            <v>9.1008260209651901E-2</v>
          </cell>
          <cell r="AJ105">
            <v>6.8991651037262236E-2</v>
          </cell>
          <cell r="AK105">
            <v>7.1488666666468539E-2</v>
          </cell>
          <cell r="AL105">
            <v>6.3721726646677482E-2</v>
          </cell>
          <cell r="AM105">
            <v>5.1618480109142675E-2</v>
          </cell>
          <cell r="AN105">
            <v>4.1882140975474783E-2</v>
          </cell>
          <cell r="AP105" t="str">
            <v>Daily Smoker</v>
          </cell>
          <cell r="AQ105">
            <v>8.2777198574166197E-3</v>
          </cell>
          <cell r="AR105">
            <v>7.2806608167721521E-3</v>
          </cell>
          <cell r="AS105">
            <v>6.2092485933536012E-3</v>
          </cell>
          <cell r="AT105">
            <v>7.0058893333139168E-3</v>
          </cell>
          <cell r="AU105">
            <v>6.4996161179611024E-3</v>
          </cell>
          <cell r="AV105">
            <v>6.4006915335336921E-3</v>
          </cell>
          <cell r="AW105">
            <v>5.6959711726645703E-3</v>
          </cell>
        </row>
        <row r="106">
          <cell r="G106">
            <v>188446</v>
          </cell>
          <cell r="H106">
            <v>188821</v>
          </cell>
          <cell r="I106">
            <v>174631</v>
          </cell>
          <cell r="J106">
            <v>151420</v>
          </cell>
          <cell r="K106">
            <v>159954</v>
          </cell>
          <cell r="L106">
            <v>134709</v>
          </cell>
          <cell r="M106">
            <v>129437</v>
          </cell>
          <cell r="O106" t="str">
            <v xml:space="preserve">Occasional smoker (all) </v>
          </cell>
          <cell r="P106">
            <v>5.5</v>
          </cell>
          <cell r="Q106">
            <v>5.3</v>
          </cell>
          <cell r="R106">
            <v>5.3</v>
          </cell>
          <cell r="S106">
            <v>5.8</v>
          </cell>
          <cell r="T106">
            <v>6.1</v>
          </cell>
          <cell r="U106">
            <v>6.8</v>
          </cell>
          <cell r="V106">
            <v>6.8</v>
          </cell>
          <cell r="X106" t="str">
            <v xml:space="preserve">Occasional smoker (all) </v>
          </cell>
          <cell r="Y106">
            <v>20729.060000000001</v>
          </cell>
          <cell r="Z106">
            <v>20015.025999999998</v>
          </cell>
          <cell r="AA106">
            <v>18510.885999999999</v>
          </cell>
          <cell r="AB106">
            <v>17564.72</v>
          </cell>
          <cell r="AC106">
            <v>19514.387999999999</v>
          </cell>
          <cell r="AD106">
            <v>18320.423999999999</v>
          </cell>
          <cell r="AE106">
            <v>17603.432000000001</v>
          </cell>
          <cell r="AG106" t="str">
            <v xml:space="preserve">Occasional smoker (all) </v>
          </cell>
          <cell r="AH106">
            <v>5.8472466315172819E-2</v>
          </cell>
          <cell r="AI106">
            <v>5.7295608209596068E-2</v>
          </cell>
          <cell r="AJ106">
            <v>5.231199855972829E-2</v>
          </cell>
          <cell r="AK106">
            <v>4.4999891527140352E-2</v>
          </cell>
          <cell r="AL106">
            <v>4.7840644838080142E-2</v>
          </cell>
          <cell r="AM106">
            <v>4.1617133126384057E-2</v>
          </cell>
          <cell r="AN106">
            <v>4.0884947142725378E-2</v>
          </cell>
          <cell r="AP106" t="str">
            <v xml:space="preserve">Occasional smoker (all) </v>
          </cell>
          <cell r="AQ106">
            <v>6.4319712946690095E-3</v>
          </cell>
          <cell r="AR106">
            <v>6.0733344702171834E-3</v>
          </cell>
          <cell r="AS106">
            <v>5.5450718473311986E-3</v>
          </cell>
          <cell r="AT106">
            <v>5.2199874171482809E-3</v>
          </cell>
          <cell r="AU106">
            <v>5.8365586702457777E-3</v>
          </cell>
          <cell r="AV106">
            <v>5.659930105188231E-3</v>
          </cell>
          <cell r="AW106">
            <v>5.5603528114106515E-3</v>
          </cell>
        </row>
        <row r="107">
          <cell r="G107">
            <v>129260</v>
          </cell>
          <cell r="H107">
            <v>122594</v>
          </cell>
          <cell r="I107">
            <v>126307</v>
          </cell>
          <cell r="J107">
            <v>113908</v>
          </cell>
          <cell r="K107">
            <v>118611</v>
          </cell>
          <cell r="L107">
            <v>105786</v>
          </cell>
          <cell r="M107">
            <v>95142</v>
          </cell>
          <cell r="O107" t="str">
            <v xml:space="preserve">Occasional smoker (always) </v>
          </cell>
          <cell r="P107">
            <v>5.5</v>
          </cell>
          <cell r="Q107">
            <v>6.5</v>
          </cell>
          <cell r="R107">
            <v>5.8</v>
          </cell>
          <cell r="S107">
            <v>7.1</v>
          </cell>
          <cell r="T107">
            <v>7.4</v>
          </cell>
          <cell r="U107">
            <v>7.7</v>
          </cell>
          <cell r="V107">
            <v>7.8</v>
          </cell>
          <cell r="X107" t="str">
            <v xml:space="preserve">Occasional smoker (always) </v>
          </cell>
          <cell r="Y107">
            <v>14218.6</v>
          </cell>
          <cell r="Z107">
            <v>15937.22</v>
          </cell>
          <cell r="AA107">
            <v>14651.611999999999</v>
          </cell>
          <cell r="AB107">
            <v>16174.935999999998</v>
          </cell>
          <cell r="AC107">
            <v>17554.428</v>
          </cell>
          <cell r="AD107">
            <v>16291.044000000002</v>
          </cell>
          <cell r="AE107">
            <v>14842.152</v>
          </cell>
          <cell r="AG107" t="str">
            <v xml:space="preserve">Occasional smoker (always) </v>
          </cell>
          <cell r="AH107">
            <v>4.0107781517778239E-2</v>
          </cell>
          <cell r="AI107">
            <v>3.7199770114803014E-2</v>
          </cell>
          <cell r="AJ107">
            <v>3.7836189462830773E-2</v>
          </cell>
          <cell r="AK107">
            <v>3.3851853414829637E-2</v>
          </cell>
          <cell r="AL107">
            <v>3.5475366198341546E-2</v>
          </cell>
          <cell r="AM107">
            <v>3.268163259253401E-2</v>
          </cell>
          <cell r="AN107">
            <v>3.0052269760989347E-2</v>
          </cell>
          <cell r="AP107" t="str">
            <v xml:space="preserve">Occasional smoker (always) </v>
          </cell>
          <cell r="AQ107">
            <v>4.8129337821333886E-3</v>
          </cell>
          <cell r="AR107">
            <v>4.8359701149243914E-3</v>
          </cell>
          <cell r="AS107">
            <v>4.3889979776883699E-3</v>
          </cell>
          <cell r="AT107">
            <v>4.8069631849058077E-3</v>
          </cell>
          <cell r="AU107">
            <v>5.250354197354549E-3</v>
          </cell>
          <cell r="AV107">
            <v>5.0329714192502376E-3</v>
          </cell>
          <cell r="AW107">
            <v>4.6881540827143379E-3</v>
          </cell>
        </row>
        <row r="108">
          <cell r="G108">
            <v>59186</v>
          </cell>
          <cell r="H108">
            <v>66227</v>
          </cell>
          <cell r="I108">
            <v>48324</v>
          </cell>
          <cell r="J108">
            <v>37512</v>
          </cell>
          <cell r="K108">
            <v>41343</v>
          </cell>
          <cell r="L108">
            <v>28923</v>
          </cell>
          <cell r="M108">
            <v>34295</v>
          </cell>
          <cell r="O108" t="str">
            <v>Occasional smoker (former daily)</v>
          </cell>
          <cell r="P108">
            <v>8.8000000000000007</v>
          </cell>
          <cell r="Q108">
            <v>8.1999999999999993</v>
          </cell>
          <cell r="R108">
            <v>9.9</v>
          </cell>
          <cell r="S108">
            <v>12.1</v>
          </cell>
          <cell r="T108">
            <v>11.9</v>
          </cell>
          <cell r="U108">
            <v>15.6</v>
          </cell>
          <cell r="V108">
            <v>14</v>
          </cell>
          <cell r="X108" t="str">
            <v>Occasional smoker (former daily)</v>
          </cell>
          <cell r="Y108">
            <v>10416.736000000001</v>
          </cell>
          <cell r="Z108">
            <v>10861.227999999997</v>
          </cell>
          <cell r="AA108">
            <v>9568.152</v>
          </cell>
          <cell r="AB108">
            <v>9077.9040000000005</v>
          </cell>
          <cell r="AC108">
            <v>9839.634</v>
          </cell>
          <cell r="AD108">
            <v>9023.9760000000006</v>
          </cell>
          <cell r="AE108">
            <v>9602.6</v>
          </cell>
          <cell r="AG108" t="str">
            <v>Occasional smoker (former daily)</v>
          </cell>
          <cell r="AH108">
            <v>1.8364684797394601E-2</v>
          </cell>
          <cell r="AI108">
            <v>2.0095838094793053E-2</v>
          </cell>
          <cell r="AJ108">
            <v>1.4475809096897515E-2</v>
          </cell>
          <cell r="AK108">
            <v>1.1148038112310719E-2</v>
          </cell>
          <cell r="AL108">
            <v>1.2365278639738596E-2</v>
          </cell>
          <cell r="AM108">
            <v>8.9355005338500482E-3</v>
          </cell>
          <cell r="AN108">
            <v>1.0832677381736034E-2</v>
          </cell>
          <cell r="AP108" t="str">
            <v>Occasional smoker (former daily)</v>
          </cell>
          <cell r="AQ108">
            <v>3.5260194810997629E-3</v>
          </cell>
          <cell r="AR108">
            <v>3.2957174475460606E-3</v>
          </cell>
          <cell r="AS108">
            <v>2.8662102011857084E-3</v>
          </cell>
          <cell r="AT108">
            <v>2.6978252231791939E-3</v>
          </cell>
          <cell r="AU108">
            <v>2.9429363162577857E-3</v>
          </cell>
          <cell r="AV108">
            <v>2.7878761665612152E-3</v>
          </cell>
          <cell r="AW108">
            <v>3.0331496668860895E-3</v>
          </cell>
        </row>
        <row r="109">
          <cell r="G109">
            <v>476258</v>
          </cell>
          <cell r="H109">
            <v>468278</v>
          </cell>
          <cell r="I109">
            <v>395876</v>
          </cell>
          <cell r="J109">
            <v>347439</v>
          </cell>
          <cell r="K109">
            <v>318641</v>
          </cell>
          <cell r="L109">
            <v>270886</v>
          </cell>
          <cell r="M109">
            <v>259624</v>
          </cell>
          <cell r="O109" t="str">
            <v>Former Smoker (daily or occasional)</v>
          </cell>
          <cell r="P109">
            <v>2.7</v>
          </cell>
          <cell r="Q109">
            <v>2.9</v>
          </cell>
          <cell r="R109">
            <v>3.3</v>
          </cell>
          <cell r="S109">
            <v>3.6</v>
          </cell>
          <cell r="T109">
            <v>4.2</v>
          </cell>
          <cell r="U109">
            <v>4.7</v>
          </cell>
          <cell r="V109">
            <v>4.7</v>
          </cell>
          <cell r="X109" t="str">
            <v>Former Smoker (daily or occasional)</v>
          </cell>
          <cell r="Y109">
            <v>25717.932000000001</v>
          </cell>
          <cell r="Z109">
            <v>27160.124</v>
          </cell>
          <cell r="AA109">
            <v>26127.815999999995</v>
          </cell>
          <cell r="AB109">
            <v>25015.608000000004</v>
          </cell>
          <cell r="AC109">
            <v>26765.843999999997</v>
          </cell>
          <cell r="AD109">
            <v>25463.284</v>
          </cell>
          <cell r="AE109">
            <v>24404.656000000003</v>
          </cell>
          <cell r="AG109" t="str">
            <v>Former Smoker (daily or occasional)</v>
          </cell>
          <cell r="AH109">
            <v>0.14777697516705887</v>
          </cell>
          <cell r="AI109">
            <v>0.1420936909621982</v>
          </cell>
          <cell r="AJ109">
            <v>0.11858756315792154</v>
          </cell>
          <cell r="AK109">
            <v>0.10325397775920035</v>
          </cell>
          <cell r="AL109">
            <v>9.5302342622570826E-2</v>
          </cell>
          <cell r="AM109">
            <v>8.3687791640303696E-2</v>
          </cell>
          <cell r="AN109">
            <v>8.2006794942581604E-2</v>
          </cell>
          <cell r="AP109" t="str">
            <v>Former Smoker (daily or occasional)</v>
          </cell>
          <cell r="AQ109">
            <v>8.8666185100235318E-3</v>
          </cell>
          <cell r="AR109">
            <v>8.2414340758074963E-3</v>
          </cell>
          <cell r="AS109">
            <v>7.8267791684228216E-3</v>
          </cell>
          <cell r="AT109">
            <v>7.4342863986624251E-3</v>
          </cell>
          <cell r="AU109">
            <v>8.0053967802959508E-3</v>
          </cell>
          <cell r="AV109">
            <v>7.8666524141885481E-3</v>
          </cell>
          <cell r="AW109">
            <v>7.7086387246026707E-3</v>
          </cell>
        </row>
        <row r="110">
          <cell r="G110">
            <v>83447</v>
          </cell>
          <cell r="H110">
            <v>70365</v>
          </cell>
          <cell r="I110">
            <v>65104</v>
          </cell>
          <cell r="J110">
            <v>56599</v>
          </cell>
          <cell r="K110">
            <v>45869</v>
          </cell>
          <cell r="L110">
            <v>34241</v>
          </cell>
          <cell r="M110">
            <v>35086</v>
          </cell>
          <cell r="O110" t="str">
            <v>Former smoker (daily)</v>
          </cell>
          <cell r="P110">
            <v>6.8</v>
          </cell>
          <cell r="Q110">
            <v>7.8</v>
          </cell>
          <cell r="R110">
            <v>8.6</v>
          </cell>
          <cell r="S110">
            <v>10.1</v>
          </cell>
          <cell r="T110">
            <v>11.9</v>
          </cell>
          <cell r="U110">
            <v>14.3</v>
          </cell>
          <cell r="V110">
            <v>12.9</v>
          </cell>
          <cell r="X110" t="str">
            <v>Former smoker (daily)</v>
          </cell>
          <cell r="Y110">
            <v>11348.791999999999</v>
          </cell>
          <cell r="Z110">
            <v>10976.94</v>
          </cell>
          <cell r="AA110">
            <v>11197.888000000001</v>
          </cell>
          <cell r="AB110">
            <v>11432.998</v>
          </cell>
          <cell r="AC110">
            <v>10916.822</v>
          </cell>
          <cell r="AD110">
            <v>9792.9260000000013</v>
          </cell>
          <cell r="AE110">
            <v>9052.1880000000001</v>
          </cell>
          <cell r="AG110" t="str">
            <v>Former smoker (daily)</v>
          </cell>
          <cell r="AH110">
            <v>2.5892573451292287E-2</v>
          </cell>
          <cell r="AI110">
            <v>2.135146764220202E-2</v>
          </cell>
          <cell r="AJ110">
            <v>1.9502381331107023E-2</v>
          </cell>
          <cell r="AK110">
            <v>1.6820425706938428E-2</v>
          </cell>
          <cell r="AL110">
            <v>1.3718960064005263E-2</v>
          </cell>
          <cell r="AM110">
            <v>1.0578448770167668E-2</v>
          </cell>
          <cell r="AN110">
            <v>1.1082528608123355E-2</v>
          </cell>
          <cell r="AP110" t="str">
            <v>Former smoker (daily)</v>
          </cell>
          <cell r="AQ110">
            <v>3.8838860176938429E-3</v>
          </cell>
          <cell r="AR110">
            <v>3.3308289521835148E-3</v>
          </cell>
          <cell r="AS110">
            <v>3.3544095889504076E-3</v>
          </cell>
          <cell r="AT110">
            <v>3.3977259928015622E-3</v>
          </cell>
          <cell r="AU110">
            <v>3.2651124952332525E-3</v>
          </cell>
          <cell r="AV110">
            <v>3.0254363482679529E-3</v>
          </cell>
          <cell r="AW110">
            <v>2.859292380895826E-3</v>
          </cell>
        </row>
        <row r="111">
          <cell r="G111">
            <v>392811</v>
          </cell>
          <cell r="H111">
            <v>397913</v>
          </cell>
          <cell r="I111">
            <v>330772</v>
          </cell>
          <cell r="J111">
            <v>290840</v>
          </cell>
          <cell r="K111">
            <v>272772</v>
          </cell>
          <cell r="L111">
            <v>236645</v>
          </cell>
          <cell r="M111">
            <v>224538</v>
          </cell>
          <cell r="O111" t="str">
            <v>Former smoker (occasional)</v>
          </cell>
          <cell r="P111">
            <v>3.4</v>
          </cell>
          <cell r="Q111">
            <v>3.3</v>
          </cell>
          <cell r="R111">
            <v>3.7</v>
          </cell>
          <cell r="S111">
            <v>4.3</v>
          </cell>
          <cell r="T111">
            <v>5.0999999999999996</v>
          </cell>
          <cell r="U111">
            <v>5.3</v>
          </cell>
          <cell r="V111">
            <v>5.3</v>
          </cell>
          <cell r="X111" t="str">
            <v>Former smoker (occasional)</v>
          </cell>
          <cell r="Y111">
            <v>26711.147999999997</v>
          </cell>
          <cell r="Z111">
            <v>26262.257999999998</v>
          </cell>
          <cell r="AA111">
            <v>24477.128000000004</v>
          </cell>
          <cell r="AB111">
            <v>25012.240000000002</v>
          </cell>
          <cell r="AC111">
            <v>27822.743999999999</v>
          </cell>
          <cell r="AD111">
            <v>25084.37</v>
          </cell>
          <cell r="AE111">
            <v>23801.027999999998</v>
          </cell>
          <cell r="AG111" t="str">
            <v>Former smoker (occasional)</v>
          </cell>
          <cell r="AH111">
            <v>0.12188440171576659</v>
          </cell>
          <cell r="AI111">
            <v>0.12074222331999619</v>
          </cell>
          <cell r="AJ111">
            <v>9.9085181826814514E-2</v>
          </cell>
          <cell r="AK111">
            <v>8.6433552052261928E-2</v>
          </cell>
          <cell r="AL111">
            <v>8.1583382558565565E-2</v>
          </cell>
          <cell r="AM111">
            <v>7.3109342870136027E-2</v>
          </cell>
          <cell r="AN111">
            <v>7.0924266334458239E-2</v>
          </cell>
          <cell r="AP111" t="str">
            <v>Former smoker (occasional)</v>
          </cell>
          <cell r="AQ111">
            <v>8.2881393166721277E-3</v>
          </cell>
          <cell r="AR111">
            <v>7.9689867391197471E-3</v>
          </cell>
          <cell r="AS111">
            <v>7.3323034551842749E-3</v>
          </cell>
          <cell r="AT111">
            <v>7.4332854764945257E-3</v>
          </cell>
          <cell r="AU111">
            <v>8.3215050209736879E-3</v>
          </cell>
          <cell r="AV111">
            <v>7.7495903442344185E-3</v>
          </cell>
          <cell r="AW111">
            <v>7.5179722314525736E-3</v>
          </cell>
        </row>
        <row r="112">
          <cell r="G112">
            <v>2141275</v>
          </cell>
          <cell r="H112">
            <v>2338536</v>
          </cell>
          <cell r="I112">
            <v>2537440</v>
          </cell>
          <cell r="J112">
            <v>2625486</v>
          </cell>
          <cell r="K112">
            <v>2651828</v>
          </cell>
          <cell r="L112">
            <v>2664187</v>
          </cell>
          <cell r="M112">
            <v>2644229</v>
          </cell>
          <cell r="O112" t="str">
            <v>Never Smoker</v>
          </cell>
          <cell r="P112">
            <v>0.8</v>
          </cell>
          <cell r="Q112">
            <v>0.8</v>
          </cell>
          <cell r="R112">
            <v>0.8</v>
          </cell>
          <cell r="S112">
            <v>0.9</v>
          </cell>
          <cell r="T112">
            <v>0.9</v>
          </cell>
          <cell r="U112">
            <v>1</v>
          </cell>
          <cell r="V112">
            <v>1.2</v>
          </cell>
          <cell r="X112" t="str">
            <v>Never Smoker</v>
          </cell>
          <cell r="Y112">
            <v>34260.400000000001</v>
          </cell>
          <cell r="Z112">
            <v>37416.576000000001</v>
          </cell>
          <cell r="AA112">
            <v>40599.040000000001</v>
          </cell>
          <cell r="AB112">
            <v>47258.748</v>
          </cell>
          <cell r="AC112">
            <v>47732.904000000002</v>
          </cell>
          <cell r="AD112">
            <v>53283.74</v>
          </cell>
          <cell r="AE112">
            <v>63461.495999999999</v>
          </cell>
          <cell r="AG112" t="str">
            <v>Never Smoker</v>
          </cell>
          <cell r="AH112">
            <v>0.66441118574563363</v>
          </cell>
          <cell r="AI112">
            <v>0.70960244061855382</v>
          </cell>
          <cell r="AJ112">
            <v>0.7601087872450879</v>
          </cell>
          <cell r="AK112">
            <v>0.78025746404719076</v>
          </cell>
          <cell r="AL112">
            <v>0.79313528589267157</v>
          </cell>
          <cell r="AM112">
            <v>0.82307659512416953</v>
          </cell>
          <cell r="AN112">
            <v>0.83522611693921822</v>
          </cell>
          <cell r="AP112" t="str">
            <v>Never Smoker</v>
          </cell>
          <cell r="AQ112">
            <v>1.4617046086403941E-2</v>
          </cell>
          <cell r="AR112">
            <v>1.1353639049896861E-2</v>
          </cell>
          <cell r="AS112">
            <v>1.2161740595921407E-2</v>
          </cell>
          <cell r="AT112">
            <v>1.4044634352849434E-2</v>
          </cell>
          <cell r="AU112">
            <v>1.4276435146068089E-2</v>
          </cell>
          <cell r="AV112">
            <v>1.6461531902483392E-2</v>
          </cell>
          <cell r="AW112">
            <v>2.0045426806541235E-2</v>
          </cell>
        </row>
        <row r="113">
          <cell r="G113">
            <v>1648552</v>
          </cell>
          <cell r="H113">
            <v>1689945</v>
          </cell>
          <cell r="I113">
            <v>1707545</v>
          </cell>
          <cell r="J113">
            <v>1722008</v>
          </cell>
          <cell r="K113">
            <v>1710265</v>
          </cell>
          <cell r="L113">
            <v>1657120</v>
          </cell>
          <cell r="M113">
            <v>1626444</v>
          </cell>
          <cell r="O113" t="str">
            <v>All people</v>
          </cell>
          <cell r="P113">
            <v>1.1000000000000001</v>
          </cell>
          <cell r="Q113">
            <v>1.2</v>
          </cell>
          <cell r="R113">
            <v>1.2</v>
          </cell>
          <cell r="S113">
            <v>1.3</v>
          </cell>
          <cell r="T113">
            <v>1.4</v>
          </cell>
          <cell r="U113">
            <v>1.4</v>
          </cell>
          <cell r="V113">
            <v>1.5</v>
          </cell>
          <cell r="X113" t="str">
            <v>All people</v>
          </cell>
          <cell r="Y113">
            <v>36268.144</v>
          </cell>
          <cell r="Z113">
            <v>40558.68</v>
          </cell>
          <cell r="AA113">
            <v>40981.08</v>
          </cell>
          <cell r="AB113">
            <v>44772.207999999999</v>
          </cell>
          <cell r="AC113">
            <v>47887.42</v>
          </cell>
          <cell r="AD113">
            <v>46399.360000000001</v>
          </cell>
          <cell r="AE113">
            <v>48793.32</v>
          </cell>
          <cell r="AG113" t="str">
            <v>All people</v>
          </cell>
          <cell r="AH113"/>
          <cell r="AI113"/>
          <cell r="AJ113"/>
          <cell r="AK113"/>
          <cell r="AL113"/>
          <cell r="AM113"/>
          <cell r="AN113"/>
          <cell r="AP113" t="str">
            <v>All people</v>
          </cell>
          <cell r="AQ113"/>
          <cell r="AR113"/>
          <cell r="AS113"/>
          <cell r="AT113"/>
          <cell r="AU113"/>
          <cell r="AV113"/>
          <cell r="AW113"/>
        </row>
        <row r="114">
          <cell r="G114">
            <v>292651</v>
          </cell>
          <cell r="H114">
            <v>243478</v>
          </cell>
          <cell r="I114">
            <v>204017</v>
          </cell>
          <cell r="J114">
            <v>214091</v>
          </cell>
          <cell r="K114">
            <v>216385</v>
          </cell>
          <cell r="L114">
            <v>158550</v>
          </cell>
          <cell r="M114">
            <v>152832</v>
          </cell>
          <cell r="O114" t="str">
            <v>Current Smoker (daily or occasional)</v>
          </cell>
          <cell r="P114">
            <v>3.8</v>
          </cell>
          <cell r="Q114">
            <v>4.5</v>
          </cell>
          <cell r="R114">
            <v>4.5</v>
          </cell>
          <cell r="S114">
            <v>4.9000000000000004</v>
          </cell>
          <cell r="T114">
            <v>5.0999999999999996</v>
          </cell>
          <cell r="U114">
            <v>6.2</v>
          </cell>
          <cell r="V114">
            <v>6.2</v>
          </cell>
          <cell r="X114" t="str">
            <v>Current Smoker (daily or occasional)</v>
          </cell>
          <cell r="Y114">
            <v>22241.476000000002</v>
          </cell>
          <cell r="Z114">
            <v>21913.02</v>
          </cell>
          <cell r="AA114">
            <v>18361.53</v>
          </cell>
          <cell r="AB114">
            <v>20980.918000000001</v>
          </cell>
          <cell r="AC114">
            <v>22071.27</v>
          </cell>
          <cell r="AD114">
            <v>19660.2</v>
          </cell>
          <cell r="AE114">
            <v>18951.168000000001</v>
          </cell>
          <cell r="AG114" t="str">
            <v>Current Smoker (daily or occasional)</v>
          </cell>
          <cell r="AH114">
            <v>0.17752002969879022</v>
          </cell>
          <cell r="AI114">
            <v>0.14407451130066362</v>
          </cell>
          <cell r="AJ114">
            <v>0.11947972088583317</v>
          </cell>
          <cell r="AK114">
            <v>0.12432636782175228</v>
          </cell>
          <cell r="AL114">
            <v>0.12652132856604092</v>
          </cell>
          <cell r="AM114">
            <v>9.5678043835087379E-2</v>
          </cell>
          <cell r="AN114">
            <v>9.3966961051225859E-2</v>
          </cell>
          <cell r="AP114" t="str">
            <v>Current Smoker (daily or occasional)</v>
          </cell>
          <cell r="AQ114">
            <v>1.4201602375903217E-2</v>
          </cell>
          <cell r="AR114">
            <v>1.2966706017059727E-2</v>
          </cell>
          <cell r="AS114">
            <v>1.0753174879724985E-2</v>
          </cell>
          <cell r="AT114">
            <v>1.2183984046531725E-2</v>
          </cell>
          <cell r="AU114">
            <v>1.2905175513736173E-2</v>
          </cell>
          <cell r="AV114">
            <v>1.1864077435550836E-2</v>
          </cell>
          <cell r="AW114">
            <v>1.1651903170352007E-2</v>
          </cell>
        </row>
        <row r="115">
          <cell r="G115">
            <v>201470</v>
          </cell>
          <cell r="H115">
            <v>150914</v>
          </cell>
          <cell r="I115">
            <v>115887</v>
          </cell>
          <cell r="J115">
            <v>132523</v>
          </cell>
          <cell r="K115">
            <v>124667</v>
          </cell>
          <cell r="L115">
            <v>87842</v>
          </cell>
          <cell r="M115">
            <v>69581</v>
          </cell>
          <cell r="O115" t="str">
            <v>Daily Smoker</v>
          </cell>
          <cell r="P115">
            <v>4.2</v>
          </cell>
          <cell r="Q115">
            <v>5.3</v>
          </cell>
          <cell r="R115">
            <v>9.9</v>
          </cell>
          <cell r="S115">
            <v>6.3</v>
          </cell>
          <cell r="T115">
            <v>6.6</v>
          </cell>
          <cell r="U115">
            <v>8.3000000000000007</v>
          </cell>
          <cell r="V115">
            <v>9.4</v>
          </cell>
          <cell r="X115" t="str">
            <v>Daily Smoker</v>
          </cell>
          <cell r="Y115">
            <v>16923.48</v>
          </cell>
          <cell r="Z115">
            <v>15996.883999999998</v>
          </cell>
          <cell r="AA115">
            <v>22945.626</v>
          </cell>
          <cell r="AB115">
            <v>16697.898000000001</v>
          </cell>
          <cell r="AC115">
            <v>16456.043999999998</v>
          </cell>
          <cell r="AD115">
            <v>14581.772000000003</v>
          </cell>
          <cell r="AE115">
            <v>13081.228000000001</v>
          </cell>
          <cell r="AG115" t="str">
            <v>Daily Smoker</v>
          </cell>
          <cell r="AH115">
            <v>0.1222102790812786</v>
          </cell>
          <cell r="AI115">
            <v>8.9301131101899772E-2</v>
          </cell>
          <cell r="AJ115">
            <v>6.7867611102489248E-2</v>
          </cell>
          <cell r="AK115">
            <v>7.6958411343036728E-2</v>
          </cell>
          <cell r="AL115">
            <v>7.2893382019745476E-2</v>
          </cell>
          <cell r="AM115">
            <v>5.3008834604615238E-2</v>
          </cell>
          <cell r="AN115">
            <v>4.2781061014089634E-2</v>
          </cell>
          <cell r="AP115" t="str">
            <v>Daily Smoker</v>
          </cell>
          <cell r="AQ115">
            <v>1.1243345675477629E-2</v>
          </cell>
          <cell r="AR115">
            <v>9.4659198968013759E-3</v>
          </cell>
          <cell r="AS115">
            <v>1.343778699829287E-2</v>
          </cell>
          <cell r="AT115">
            <v>9.6967598292226273E-3</v>
          </cell>
          <cell r="AU115">
            <v>9.6219264266064024E-3</v>
          </cell>
          <cell r="AV115">
            <v>8.7994665443661309E-3</v>
          </cell>
          <cell r="AW115">
            <v>8.042839470648851E-3</v>
          </cell>
        </row>
        <row r="116">
          <cell r="G116">
            <v>91181</v>
          </cell>
          <cell r="H116">
            <v>92564</v>
          </cell>
          <cell r="I116">
            <v>88130</v>
          </cell>
          <cell r="J116">
            <v>81568</v>
          </cell>
          <cell r="K116">
            <v>91718</v>
          </cell>
          <cell r="L116">
            <v>70708</v>
          </cell>
          <cell r="M116">
            <v>83251</v>
          </cell>
          <cell r="O116" t="str">
            <v xml:space="preserve">Occasional smoker (all) </v>
          </cell>
          <cell r="P116">
            <v>7.1</v>
          </cell>
          <cell r="Q116">
            <v>6.7</v>
          </cell>
          <cell r="R116">
            <v>7.1</v>
          </cell>
          <cell r="S116">
            <v>7.9</v>
          </cell>
          <cell r="T116">
            <v>7.8</v>
          </cell>
          <cell r="U116">
            <v>9.1</v>
          </cell>
          <cell r="V116">
            <v>8.5</v>
          </cell>
          <cell r="X116" t="str">
            <v xml:space="preserve">Occasional smoker (all) </v>
          </cell>
          <cell r="Y116">
            <v>12947.701999999999</v>
          </cell>
          <cell r="Z116">
            <v>12403.576000000001</v>
          </cell>
          <cell r="AA116">
            <v>12514.46</v>
          </cell>
          <cell r="AB116">
            <v>12887.744000000001</v>
          </cell>
          <cell r="AC116">
            <v>14308.008</v>
          </cell>
          <cell r="AD116">
            <v>12868.855999999998</v>
          </cell>
          <cell r="AE116">
            <v>14152.67</v>
          </cell>
          <cell r="AG116" t="str">
            <v xml:space="preserve">Occasional smoker (all) </v>
          </cell>
          <cell r="AH116">
            <v>5.5309750617511609E-2</v>
          </cell>
          <cell r="AI116">
            <v>5.4773380198763863E-2</v>
          </cell>
          <cell r="AJ116">
            <v>5.1612109783343921E-2</v>
          </cell>
          <cell r="AK116">
            <v>4.7367956478715549E-2</v>
          </cell>
          <cell r="AL116">
            <v>5.3627946546295456E-2</v>
          </cell>
          <cell r="AM116">
            <v>4.2669209230472141E-2</v>
          </cell>
          <cell r="AN116">
            <v>5.1185900037136231E-2</v>
          </cell>
          <cell r="AP116" t="str">
            <v xml:space="preserve">Occasional smoker (all) </v>
          </cell>
          <cell r="AQ116">
            <v>7.8539845876866472E-3</v>
          </cell>
          <cell r="AR116">
            <v>7.3396329466343582E-3</v>
          </cell>
          <cell r="AS116">
            <v>7.3289195892348368E-3</v>
          </cell>
          <cell r="AT116">
            <v>7.4841371236370573E-3</v>
          </cell>
          <cell r="AU116">
            <v>8.3659596612220902E-3</v>
          </cell>
          <cell r="AV116">
            <v>7.7657960799459294E-3</v>
          </cell>
          <cell r="AW116">
            <v>8.7016030063131588E-3</v>
          </cell>
        </row>
        <row r="117">
          <cell r="G117">
            <v>63116</v>
          </cell>
          <cell r="H117">
            <v>62596</v>
          </cell>
          <cell r="I117">
            <v>65325</v>
          </cell>
          <cell r="J117">
            <v>61511</v>
          </cell>
          <cell r="K117">
            <v>70465</v>
          </cell>
          <cell r="L117">
            <v>57386</v>
          </cell>
          <cell r="M117">
            <v>58598</v>
          </cell>
          <cell r="O117" t="str">
            <v xml:space="preserve">Occasional smoker (always) </v>
          </cell>
          <cell r="P117">
            <v>7.6</v>
          </cell>
          <cell r="Q117">
            <v>8.6</v>
          </cell>
          <cell r="R117">
            <v>8.6</v>
          </cell>
          <cell r="S117">
            <v>9.3000000000000007</v>
          </cell>
          <cell r="T117">
            <v>8.9</v>
          </cell>
          <cell r="U117">
            <v>10.5</v>
          </cell>
          <cell r="V117">
            <v>10.3</v>
          </cell>
          <cell r="X117" t="str">
            <v xml:space="preserve">Occasional smoker (always) </v>
          </cell>
          <cell r="Y117">
            <v>9593.6319999999996</v>
          </cell>
          <cell r="Z117">
            <v>10766.511999999999</v>
          </cell>
          <cell r="AA117">
            <v>11235.9</v>
          </cell>
          <cell r="AB117">
            <v>11441.046</v>
          </cell>
          <cell r="AC117">
            <v>12542.77</v>
          </cell>
          <cell r="AD117">
            <v>12051.06</v>
          </cell>
          <cell r="AE117">
            <v>12071.188</v>
          </cell>
          <cell r="AG117" t="str">
            <v xml:space="preserve">Occasional smoker (always) </v>
          </cell>
          <cell r="AH117">
            <v>3.8285719831706859E-2</v>
          </cell>
          <cell r="AI117">
            <v>3.7040258706644298E-2</v>
          </cell>
          <cell r="AJ117">
            <v>3.8256678447712945E-2</v>
          </cell>
          <cell r="AK117">
            <v>3.5720507686375441E-2</v>
          </cell>
          <cell r="AL117">
            <v>4.120121735520519E-2</v>
          </cell>
          <cell r="AM117">
            <v>3.4629960413247077E-2</v>
          </cell>
          <cell r="AN117">
            <v>3.6028292397401941E-2</v>
          </cell>
          <cell r="AP117" t="str">
            <v xml:space="preserve">Occasional smoker (always) </v>
          </cell>
          <cell r="AQ117">
            <v>6.6617152507169927E-3</v>
          </cell>
          <cell r="AR117">
            <v>6.3709244975428195E-3</v>
          </cell>
          <cell r="AS117">
            <v>6.580148693006627E-3</v>
          </cell>
          <cell r="AT117">
            <v>6.6440144296658317E-3</v>
          </cell>
          <cell r="AU117">
            <v>7.3338166892265248E-3</v>
          </cell>
          <cell r="AV117">
            <v>7.2722916867818867E-3</v>
          </cell>
          <cell r="AW117">
            <v>7.4218282338648E-3</v>
          </cell>
        </row>
        <row r="118">
          <cell r="G118">
            <v>28065</v>
          </cell>
          <cell r="H118">
            <v>29968</v>
          </cell>
          <cell r="I118">
            <v>22805</v>
          </cell>
          <cell r="J118">
            <v>20057</v>
          </cell>
          <cell r="K118">
            <v>21253</v>
          </cell>
          <cell r="L118">
            <v>13322</v>
          </cell>
          <cell r="M118">
            <v>24653</v>
          </cell>
          <cell r="O118" t="str">
            <v>Occasional smoker (former daily)</v>
          </cell>
          <cell r="P118">
            <v>12.6</v>
          </cell>
          <cell r="Q118">
            <v>13.3</v>
          </cell>
          <cell r="R118">
            <v>14.2</v>
          </cell>
          <cell r="S118">
            <v>16.100000000000001</v>
          </cell>
          <cell r="T118">
            <v>16.899999999999999</v>
          </cell>
          <cell r="U118">
            <v>21.7</v>
          </cell>
          <cell r="V118">
            <v>15.7</v>
          </cell>
          <cell r="X118" t="str">
            <v>Occasional smoker (former daily)</v>
          </cell>
          <cell r="Y118">
            <v>7072.38</v>
          </cell>
          <cell r="Z118">
            <v>7971.4880000000003</v>
          </cell>
          <cell r="AA118">
            <v>6476.62</v>
          </cell>
          <cell r="AB118">
            <v>6458.3540000000003</v>
          </cell>
          <cell r="AC118">
            <v>7183.5139999999992</v>
          </cell>
          <cell r="AD118">
            <v>5781.7479999999996</v>
          </cell>
          <cell r="AE118">
            <v>7741.0419999999995</v>
          </cell>
          <cell r="AG118" t="str">
            <v>Occasional smoker (former daily)</v>
          </cell>
          <cell r="AH118">
            <v>1.7024030785804754E-2</v>
          </cell>
          <cell r="AI118">
            <v>1.7733121492119565E-2</v>
          </cell>
          <cell r="AJ118">
            <v>1.3355431335630979E-2</v>
          </cell>
          <cell r="AK118">
            <v>1.1647448792340104E-2</v>
          </cell>
          <cell r="AL118">
            <v>1.242672919109027E-2</v>
          </cell>
          <cell r="AM118">
            <v>8.039248817225066E-3</v>
          </cell>
          <cell r="AN118">
            <v>1.5157607639734292E-2</v>
          </cell>
          <cell r="AP118" t="str">
            <v>Occasional smoker (former daily)</v>
          </cell>
          <cell r="AQ118">
            <v>4.6305363737388925E-3</v>
          </cell>
          <cell r="AR118">
            <v>4.7170103169038051E-3</v>
          </cell>
          <cell r="AS118">
            <v>3.7929424993191981E-3</v>
          </cell>
          <cell r="AT118">
            <v>3.7504785111335138E-3</v>
          </cell>
          <cell r="AU118">
            <v>4.2002344665885106E-3</v>
          </cell>
          <cell r="AV118">
            <v>3.4890339866756786E-3</v>
          </cell>
          <cell r="AW118">
            <v>4.7594887988765674E-3</v>
          </cell>
        </row>
        <row r="119">
          <cell r="G119">
            <v>242357</v>
          </cell>
          <cell r="H119">
            <v>245477</v>
          </cell>
          <cell r="I119">
            <v>196975</v>
          </cell>
          <cell r="J119">
            <v>183133</v>
          </cell>
          <cell r="K119">
            <v>163632</v>
          </cell>
          <cell r="L119">
            <v>145252</v>
          </cell>
          <cell r="M119">
            <v>156131</v>
          </cell>
          <cell r="O119" t="str">
            <v>Former Smoker (daily or occasional)</v>
          </cell>
          <cell r="P119">
            <v>4.2</v>
          </cell>
          <cell r="Q119">
            <v>4.5</v>
          </cell>
          <cell r="R119">
            <v>5.3</v>
          </cell>
          <cell r="S119">
            <v>5.8</v>
          </cell>
          <cell r="T119">
            <v>6.1</v>
          </cell>
          <cell r="U119">
            <v>6.8</v>
          </cell>
          <cell r="V119">
            <v>6.2</v>
          </cell>
          <cell r="X119" t="str">
            <v>Former Smoker (daily or occasional)</v>
          </cell>
          <cell r="Y119">
            <v>20357.988000000001</v>
          </cell>
          <cell r="Z119">
            <v>22092.93</v>
          </cell>
          <cell r="AA119">
            <v>20879.349999999999</v>
          </cell>
          <cell r="AB119">
            <v>21243.428</v>
          </cell>
          <cell r="AC119">
            <v>19963.103999999999</v>
          </cell>
          <cell r="AD119">
            <v>19754.272000000001</v>
          </cell>
          <cell r="AE119">
            <v>19360.244000000002</v>
          </cell>
          <cell r="AG119" t="str">
            <v>Former Smoker (daily or occasional)</v>
          </cell>
          <cell r="AH119">
            <v>0.14701204450936337</v>
          </cell>
          <cell r="AI119">
            <v>0.14525739003340346</v>
          </cell>
          <cell r="AJ119">
            <v>0.11535567144643333</v>
          </cell>
          <cell r="AK119">
            <v>0.10634851870606873</v>
          </cell>
          <cell r="AL119">
            <v>9.5676401025572066E-2</v>
          </cell>
          <cell r="AM119">
            <v>8.7653277976247945E-2</v>
          </cell>
          <cell r="AN119">
            <v>9.5995312473100822E-2</v>
          </cell>
          <cell r="AP119" t="str">
            <v>Former Smoker (daily or occasional)</v>
          </cell>
          <cell r="AQ119">
            <v>1.3525108094861429E-2</v>
          </cell>
          <cell r="AR119">
            <v>1.2782650322939506E-2</v>
          </cell>
          <cell r="AS119">
            <v>1.1996989830429065E-2</v>
          </cell>
          <cell r="AT119">
            <v>1.1911034095079698E-2</v>
          </cell>
          <cell r="AU119">
            <v>1.1672520925119792E-2</v>
          </cell>
          <cell r="AV119">
            <v>1.1920845804769719E-2</v>
          </cell>
          <cell r="AW119">
            <v>1.1903418746664502E-2</v>
          </cell>
        </row>
        <row r="120">
          <cell r="G120">
            <v>41394</v>
          </cell>
          <cell r="H120">
            <v>35627</v>
          </cell>
          <cell r="I120">
            <v>27742</v>
          </cell>
          <cell r="J120">
            <v>26783</v>
          </cell>
          <cell r="K120">
            <v>21012</v>
          </cell>
          <cell r="L120">
            <v>13785</v>
          </cell>
          <cell r="M120">
            <v>19324</v>
          </cell>
          <cell r="O120" t="str">
            <v>Former smoker (daily)</v>
          </cell>
          <cell r="P120">
            <v>9.8000000000000007</v>
          </cell>
          <cell r="Q120">
            <v>12.2</v>
          </cell>
          <cell r="R120">
            <v>13.3</v>
          </cell>
          <cell r="S120">
            <v>14.4</v>
          </cell>
          <cell r="T120">
            <v>16.899999999999999</v>
          </cell>
          <cell r="U120">
            <v>21.7</v>
          </cell>
          <cell r="V120">
            <v>17.600000000000001</v>
          </cell>
          <cell r="X120" t="str">
            <v>Former smoker (daily)</v>
          </cell>
          <cell r="Y120">
            <v>8113.2240000000002</v>
          </cell>
          <cell r="Z120">
            <v>8692.9879999999994</v>
          </cell>
          <cell r="AA120">
            <v>7379.3720000000003</v>
          </cell>
          <cell r="AB120">
            <v>7713.5039999999999</v>
          </cell>
          <cell r="AC120">
            <v>7102.0559999999996</v>
          </cell>
          <cell r="AD120">
            <v>5982.69</v>
          </cell>
          <cell r="AE120">
            <v>6802.0480000000007</v>
          </cell>
          <cell r="AG120" t="str">
            <v>Former smoker (daily)</v>
          </cell>
          <cell r="AH120">
            <v>2.5109308047304543E-2</v>
          </cell>
          <cell r="AI120">
            <v>2.1081751181251461E-2</v>
          </cell>
          <cell r="AJ120">
            <v>1.6246716777595906E-2</v>
          </cell>
          <cell r="AK120">
            <v>1.55533539913868E-2</v>
          </cell>
          <cell r="AL120">
            <v>1.2285815356099785E-2</v>
          </cell>
          <cell r="AM120">
            <v>8.3186492227478991E-3</v>
          </cell>
          <cell r="AN120">
            <v>1.1881134548745608E-2</v>
          </cell>
          <cell r="AP120" t="str">
            <v>Former smoker (daily)</v>
          </cell>
          <cell r="AQ120">
            <v>5.3231733060285624E-3</v>
          </cell>
          <cell r="AR120">
            <v>4.7223122646003271E-3</v>
          </cell>
          <cell r="AS120">
            <v>4.3216266628405111E-3</v>
          </cell>
          <cell r="AT120">
            <v>4.4793659495193979E-3</v>
          </cell>
          <cell r="AU120">
            <v>4.1526055903617267E-3</v>
          </cell>
          <cell r="AV120">
            <v>3.6102937626725879E-3</v>
          </cell>
          <cell r="AW120">
            <v>4.1821593611584542E-3</v>
          </cell>
        </row>
        <row r="121">
          <cell r="G121">
            <v>191848</v>
          </cell>
          <cell r="H121">
            <v>209850</v>
          </cell>
          <cell r="I121">
            <v>169233</v>
          </cell>
          <cell r="J121">
            <v>156350</v>
          </cell>
          <cell r="K121">
            <v>142620</v>
          </cell>
          <cell r="L121">
            <v>131467</v>
          </cell>
          <cell r="M121">
            <v>136807</v>
          </cell>
          <cell r="O121" t="str">
            <v>Former smoker (occasional)</v>
          </cell>
          <cell r="P121">
            <v>5</v>
          </cell>
          <cell r="Q121">
            <v>4.5</v>
          </cell>
          <cell r="R121">
            <v>5.3</v>
          </cell>
          <cell r="S121">
            <v>5.8</v>
          </cell>
          <cell r="T121">
            <v>6.6</v>
          </cell>
          <cell r="U121">
            <v>6.8</v>
          </cell>
          <cell r="V121">
            <v>6.8</v>
          </cell>
          <cell r="X121" t="str">
            <v>Former smoker (occasional)</v>
          </cell>
          <cell r="Y121">
            <v>19184.8</v>
          </cell>
          <cell r="Z121">
            <v>18886.5</v>
          </cell>
          <cell r="AA121">
            <v>17938.698</v>
          </cell>
          <cell r="AB121">
            <v>18136.599999999999</v>
          </cell>
          <cell r="AC121">
            <v>18825.84</v>
          </cell>
          <cell r="AD121">
            <v>17879.511999999999</v>
          </cell>
          <cell r="AE121">
            <v>18605.752</v>
          </cell>
          <cell r="AG121" t="str">
            <v>Former smoker (occasional)</v>
          </cell>
          <cell r="AH121">
            <v>0.12190273646205882</v>
          </cell>
          <cell r="AI121">
            <v>0.12417563885215199</v>
          </cell>
          <cell r="AJ121">
            <v>9.9108954668837429E-2</v>
          </cell>
          <cell r="AK121">
            <v>9.0795164714681936E-2</v>
          </cell>
          <cell r="AL121">
            <v>8.3390585669472272E-2</v>
          </cell>
          <cell r="AM121">
            <v>7.9334628753500044E-2</v>
          </cell>
          <cell r="AN121">
            <v>8.4114177924355216E-2</v>
          </cell>
          <cell r="AP121" t="str">
            <v>Former smoker (occasional)</v>
          </cell>
          <cell r="AQ121">
            <v>1.2921690064978236E-2</v>
          </cell>
          <cell r="AR121">
            <v>1.1175807496693679E-2</v>
          </cell>
          <cell r="AS121">
            <v>1.0307331285559093E-2</v>
          </cell>
          <cell r="AT121">
            <v>1.0532239106903105E-2</v>
          </cell>
          <cell r="AU121">
            <v>1.1007557308370339E-2</v>
          </cell>
          <cell r="AV121">
            <v>1.0789509510476004E-2</v>
          </cell>
          <cell r="AW121">
            <v>1.1439528197712309E-2</v>
          </cell>
        </row>
        <row r="122">
          <cell r="G122">
            <v>1113544</v>
          </cell>
          <cell r="H122">
            <v>1200990</v>
          </cell>
          <cell r="I122">
            <v>1306553</v>
          </cell>
          <cell r="J122">
            <v>1324784</v>
          </cell>
          <cell r="K122">
            <v>1330248</v>
          </cell>
          <cell r="L122">
            <v>1353318</v>
          </cell>
          <cell r="M122">
            <v>1317481</v>
          </cell>
          <cell r="O122" t="str">
            <v>Never Smoker</v>
          </cell>
          <cell r="P122">
            <v>1.5</v>
          </cell>
          <cell r="Q122">
            <v>1.2</v>
          </cell>
          <cell r="R122">
            <v>1.8</v>
          </cell>
          <cell r="S122">
            <v>1.3</v>
          </cell>
          <cell r="T122">
            <v>1.4</v>
          </cell>
          <cell r="U122">
            <v>2</v>
          </cell>
          <cell r="V122">
            <v>2</v>
          </cell>
          <cell r="X122" t="str">
            <v>Never Smoker</v>
          </cell>
          <cell r="Y122">
            <v>33406.32</v>
          </cell>
          <cell r="Z122">
            <v>28823.759999999998</v>
          </cell>
          <cell r="AA122">
            <v>47035.907999999996</v>
          </cell>
          <cell r="AB122">
            <v>34444.383999999998</v>
          </cell>
          <cell r="AC122">
            <v>37246.943999999996</v>
          </cell>
          <cell r="AD122">
            <v>54132.72</v>
          </cell>
          <cell r="AE122">
            <v>52699.24</v>
          </cell>
          <cell r="AG122" t="str">
            <v>Never Smoker</v>
          </cell>
          <cell r="AH122">
            <v>0.67546792579184645</v>
          </cell>
          <cell r="AI122">
            <v>0.71066809866593295</v>
          </cell>
          <cell r="AJ122">
            <v>0.76516460766773353</v>
          </cell>
          <cell r="AK122">
            <v>0.76932511347217902</v>
          </cell>
          <cell r="AL122">
            <v>0.77780227040838701</v>
          </cell>
          <cell r="AM122">
            <v>0.81666867818866462</v>
          </cell>
          <cell r="AN122">
            <v>0.81003772647567329</v>
          </cell>
          <cell r="AP122" t="str">
            <v>Never Smoker</v>
          </cell>
          <cell r="AQ122">
            <v>2.0264037773755392E-2</v>
          </cell>
          <cell r="AR122">
            <v>1.7056034367982392E-2</v>
          </cell>
          <cell r="AS122">
            <v>1.8363950584025603E-2</v>
          </cell>
          <cell r="AT122">
            <v>2.0002452950276653E-2</v>
          </cell>
          <cell r="AU122">
            <v>1.7111649948984516E-2</v>
          </cell>
          <cell r="AV122">
            <v>2.2866722989282606E-2</v>
          </cell>
          <cell r="AW122">
            <v>3.2401509059026931E-2</v>
          </cell>
        </row>
        <row r="123">
          <cell r="G123">
            <v>1574264</v>
          </cell>
          <cell r="H123">
            <v>1605613</v>
          </cell>
          <cell r="I123">
            <v>1630714</v>
          </cell>
          <cell r="J123">
            <v>1642889</v>
          </cell>
          <cell r="K123">
            <v>1633210</v>
          </cell>
          <cell r="L123">
            <v>1579744</v>
          </cell>
          <cell r="M123">
            <v>1539440</v>
          </cell>
          <cell r="O123" t="str">
            <v>All people</v>
          </cell>
          <cell r="P123">
            <v>1.1000000000000001</v>
          </cell>
          <cell r="Q123">
            <v>1.2</v>
          </cell>
          <cell r="R123">
            <v>1.2</v>
          </cell>
          <cell r="S123">
            <v>1.3</v>
          </cell>
          <cell r="T123">
            <v>1.4</v>
          </cell>
          <cell r="U123">
            <v>1.4</v>
          </cell>
          <cell r="V123">
            <v>1.5</v>
          </cell>
          <cell r="X123" t="str">
            <v>All people</v>
          </cell>
          <cell r="Y123">
            <v>34633.808000000005</v>
          </cell>
          <cell r="Z123">
            <v>38534.712</v>
          </cell>
          <cell r="AA123">
            <v>39137.135999999999</v>
          </cell>
          <cell r="AB123">
            <v>42715.114000000001</v>
          </cell>
          <cell r="AC123">
            <v>45729.88</v>
          </cell>
          <cell r="AD123">
            <v>44232.831999999995</v>
          </cell>
          <cell r="AE123">
            <v>46183.199999999997</v>
          </cell>
          <cell r="AG123" t="str">
            <v>All people</v>
          </cell>
          <cell r="AH123"/>
          <cell r="AI123"/>
          <cell r="AJ123"/>
          <cell r="AK123"/>
          <cell r="AL123"/>
          <cell r="AM123"/>
          <cell r="AN123"/>
          <cell r="AP123" t="str">
            <v>All people</v>
          </cell>
          <cell r="AQ123"/>
          <cell r="AR123"/>
          <cell r="AS123"/>
          <cell r="AT123"/>
          <cell r="AU123"/>
          <cell r="AV123"/>
          <cell r="AW123"/>
        </row>
        <row r="124">
          <cell r="G124">
            <v>312632</v>
          </cell>
          <cell r="H124">
            <v>245266</v>
          </cell>
          <cell r="I124">
            <v>200926</v>
          </cell>
          <cell r="J124">
            <v>177881</v>
          </cell>
          <cell r="K124">
            <v>156621</v>
          </cell>
          <cell r="L124">
            <v>143241</v>
          </cell>
          <cell r="M124">
            <v>109199</v>
          </cell>
          <cell r="O124" t="str">
            <v>Current Smoker (daily or occasional)</v>
          </cell>
          <cell r="P124">
            <v>3.4</v>
          </cell>
          <cell r="Q124">
            <v>4.5</v>
          </cell>
          <cell r="R124">
            <v>4.5</v>
          </cell>
          <cell r="S124">
            <v>5.8</v>
          </cell>
          <cell r="T124">
            <v>6.1</v>
          </cell>
          <cell r="U124">
            <v>6.8</v>
          </cell>
          <cell r="V124">
            <v>7.6</v>
          </cell>
          <cell r="X124" t="str">
            <v>Current Smoker (daily or occasional)</v>
          </cell>
          <cell r="Y124">
            <v>21258.976000000002</v>
          </cell>
          <cell r="Z124">
            <v>22073.94</v>
          </cell>
          <cell r="AA124">
            <v>18083.34</v>
          </cell>
          <cell r="AB124">
            <v>20634.196</v>
          </cell>
          <cell r="AC124">
            <v>19107.761999999999</v>
          </cell>
          <cell r="AD124">
            <v>19480.775999999998</v>
          </cell>
          <cell r="AE124">
            <v>16598.248</v>
          </cell>
          <cell r="AG124" t="str">
            <v>Current Smoker (daily or occasional)</v>
          </cell>
          <cell r="AH124">
            <v>0.19858930903584152</v>
          </cell>
          <cell r="AI124">
            <v>0.15275536508486168</v>
          </cell>
          <cell r="AJ124">
            <v>0.1232135126085874</v>
          </cell>
          <cell r="AK124">
            <v>0.10827329174399487</v>
          </cell>
          <cell r="AL124">
            <v>9.5897649414343533E-2</v>
          </cell>
          <cell r="AM124">
            <v>9.0673552170478261E-2</v>
          </cell>
          <cell r="AN124">
            <v>7.0934235826014658E-2</v>
          </cell>
          <cell r="AP124" t="str">
            <v>Current Smoker (daily or occasional)</v>
          </cell>
          <cell r="AQ124">
            <v>1.429843025058059E-2</v>
          </cell>
          <cell r="AR124">
            <v>1.3442472127467828E-2</v>
          </cell>
          <cell r="AS124">
            <v>1.1089216134772865E-2</v>
          </cell>
          <cell r="AT124">
            <v>1.2126608675327426E-2</v>
          </cell>
          <cell r="AU124">
            <v>1.169951322854991E-2</v>
          </cell>
          <cell r="AV124">
            <v>1.2331603095185044E-2</v>
          </cell>
          <cell r="AW124">
            <v>1.0782003845554227E-2</v>
          </cell>
        </row>
        <row r="125">
          <cell r="G125">
            <v>215367</v>
          </cell>
          <cell r="H125">
            <v>149009</v>
          </cell>
          <cell r="I125">
            <v>114425</v>
          </cell>
          <cell r="J125">
            <v>108029</v>
          </cell>
          <cell r="K125">
            <v>88385</v>
          </cell>
          <cell r="L125">
            <v>79240</v>
          </cell>
          <cell r="M125">
            <v>63013</v>
          </cell>
          <cell r="O125" t="str">
            <v>Daily Smoker</v>
          </cell>
          <cell r="P125">
            <v>4.2</v>
          </cell>
          <cell r="Q125">
            <v>5.8</v>
          </cell>
          <cell r="R125">
            <v>8.9</v>
          </cell>
          <cell r="S125">
            <v>7.1</v>
          </cell>
          <cell r="T125">
            <v>8</v>
          </cell>
          <cell r="U125">
            <v>8.8000000000000007</v>
          </cell>
          <cell r="V125">
            <v>9.9</v>
          </cell>
          <cell r="X125" t="str">
            <v>Daily Smoker</v>
          </cell>
          <cell r="Y125">
            <v>18090.828000000001</v>
          </cell>
          <cell r="Z125">
            <v>17285.043999999998</v>
          </cell>
          <cell r="AA125">
            <v>20367.650000000001</v>
          </cell>
          <cell r="AB125">
            <v>15340.117999999999</v>
          </cell>
          <cell r="AC125">
            <v>14141.6</v>
          </cell>
          <cell r="AD125">
            <v>13946.24</v>
          </cell>
          <cell r="AE125">
            <v>12476.574000000001</v>
          </cell>
          <cell r="AG125" t="str">
            <v>Daily Smoker</v>
          </cell>
          <cell r="AH125">
            <v>0.13680488151923692</v>
          </cell>
          <cell r="AI125">
            <v>9.2805053272488447E-2</v>
          </cell>
          <cell r="AJ125">
            <v>7.0168650051449857E-2</v>
          </cell>
          <cell r="AK125">
            <v>6.5755507523636722E-2</v>
          </cell>
          <cell r="AL125">
            <v>5.411735171839506E-2</v>
          </cell>
          <cell r="AM125">
            <v>5.0160025928251667E-2</v>
          </cell>
          <cell r="AN125">
            <v>4.0932416982798939E-2</v>
          </cell>
          <cell r="AP125" t="str">
            <v>Daily Smoker</v>
          </cell>
          <cell r="AQ125">
            <v>1.2586049099769797E-2</v>
          </cell>
          <cell r="AR125">
            <v>1.076538617960866E-2</v>
          </cell>
          <cell r="AS125">
            <v>1.2490019709158076E-2</v>
          </cell>
          <cell r="AT125">
            <v>9.3372820683564131E-3</v>
          </cell>
          <cell r="AU125">
            <v>8.6587762749432088E-3</v>
          </cell>
          <cell r="AV125">
            <v>8.8281645633722945E-3</v>
          </cell>
          <cell r="AW125">
            <v>8.1046185625941909E-3</v>
          </cell>
        </row>
        <row r="126">
          <cell r="G126">
            <v>97265</v>
          </cell>
          <cell r="H126">
            <v>96257</v>
          </cell>
          <cell r="I126">
            <v>86501</v>
          </cell>
          <cell r="J126">
            <v>69852</v>
          </cell>
          <cell r="K126">
            <v>68236</v>
          </cell>
          <cell r="L126">
            <v>64001</v>
          </cell>
          <cell r="M126">
            <v>46186</v>
          </cell>
          <cell r="O126" t="str">
            <v xml:space="preserve">Occasional smoker (all) </v>
          </cell>
          <cell r="P126">
            <v>6.9</v>
          </cell>
          <cell r="Q126">
            <v>6.7</v>
          </cell>
          <cell r="R126">
            <v>7.1</v>
          </cell>
          <cell r="S126">
            <v>8.9</v>
          </cell>
          <cell r="T126">
            <v>9.3000000000000007</v>
          </cell>
          <cell r="U126">
            <v>10</v>
          </cell>
          <cell r="V126">
            <v>12.1</v>
          </cell>
          <cell r="X126" t="str">
            <v xml:space="preserve">Occasional smoker (all) </v>
          </cell>
          <cell r="Y126">
            <v>13422.57</v>
          </cell>
          <cell r="Z126">
            <v>12898.438</v>
          </cell>
          <cell r="AA126">
            <v>12283.142</v>
          </cell>
          <cell r="AB126">
            <v>12433.656000000001</v>
          </cell>
          <cell r="AC126">
            <v>12691.896000000001</v>
          </cell>
          <cell r="AD126">
            <v>12800.2</v>
          </cell>
          <cell r="AE126">
            <v>11177.011999999999</v>
          </cell>
          <cell r="AG126" t="str">
            <v xml:space="preserve">Occasional smoker (all) </v>
          </cell>
          <cell r="AH126">
            <v>6.1784427516604581E-2</v>
          </cell>
          <cell r="AI126">
            <v>5.9950311812373216E-2</v>
          </cell>
          <cell r="AJ126">
            <v>5.304486255713755E-2</v>
          </cell>
          <cell r="AK126">
            <v>4.2517784220358165E-2</v>
          </cell>
          <cell r="AL126">
            <v>4.1780297695948466E-2</v>
          </cell>
          <cell r="AM126">
            <v>4.0513526242226587E-2</v>
          </cell>
          <cell r="AN126">
            <v>3.0001818843215716E-2</v>
          </cell>
          <cell r="AP126" t="str">
            <v xml:space="preserve">Occasional smoker (all) </v>
          </cell>
          <cell r="AQ126">
            <v>8.5262509972914326E-3</v>
          </cell>
          <cell r="AR126">
            <v>8.0333417828580105E-3</v>
          </cell>
          <cell r="AS126">
            <v>7.5323704831135319E-3</v>
          </cell>
          <cell r="AT126">
            <v>7.5681655912237531E-3</v>
          </cell>
          <cell r="AU126">
            <v>7.7711353714464146E-3</v>
          </cell>
          <cell r="AV126">
            <v>8.1027052484453181E-3</v>
          </cell>
          <cell r="AW126">
            <v>7.2604401600582028E-3</v>
          </cell>
        </row>
        <row r="127">
          <cell r="G127">
            <v>66144</v>
          </cell>
          <cell r="H127">
            <v>59998</v>
          </cell>
          <cell r="I127">
            <v>60982</v>
          </cell>
          <cell r="J127">
            <v>52397</v>
          </cell>
          <cell r="K127">
            <v>48146</v>
          </cell>
          <cell r="L127">
            <v>48400</v>
          </cell>
          <cell r="M127">
            <v>36544</v>
          </cell>
          <cell r="O127" t="str">
            <v xml:space="preserve">Occasional smoker (always) </v>
          </cell>
          <cell r="P127">
            <v>7.6</v>
          </cell>
          <cell r="Q127">
            <v>8.9</v>
          </cell>
          <cell r="R127">
            <v>8.6</v>
          </cell>
          <cell r="S127">
            <v>10.1</v>
          </cell>
          <cell r="T127">
            <v>11.9</v>
          </cell>
          <cell r="U127">
            <v>11.6</v>
          </cell>
          <cell r="V127">
            <v>12.9</v>
          </cell>
          <cell r="X127" t="str">
            <v xml:space="preserve">Occasional smoker (always) </v>
          </cell>
          <cell r="Y127">
            <v>10053.887999999999</v>
          </cell>
          <cell r="Z127">
            <v>10679.644000000002</v>
          </cell>
          <cell r="AA127">
            <v>10488.903999999999</v>
          </cell>
          <cell r="AB127">
            <v>10584.194</v>
          </cell>
          <cell r="AC127">
            <v>11458.748</v>
          </cell>
          <cell r="AD127">
            <v>11228.8</v>
          </cell>
          <cell r="AE127">
            <v>9428.3520000000008</v>
          </cell>
          <cell r="AG127" t="str">
            <v xml:space="preserve">Occasional smoker (always) </v>
          </cell>
          <cell r="AH127">
            <v>4.201582453768872E-2</v>
          </cell>
          <cell r="AI127">
            <v>3.7367659579238585E-2</v>
          </cell>
          <cell r="AJ127">
            <v>3.7395889162661261E-2</v>
          </cell>
          <cell r="AK127">
            <v>3.1893207636060621E-2</v>
          </cell>
          <cell r="AL127">
            <v>2.947936885030094E-2</v>
          </cell>
          <cell r="AM127">
            <v>3.063787550387911E-2</v>
          </cell>
          <cell r="AN127">
            <v>2.373850231252923E-2</v>
          </cell>
          <cell r="AP127" t="str">
            <v xml:space="preserve">Occasional smoker (always) </v>
          </cell>
          <cell r="AQ127">
            <v>6.9746268732563278E-3</v>
          </cell>
          <cell r="AR127">
            <v>6.6514434051044681E-3</v>
          </cell>
          <cell r="AS127">
            <v>6.4320929359777367E-3</v>
          </cell>
          <cell r="AT127">
            <v>6.4424279424842457E-3</v>
          </cell>
          <cell r="AU127">
            <v>7.0160897863716246E-3</v>
          </cell>
          <cell r="AV127">
            <v>7.1079871168999529E-3</v>
          </cell>
          <cell r="AW127">
            <v>6.1245335966325408E-3</v>
          </cell>
        </row>
        <row r="128">
          <cell r="G128">
            <v>31121</v>
          </cell>
          <cell r="H128">
            <v>36259</v>
          </cell>
          <cell r="I128">
            <v>25519</v>
          </cell>
          <cell r="J128">
            <v>17455</v>
          </cell>
          <cell r="K128">
            <v>20090</v>
          </cell>
          <cell r="L128">
            <v>15601</v>
          </cell>
          <cell r="M128">
            <v>9642</v>
          </cell>
          <cell r="O128" t="str">
            <v>Occasional smoker (former daily)</v>
          </cell>
          <cell r="P128">
            <v>11.4</v>
          </cell>
          <cell r="Q128">
            <v>11.2</v>
          </cell>
          <cell r="R128">
            <v>13.3</v>
          </cell>
          <cell r="S128">
            <v>17.5</v>
          </cell>
          <cell r="T128">
            <v>16.899999999999999</v>
          </cell>
          <cell r="U128">
            <v>20.2</v>
          </cell>
          <cell r="V128">
            <v>25.6</v>
          </cell>
          <cell r="X128" t="str">
            <v>Occasional smoker (former daily)</v>
          </cell>
          <cell r="Y128">
            <v>7095.5880000000006</v>
          </cell>
          <cell r="Z128">
            <v>8122.0159999999996</v>
          </cell>
          <cell r="AA128">
            <v>6788.0540000000001</v>
          </cell>
          <cell r="AB128">
            <v>6109.25</v>
          </cell>
          <cell r="AC128">
            <v>6790.42</v>
          </cell>
          <cell r="AD128">
            <v>6302.8040000000001</v>
          </cell>
          <cell r="AE128">
            <v>4936.7040000000006</v>
          </cell>
          <cell r="AG128" t="str">
            <v>Occasional smoker (former daily)</v>
          </cell>
          <cell r="AH128">
            <v>1.9768602978915861E-2</v>
          </cell>
          <cell r="AI128">
            <v>2.2582652233134635E-2</v>
          </cell>
          <cell r="AJ128">
            <v>1.5648973394476285E-2</v>
          </cell>
          <cell r="AK128">
            <v>1.0624576584297539E-2</v>
          </cell>
          <cell r="AL128">
            <v>1.2300928845647529E-2</v>
          </cell>
          <cell r="AM128">
            <v>9.8756507383474783E-3</v>
          </cell>
          <cell r="AN128">
            <v>6.2633165306864831E-3</v>
          </cell>
          <cell r="AP128" t="str">
            <v>Occasional smoker (former daily)</v>
          </cell>
          <cell r="AQ128">
            <v>4.8630763328133021E-3</v>
          </cell>
          <cell r="AR128">
            <v>5.0585141002221579E-3</v>
          </cell>
          <cell r="AS128">
            <v>4.1626269229306919E-3</v>
          </cell>
          <cell r="AT128">
            <v>3.7186018045041384E-3</v>
          </cell>
          <cell r="AU128">
            <v>4.1577139498288644E-3</v>
          </cell>
          <cell r="AV128">
            <v>3.9897628982923814E-3</v>
          </cell>
          <cell r="AW128">
            <v>3.2068180637114794E-3</v>
          </cell>
        </row>
        <row r="129">
          <cell r="G129">
            <v>233901</v>
          </cell>
          <cell r="H129">
            <v>222801</v>
          </cell>
          <cell r="I129">
            <v>198901</v>
          </cell>
          <cell r="J129">
            <v>164306</v>
          </cell>
          <cell r="K129">
            <v>155009</v>
          </cell>
          <cell r="L129">
            <v>125634</v>
          </cell>
          <cell r="M129">
            <v>103493</v>
          </cell>
          <cell r="O129" t="str">
            <v>Former Smoker (daily or occasional)</v>
          </cell>
          <cell r="P129">
            <v>4.2</v>
          </cell>
          <cell r="Q129">
            <v>4.5</v>
          </cell>
          <cell r="R129">
            <v>5.3</v>
          </cell>
          <cell r="S129">
            <v>5.8</v>
          </cell>
          <cell r="T129">
            <v>6.1</v>
          </cell>
          <cell r="U129">
            <v>6.8</v>
          </cell>
          <cell r="V129">
            <v>7.6</v>
          </cell>
          <cell r="X129" t="str">
            <v>Former Smoker (daily or occasional)</v>
          </cell>
          <cell r="Y129">
            <v>19647.684000000001</v>
          </cell>
          <cell r="Z129">
            <v>20052.09</v>
          </cell>
          <cell r="AA129">
            <v>21083.506000000001</v>
          </cell>
          <cell r="AB129">
            <v>19059.495999999999</v>
          </cell>
          <cell r="AC129">
            <v>18911.097999999998</v>
          </cell>
          <cell r="AD129">
            <v>17086.223999999998</v>
          </cell>
          <cell r="AE129">
            <v>15730.935999999998</v>
          </cell>
          <cell r="AG129" t="str">
            <v>Former Smoker (daily or occasional)</v>
          </cell>
          <cell r="AH129">
            <v>0.14857800216482114</v>
          </cell>
          <cell r="AI129">
            <v>0.13876382415937091</v>
          </cell>
          <cell r="AJ129">
            <v>0.12197172526880863</v>
          </cell>
          <cell r="AK129">
            <v>0.1000104084938179</v>
          </cell>
          <cell r="AL129">
            <v>9.4910636109257235E-2</v>
          </cell>
          <cell r="AM129">
            <v>7.9528075435007187E-2</v>
          </cell>
          <cell r="AN129">
            <v>6.7227693187132981E-2</v>
          </cell>
          <cell r="AP129" t="str">
            <v>Former Smoker (daily or occasional)</v>
          </cell>
          <cell r="AQ129">
            <v>1.3669176199163545E-2</v>
          </cell>
          <cell r="AR129">
            <v>1.2488744174343383E-2</v>
          </cell>
          <cell r="AS129">
            <v>1.2685059427956098E-2</v>
          </cell>
          <cell r="AT129">
            <v>1.1201165751307605E-2</v>
          </cell>
          <cell r="AU129">
            <v>1.1579097605329382E-2</v>
          </cell>
          <cell r="AV129">
            <v>1.0815818259160977E-2</v>
          </cell>
          <cell r="AW129">
            <v>1.0218609364444213E-2</v>
          </cell>
        </row>
        <row r="130">
          <cell r="G130">
            <v>42053</v>
          </cell>
          <cell r="H130">
            <v>34738</v>
          </cell>
          <cell r="I130">
            <v>37362</v>
          </cell>
          <cell r="J130">
            <v>29816</v>
          </cell>
          <cell r="K130">
            <v>24857</v>
          </cell>
          <cell r="L130">
            <v>20456</v>
          </cell>
          <cell r="M130">
            <v>15762</v>
          </cell>
          <cell r="O130" t="str">
            <v>Former smoker (daily)</v>
          </cell>
          <cell r="P130">
            <v>9.8000000000000007</v>
          </cell>
          <cell r="Q130">
            <v>12.2</v>
          </cell>
          <cell r="R130">
            <v>11.2</v>
          </cell>
          <cell r="S130">
            <v>14.4</v>
          </cell>
          <cell r="T130">
            <v>16.899999999999999</v>
          </cell>
          <cell r="U130">
            <v>17.5</v>
          </cell>
          <cell r="V130">
            <v>19.8</v>
          </cell>
          <cell r="X130" t="str">
            <v>Former smoker (daily)</v>
          </cell>
          <cell r="Y130">
            <v>8242.3880000000008</v>
          </cell>
          <cell r="Z130">
            <v>8476.0720000000001</v>
          </cell>
          <cell r="AA130">
            <v>8369.0879999999997</v>
          </cell>
          <cell r="AB130">
            <v>8587.0079999999998</v>
          </cell>
          <cell r="AC130">
            <v>8401.6659999999993</v>
          </cell>
          <cell r="AD130">
            <v>7159.6</v>
          </cell>
          <cell r="AE130">
            <v>6241.7520000000004</v>
          </cell>
          <cell r="AG130" t="str">
            <v>Former smoker (daily)</v>
          </cell>
          <cell r="AH130">
            <v>2.6712800394343008E-2</v>
          </cell>
          <cell r="AI130">
            <v>2.1635350486076035E-2</v>
          </cell>
          <cell r="AJ130">
            <v>2.2911436340155293E-2</v>
          </cell>
          <cell r="AK130">
            <v>1.8148517641788337E-2</v>
          </cell>
          <cell r="AL130">
            <v>1.5219720672785497E-2</v>
          </cell>
          <cell r="AM130">
            <v>1.2948933498085766E-2</v>
          </cell>
          <cell r="AN130">
            <v>1.0238788130748844E-2</v>
          </cell>
          <cell r="AP130" t="str">
            <v>Former smoker (daily)</v>
          </cell>
          <cell r="AQ130">
            <v>5.6631136836007177E-3</v>
          </cell>
          <cell r="AR130">
            <v>5.279025518602553E-3</v>
          </cell>
          <cell r="AS130">
            <v>5.1321617401947853E-3</v>
          </cell>
          <cell r="AT130">
            <v>5.2267730808350406E-3</v>
          </cell>
          <cell r="AU130">
            <v>5.1442655874014975E-3</v>
          </cell>
          <cell r="AV130">
            <v>4.5321267243300187E-3</v>
          </cell>
          <cell r="AW130">
            <v>4.0545600997765425E-3</v>
          </cell>
        </row>
        <row r="131">
          <cell r="G131">
            <v>200963</v>
          </cell>
          <cell r="H131">
            <v>188063</v>
          </cell>
          <cell r="I131">
            <v>161539</v>
          </cell>
          <cell r="J131">
            <v>134490</v>
          </cell>
          <cell r="K131">
            <v>130152</v>
          </cell>
          <cell r="L131">
            <v>105178</v>
          </cell>
          <cell r="M131">
            <v>87731</v>
          </cell>
          <cell r="O131" t="str">
            <v>Former smoker (occasional)</v>
          </cell>
          <cell r="P131">
            <v>4.2</v>
          </cell>
          <cell r="Q131">
            <v>5.3</v>
          </cell>
          <cell r="R131">
            <v>5.3</v>
          </cell>
          <cell r="S131">
            <v>6.3</v>
          </cell>
          <cell r="T131">
            <v>6.6</v>
          </cell>
          <cell r="U131">
            <v>7.7</v>
          </cell>
          <cell r="V131">
            <v>8.3000000000000007</v>
          </cell>
          <cell r="X131" t="str">
            <v>Former smoker (occasional)</v>
          </cell>
          <cell r="Y131">
            <v>16880.892000000003</v>
          </cell>
          <cell r="Z131">
            <v>19934.678</v>
          </cell>
          <cell r="AA131">
            <v>17123.133999999998</v>
          </cell>
          <cell r="AB131">
            <v>16945.740000000002</v>
          </cell>
          <cell r="AC131">
            <v>17180.063999999998</v>
          </cell>
          <cell r="AD131">
            <v>16197.412</v>
          </cell>
          <cell r="AE131">
            <v>14563.346000000001</v>
          </cell>
          <cell r="AG131" t="str">
            <v>Former smoker (occasional)</v>
          </cell>
          <cell r="AH131">
            <v>0.12186520177047815</v>
          </cell>
          <cell r="AI131">
            <v>0.11712847367329488</v>
          </cell>
          <cell r="AJ131">
            <v>9.9060288928653345E-2</v>
          </cell>
          <cell r="AK131">
            <v>8.1861890852029565E-2</v>
          </cell>
          <cell r="AL131">
            <v>7.9690915436471735E-2</v>
          </cell>
          <cell r="AM131">
            <v>6.6579141936921424E-2</v>
          </cell>
          <cell r="AN131">
            <v>5.698890505638414E-2</v>
          </cell>
          <cell r="AP131" t="str">
            <v>Former smoker (occasional)</v>
          </cell>
          <cell r="AQ131">
            <v>1.1211598562883989E-2</v>
          </cell>
          <cell r="AR131">
            <v>1.2181361262022667E-2</v>
          </cell>
          <cell r="AS131">
            <v>1.030227004857995E-2</v>
          </cell>
          <cell r="AT131">
            <v>1.0314598247355724E-2</v>
          </cell>
          <cell r="AU131">
            <v>1.0519200837614269E-2</v>
          </cell>
          <cell r="AV131">
            <v>1.0253187858285899E-2</v>
          </cell>
          <cell r="AW131">
            <v>9.4601582393597679E-3</v>
          </cell>
        </row>
        <row r="132">
          <cell r="G132">
            <v>1027731</v>
          </cell>
          <cell r="H132">
            <v>1137546</v>
          </cell>
          <cell r="I132">
            <v>1230887</v>
          </cell>
          <cell r="J132">
            <v>1300702</v>
          </cell>
          <cell r="K132">
            <v>1321580</v>
          </cell>
          <cell r="L132">
            <v>1310869</v>
          </cell>
          <cell r="M132">
            <v>1326748</v>
          </cell>
          <cell r="O132" t="str">
            <v>Never Smoker</v>
          </cell>
          <cell r="P132">
            <v>1.5</v>
          </cell>
          <cell r="Q132">
            <v>1.2</v>
          </cell>
          <cell r="R132">
            <v>1.8</v>
          </cell>
          <cell r="S132">
            <v>1.3</v>
          </cell>
          <cell r="T132">
            <v>1.4</v>
          </cell>
          <cell r="U132">
            <v>2</v>
          </cell>
          <cell r="V132">
            <v>2</v>
          </cell>
          <cell r="X132" t="str">
            <v>Never Smoker</v>
          </cell>
          <cell r="Y132">
            <v>30831.93</v>
          </cell>
          <cell r="Z132">
            <v>27301.103999999999</v>
          </cell>
          <cell r="AA132">
            <v>44311.932000000001</v>
          </cell>
          <cell r="AB132">
            <v>33818.252</v>
          </cell>
          <cell r="AC132">
            <v>37004.239999999998</v>
          </cell>
          <cell r="AD132">
            <v>52434.76</v>
          </cell>
          <cell r="AE132">
            <v>53069.919999999998</v>
          </cell>
          <cell r="AG132" t="str">
            <v>Never Smoker</v>
          </cell>
          <cell r="AH132">
            <v>0.65283268879933731</v>
          </cell>
          <cell r="AI132">
            <v>0.70848081075576741</v>
          </cell>
          <cell r="AJ132">
            <v>0.75481476212260401</v>
          </cell>
          <cell r="AK132">
            <v>0.79171629976218727</v>
          </cell>
          <cell r="AL132">
            <v>0.80919171447639926</v>
          </cell>
          <cell r="AM132">
            <v>0.82979837239451459</v>
          </cell>
          <cell r="AN132">
            <v>0.86183807098685239</v>
          </cell>
          <cell r="AP132" t="str">
            <v>Never Smoker</v>
          </cell>
          <cell r="AQ132">
            <v>1.9584980663980119E-2</v>
          </cell>
          <cell r="AR132">
            <v>1.7003539458138418E-2</v>
          </cell>
          <cell r="AS132">
            <v>1.8115554290942495E-2</v>
          </cell>
          <cell r="AT132">
            <v>2.058462379381687E-2</v>
          </cell>
          <cell r="AU132">
            <v>1.7802217718480787E-2</v>
          </cell>
          <cell r="AV132">
            <v>2.3234354427046407E-2</v>
          </cell>
          <cell r="AW132">
            <v>3.4473522839474094E-2</v>
          </cell>
        </row>
        <row r="133">
          <cell r="G133">
            <v>4129751</v>
          </cell>
          <cell r="H133">
            <v>4210618</v>
          </cell>
          <cell r="I133">
            <v>4324953</v>
          </cell>
          <cell r="J133">
            <v>4444298</v>
          </cell>
          <cell r="K133">
            <v>4571462</v>
          </cell>
          <cell r="L133">
            <v>4701334</v>
          </cell>
          <cell r="M133">
            <v>4775607</v>
          </cell>
          <cell r="O133" t="str">
            <v>All people</v>
          </cell>
          <cell r="P133">
            <v>0.4</v>
          </cell>
          <cell r="Q133">
            <v>0.5</v>
          </cell>
          <cell r="R133">
            <v>0.7</v>
          </cell>
          <cell r="S133">
            <v>0.4</v>
          </cell>
          <cell r="T133">
            <v>0.4</v>
          </cell>
          <cell r="U133">
            <v>0.5</v>
          </cell>
          <cell r="V133">
            <v>0.8</v>
          </cell>
          <cell r="X133" t="str">
            <v>All people</v>
          </cell>
          <cell r="Y133">
            <v>33038.008000000002</v>
          </cell>
          <cell r="Z133">
            <v>42106.18</v>
          </cell>
          <cell r="AA133">
            <v>60549.34199999999</v>
          </cell>
          <cell r="AB133">
            <v>35554.384000000005</v>
          </cell>
          <cell r="AC133">
            <v>36571.696000000004</v>
          </cell>
          <cell r="AD133">
            <v>47013.34</v>
          </cell>
          <cell r="AE133">
            <v>76409.712</v>
          </cell>
          <cell r="AG133" t="str">
            <v>All people</v>
          </cell>
          <cell r="AH133"/>
          <cell r="AI133"/>
          <cell r="AJ133"/>
          <cell r="AK133"/>
          <cell r="AL133"/>
          <cell r="AM133"/>
          <cell r="AN133"/>
          <cell r="AP133" t="str">
            <v>All people</v>
          </cell>
          <cell r="AQ133"/>
          <cell r="AR133"/>
          <cell r="AS133"/>
          <cell r="AT133"/>
          <cell r="AU133"/>
          <cell r="AV133"/>
          <cell r="AW133"/>
        </row>
        <row r="134">
          <cell r="G134">
            <v>1409284</v>
          </cell>
          <cell r="H134">
            <v>1345841</v>
          </cell>
          <cell r="I134">
            <v>1316391</v>
          </cell>
          <cell r="J134">
            <v>1353381</v>
          </cell>
          <cell r="K134">
            <v>1260314</v>
          </cell>
          <cell r="L134">
            <v>1286216</v>
          </cell>
          <cell r="M134">
            <v>1219079</v>
          </cell>
          <cell r="O134" t="str">
            <v>Current Smoker (daily or occasional)</v>
          </cell>
          <cell r="P134">
            <v>2</v>
          </cell>
          <cell r="Q134">
            <v>2.2999999999999998</v>
          </cell>
          <cell r="R134">
            <v>2</v>
          </cell>
          <cell r="S134">
            <v>1.7</v>
          </cell>
          <cell r="T134">
            <v>2.4</v>
          </cell>
          <cell r="U134">
            <v>2</v>
          </cell>
          <cell r="V134">
            <v>2.7</v>
          </cell>
          <cell r="X134" t="str">
            <v>Current Smoker (daily or occasional)</v>
          </cell>
          <cell r="Y134">
            <v>56371.360000000001</v>
          </cell>
          <cell r="Z134">
            <v>61908.685999999994</v>
          </cell>
          <cell r="AA134">
            <v>52655.64</v>
          </cell>
          <cell r="AB134">
            <v>46014.953999999998</v>
          </cell>
          <cell r="AC134">
            <v>60495.072</v>
          </cell>
          <cell r="AD134">
            <v>51448.639999999999</v>
          </cell>
          <cell r="AE134">
            <v>65830.266000000003</v>
          </cell>
          <cell r="AG134" t="str">
            <v>Current Smoker (daily or occasional)</v>
          </cell>
          <cell r="AH134">
            <v>0.34125156698309411</v>
          </cell>
          <cell r="AI134">
            <v>0.31963027755070633</v>
          </cell>
          <cell r="AJ134">
            <v>0.30437116888900295</v>
          </cell>
          <cell r="AK134">
            <v>0.30452075895900771</v>
          </cell>
          <cell r="AL134">
            <v>0.27569167150465212</v>
          </cell>
          <cell r="AM134">
            <v>0.27358532705823496</v>
          </cell>
          <cell r="AN134">
            <v>0.25527205232758893</v>
          </cell>
          <cell r="AP134" t="str">
            <v>Current Smoker (daily or occasional)</v>
          </cell>
          <cell r="AQ134">
            <v>1.2967559545357577E-2</v>
          </cell>
          <cell r="AR134">
            <v>1.4702992767332491E-2</v>
          </cell>
          <cell r="AS134">
            <v>1.2174846755560118E-2</v>
          </cell>
          <cell r="AT134">
            <v>1.0353705804606261E-2</v>
          </cell>
          <cell r="AU134">
            <v>1.3233200232223302E-2</v>
          </cell>
          <cell r="AV134">
            <v>1.0943413082329399E-2</v>
          </cell>
          <cell r="AW134">
            <v>1.3784690825689803E-2</v>
          </cell>
        </row>
        <row r="135">
          <cell r="G135">
            <v>1088207</v>
          </cell>
          <cell r="H135">
            <v>926391</v>
          </cell>
          <cell r="I135">
            <v>901315</v>
          </cell>
          <cell r="J135">
            <v>966128</v>
          </cell>
          <cell r="K135">
            <v>840477</v>
          </cell>
          <cell r="L135">
            <v>851589</v>
          </cell>
          <cell r="M135">
            <v>762956</v>
          </cell>
          <cell r="O135" t="str">
            <v>Daily Smoker</v>
          </cell>
          <cell r="P135">
            <v>2</v>
          </cell>
          <cell r="Q135">
            <v>2.8</v>
          </cell>
          <cell r="R135">
            <v>2.4</v>
          </cell>
          <cell r="S135">
            <v>2.7</v>
          </cell>
          <cell r="T135">
            <v>2.9</v>
          </cell>
          <cell r="U135">
            <v>3.1</v>
          </cell>
          <cell r="V135">
            <v>3.2</v>
          </cell>
          <cell r="X135" t="str">
            <v>Daily Smoker</v>
          </cell>
          <cell r="Y135">
            <v>43528.28</v>
          </cell>
          <cell r="Z135">
            <v>51877.895999999993</v>
          </cell>
          <cell r="AA135">
            <v>43263.12</v>
          </cell>
          <cell r="AB135">
            <v>52170.912000000004</v>
          </cell>
          <cell r="AC135">
            <v>48747.665999999997</v>
          </cell>
          <cell r="AD135">
            <v>52798.517999999996</v>
          </cell>
          <cell r="AE135">
            <v>48829.184000000001</v>
          </cell>
          <cell r="AG135" t="str">
            <v>Daily Smoker</v>
          </cell>
          <cell r="AH135">
            <v>0.26350426454282594</v>
          </cell>
          <cell r="AI135">
            <v>0.22001307171536338</v>
          </cell>
          <cell r="AJ135">
            <v>0.20839879647247034</v>
          </cell>
          <cell r="AK135">
            <v>0.2173859628674765</v>
          </cell>
          <cell r="AL135">
            <v>0.18385299932494242</v>
          </cell>
          <cell r="AM135">
            <v>0.18113773665091654</v>
          </cell>
          <cell r="AN135">
            <v>0.1597610523646523</v>
          </cell>
          <cell r="AP135" t="str">
            <v>Daily Smoker</v>
          </cell>
          <cell r="AQ135">
            <v>1.0540170581713037E-2</v>
          </cell>
          <cell r="AR135">
            <v>1.232073201606035E-2</v>
          </cell>
          <cell r="AS135">
            <v>1.0003142230678577E-2</v>
          </cell>
          <cell r="AT135">
            <v>1.1738841994843732E-2</v>
          </cell>
          <cell r="AU135">
            <v>1.0663473960846661E-2</v>
          </cell>
          <cell r="AV135">
            <v>1.1230539672356826E-2</v>
          </cell>
          <cell r="AW135">
            <v>1.0224707351337747E-2</v>
          </cell>
        </row>
        <row r="136">
          <cell r="G136">
            <v>321077</v>
          </cell>
          <cell r="H136">
            <v>419450</v>
          </cell>
          <cell r="I136">
            <v>415076</v>
          </cell>
          <cell r="J136">
            <v>387253</v>
          </cell>
          <cell r="K136">
            <v>419837</v>
          </cell>
          <cell r="L136">
            <v>434627</v>
          </cell>
          <cell r="M136">
            <v>456123</v>
          </cell>
          <cell r="O136" t="str">
            <v xml:space="preserve">Occasional smoker (all) </v>
          </cell>
          <cell r="P136">
            <v>3.4</v>
          </cell>
          <cell r="Q136">
            <v>4.0999999999999996</v>
          </cell>
          <cell r="R136">
            <v>3.5</v>
          </cell>
          <cell r="S136">
            <v>4.2</v>
          </cell>
          <cell r="T136">
            <v>4.2</v>
          </cell>
          <cell r="U136">
            <v>4.5</v>
          </cell>
          <cell r="V136">
            <v>4.4000000000000004</v>
          </cell>
          <cell r="X136" t="str">
            <v xml:space="preserve">Occasional smoker (all) </v>
          </cell>
          <cell r="Y136">
            <v>21833.236000000001</v>
          </cell>
          <cell r="Z136">
            <v>34394.899999999994</v>
          </cell>
          <cell r="AA136">
            <v>29055.32</v>
          </cell>
          <cell r="AB136">
            <v>32529.252</v>
          </cell>
          <cell r="AC136">
            <v>35266.308000000005</v>
          </cell>
          <cell r="AD136">
            <v>39116.43</v>
          </cell>
          <cell r="AE136">
            <v>40138.824000000001</v>
          </cell>
          <cell r="AG136" t="str">
            <v xml:space="preserve">Occasional smoker (all) </v>
          </cell>
          <cell r="AH136">
            <v>7.7747302440268187E-2</v>
          </cell>
          <cell r="AI136">
            <v>9.9617205835342934E-2</v>
          </cell>
          <cell r="AJ136">
            <v>9.5972372416532614E-2</v>
          </cell>
          <cell r="AK136">
            <v>8.7134796091531214E-2</v>
          </cell>
          <cell r="AL136">
            <v>9.1838672179709688E-2</v>
          </cell>
          <cell r="AM136">
            <v>9.2447590407318439E-2</v>
          </cell>
          <cell r="AN136">
            <v>9.5510999962936646E-2</v>
          </cell>
          <cell r="AP136" t="str">
            <v xml:space="preserve">Occasional smoker (all) </v>
          </cell>
          <cell r="AQ136">
            <v>5.286816565938237E-3</v>
          </cell>
          <cell r="AR136">
            <v>8.1686108784981212E-3</v>
          </cell>
          <cell r="AS136">
            <v>6.7180660691572823E-3</v>
          </cell>
          <cell r="AT136">
            <v>7.3193228716886228E-3</v>
          </cell>
          <cell r="AU136">
            <v>7.7144484630956144E-3</v>
          </cell>
          <cell r="AV136">
            <v>8.3202831366586596E-3</v>
          </cell>
          <cell r="AW136">
            <v>8.4049679967384255E-3</v>
          </cell>
        </row>
        <row r="137">
          <cell r="G137">
            <v>143160</v>
          </cell>
          <cell r="H137">
            <v>177501</v>
          </cell>
          <cell r="I137">
            <v>186862</v>
          </cell>
          <cell r="J137">
            <v>177884</v>
          </cell>
          <cell r="K137">
            <v>206961</v>
          </cell>
          <cell r="L137">
            <v>206433</v>
          </cell>
          <cell r="M137">
            <v>243576</v>
          </cell>
          <cell r="O137" t="str">
            <v xml:space="preserve">Occasional smoker (always) </v>
          </cell>
          <cell r="P137">
            <v>6.5</v>
          </cell>
          <cell r="Q137">
            <v>5.9</v>
          </cell>
          <cell r="R137">
            <v>5.9</v>
          </cell>
          <cell r="S137">
            <v>6.6</v>
          </cell>
          <cell r="T137">
            <v>6.1</v>
          </cell>
          <cell r="U137">
            <v>6.6</v>
          </cell>
          <cell r="V137">
            <v>6.7</v>
          </cell>
          <cell r="X137" t="str">
            <v xml:space="preserve">Occasional smoker (always) </v>
          </cell>
          <cell r="Y137">
            <v>18610.8</v>
          </cell>
          <cell r="Z137">
            <v>20945.118000000002</v>
          </cell>
          <cell r="AA137">
            <v>22049.716</v>
          </cell>
          <cell r="AB137">
            <v>23480.687999999998</v>
          </cell>
          <cell r="AC137">
            <v>25249.241999999998</v>
          </cell>
          <cell r="AD137">
            <v>27249.155999999995</v>
          </cell>
          <cell r="AE137">
            <v>32639.183999999997</v>
          </cell>
          <cell r="AG137" t="str">
            <v xml:space="preserve">Occasional smoker (always) </v>
          </cell>
          <cell r="AH137">
            <v>3.4665528260662687E-2</v>
          </cell>
          <cell r="AI137">
            <v>4.2155569562472781E-2</v>
          </cell>
          <cell r="AJ137">
            <v>4.320555622222947E-2</v>
          </cell>
          <cell r="AK137">
            <v>4.0025218830960482E-2</v>
          </cell>
          <cell r="AL137">
            <v>4.5272387695664974E-2</v>
          </cell>
          <cell r="AM137">
            <v>4.3909452083174691E-2</v>
          </cell>
          <cell r="AN137">
            <v>5.1004196953392519E-2</v>
          </cell>
          <cell r="AP137" t="str">
            <v xml:space="preserve">Occasional smoker (always) </v>
          </cell>
          <cell r="AQ137">
            <v>5.0611671260567528E-3</v>
          </cell>
          <cell r="AR137">
            <v>5.7331574604962974E-3</v>
          </cell>
          <cell r="AS137">
            <v>5.098255634223078E-3</v>
          </cell>
          <cell r="AT137">
            <v>5.2833288856867829E-3</v>
          </cell>
          <cell r="AU137">
            <v>5.5232312988711266E-3</v>
          </cell>
          <cell r="AV137">
            <v>5.7960476749790591E-3</v>
          </cell>
          <cell r="AW137">
            <v>6.8345623917545973E-3</v>
          </cell>
        </row>
        <row r="138">
          <cell r="G138">
            <v>177917</v>
          </cell>
          <cell r="H138">
            <v>241949</v>
          </cell>
          <cell r="I138">
            <v>228214</v>
          </cell>
          <cell r="J138">
            <v>209369</v>
          </cell>
          <cell r="K138">
            <v>212876</v>
          </cell>
          <cell r="L138">
            <v>228194</v>
          </cell>
          <cell r="M138">
            <v>212547</v>
          </cell>
          <cell r="O138" t="str">
            <v>Occasional smoker (former daily)</v>
          </cell>
          <cell r="P138">
            <v>5.9</v>
          </cell>
          <cell r="Q138">
            <v>5.9</v>
          </cell>
          <cell r="R138">
            <v>5.0999999999999996</v>
          </cell>
          <cell r="S138">
            <v>5.7</v>
          </cell>
          <cell r="T138">
            <v>6.1</v>
          </cell>
          <cell r="U138">
            <v>6.6</v>
          </cell>
          <cell r="V138">
            <v>6.7</v>
          </cell>
          <cell r="X138" t="str">
            <v>Occasional smoker (former daily)</v>
          </cell>
          <cell r="Y138">
            <v>20994.206000000002</v>
          </cell>
          <cell r="Z138">
            <v>28549.982000000004</v>
          </cell>
          <cell r="AA138">
            <v>23277.827999999998</v>
          </cell>
          <cell r="AB138">
            <v>23868.066000000003</v>
          </cell>
          <cell r="AC138">
            <v>25970.871999999996</v>
          </cell>
          <cell r="AD138">
            <v>30121.607999999997</v>
          </cell>
          <cell r="AE138">
            <v>28481.298000000003</v>
          </cell>
          <cell r="AG138" t="str">
            <v>Occasional smoker (former daily)</v>
          </cell>
          <cell r="AH138">
            <v>4.30817741796055E-2</v>
          </cell>
          <cell r="AI138">
            <v>5.746163627287016E-2</v>
          </cell>
          <cell r="AJ138">
            <v>5.2766816194303151E-2</v>
          </cell>
          <cell r="AK138">
            <v>4.7109577260570738E-2</v>
          </cell>
          <cell r="AL138">
            <v>4.6566284484044713E-2</v>
          </cell>
          <cell r="AM138">
            <v>4.8538138324143741E-2</v>
          </cell>
          <cell r="AN138">
            <v>4.4506803009544127E-2</v>
          </cell>
          <cell r="AP138" t="str">
            <v>Occasional smoker (former daily)</v>
          </cell>
          <cell r="AQ138">
            <v>5.0836493531934493E-3</v>
          </cell>
          <cell r="AR138">
            <v>6.7804730801986788E-3</v>
          </cell>
          <cell r="AS138">
            <v>5.3822152518189217E-3</v>
          </cell>
          <cell r="AT138">
            <v>5.3704918077050641E-3</v>
          </cell>
          <cell r="AU138">
            <v>5.6810867070534541E-3</v>
          </cell>
          <cell r="AV138">
            <v>6.4070342587869734E-3</v>
          </cell>
          <cell r="AW138">
            <v>5.9639116032789126E-3</v>
          </cell>
        </row>
        <row r="139">
          <cell r="G139">
            <v>1117386</v>
          </cell>
          <cell r="H139">
            <v>1230992</v>
          </cell>
          <cell r="I139">
            <v>1224285</v>
          </cell>
          <cell r="J139">
            <v>1240542</v>
          </cell>
          <cell r="K139">
            <v>1181975</v>
          </cell>
          <cell r="L139">
            <v>1174297</v>
          </cell>
          <cell r="M139">
            <v>1174736</v>
          </cell>
          <cell r="O139" t="str">
            <v>Former Smoker (daily or occasional)</v>
          </cell>
          <cell r="P139">
            <v>2</v>
          </cell>
          <cell r="Q139">
            <v>2.2999999999999998</v>
          </cell>
          <cell r="R139">
            <v>2</v>
          </cell>
          <cell r="S139">
            <v>1.7</v>
          </cell>
          <cell r="T139">
            <v>2.4</v>
          </cell>
          <cell r="U139">
            <v>2</v>
          </cell>
          <cell r="V139">
            <v>2.7</v>
          </cell>
          <cell r="X139" t="str">
            <v>Former Smoker (daily or occasional)</v>
          </cell>
          <cell r="Y139">
            <v>44695.44</v>
          </cell>
          <cell r="Z139">
            <v>56625.631999999991</v>
          </cell>
          <cell r="AA139">
            <v>48971.4</v>
          </cell>
          <cell r="AB139">
            <v>42178.428</v>
          </cell>
          <cell r="AC139">
            <v>56734.8</v>
          </cell>
          <cell r="AD139">
            <v>46971.88</v>
          </cell>
          <cell r="AE139">
            <v>63435.744000000006</v>
          </cell>
          <cell r="AG139" t="str">
            <v>Former Smoker (daily or occasional)</v>
          </cell>
          <cell r="AH139">
            <v>0.27056982370123528</v>
          </cell>
          <cell r="AI139">
            <v>0.29235423398655497</v>
          </cell>
          <cell r="AJ139">
            <v>0.28307475248863978</v>
          </cell>
          <cell r="AK139">
            <v>0.2791311473713059</v>
          </cell>
          <cell r="AL139">
            <v>0.25855514056553464</v>
          </cell>
          <cell r="AM139">
            <v>0.249779530660872</v>
          </cell>
          <cell r="AN139">
            <v>0.24598674053371644</v>
          </cell>
          <cell r="AP139" t="str">
            <v>Former Smoker (daily or occasional)</v>
          </cell>
          <cell r="AQ139">
            <v>1.0822792948049411E-2</v>
          </cell>
          <cell r="AR139">
            <v>1.3448294763381528E-2</v>
          </cell>
          <cell r="AS139">
            <v>1.1322990099545592E-2</v>
          </cell>
          <cell r="AT139">
            <v>9.4904590106244004E-3</v>
          </cell>
          <cell r="AU139">
            <v>1.2410646747145662E-2</v>
          </cell>
          <cell r="AV139">
            <v>9.9911812264348795E-3</v>
          </cell>
          <cell r="AW139">
            <v>1.3283283988820688E-2</v>
          </cell>
        </row>
        <row r="140">
          <cell r="G140">
            <v>436121</v>
          </cell>
          <cell r="H140">
            <v>532595</v>
          </cell>
          <cell r="I140">
            <v>506769</v>
          </cell>
          <cell r="J140">
            <v>539867</v>
          </cell>
          <cell r="K140">
            <v>451994</v>
          </cell>
          <cell r="L140">
            <v>449232</v>
          </cell>
          <cell r="M140">
            <v>410360</v>
          </cell>
          <cell r="O140" t="str">
            <v>Former smoker (daily)</v>
          </cell>
          <cell r="P140">
            <v>3.5</v>
          </cell>
          <cell r="Q140">
            <v>3.5</v>
          </cell>
          <cell r="R140">
            <v>3.1</v>
          </cell>
          <cell r="S140">
            <v>3.4</v>
          </cell>
          <cell r="T140">
            <v>4.9000000000000004</v>
          </cell>
          <cell r="U140">
            <v>4.5</v>
          </cell>
          <cell r="V140">
            <v>4.7</v>
          </cell>
          <cell r="X140" t="str">
            <v>Former smoker (daily)</v>
          </cell>
          <cell r="Y140">
            <v>30528.47</v>
          </cell>
          <cell r="Z140">
            <v>37281.65</v>
          </cell>
          <cell r="AA140">
            <v>31419.678000000004</v>
          </cell>
          <cell r="AB140">
            <v>36710.955999999998</v>
          </cell>
          <cell r="AC140">
            <v>44295.412000000004</v>
          </cell>
          <cell r="AD140">
            <v>40430.879999999997</v>
          </cell>
          <cell r="AE140">
            <v>38573.839999999997</v>
          </cell>
          <cell r="AG140" t="str">
            <v>Former smoker (daily)</v>
          </cell>
          <cell r="AH140">
            <v>0.10560467204923493</v>
          </cell>
          <cell r="AI140">
            <v>0.12648855821164495</v>
          </cell>
          <cell r="AJ140">
            <v>0.11717329644969553</v>
          </cell>
          <cell r="AK140">
            <v>0.12147407757085596</v>
          </cell>
          <cell r="AL140">
            <v>9.8872964491447154E-2</v>
          </cell>
          <cell r="AM140">
            <v>9.5554155480125427E-2</v>
          </cell>
          <cell r="AN140">
            <v>8.5928343768656004E-2</v>
          </cell>
          <cell r="AP140" t="str">
            <v>Former smoker (daily)</v>
          </cell>
          <cell r="AQ140">
            <v>7.392327043446445E-3</v>
          </cell>
          <cell r="AR140">
            <v>8.8541990748151472E-3</v>
          </cell>
          <cell r="AS140">
            <v>7.2647443798811231E-3</v>
          </cell>
          <cell r="AT140">
            <v>8.2602372748182048E-3</v>
          </cell>
          <cell r="AU140">
            <v>9.6895505201618215E-3</v>
          </cell>
          <cell r="AV140">
            <v>8.5998739932112885E-3</v>
          </cell>
          <cell r="AW140">
            <v>8.0772643142536654E-3</v>
          </cell>
        </row>
        <row r="141">
          <cell r="G141">
            <v>681265</v>
          </cell>
          <cell r="H141">
            <v>698397</v>
          </cell>
          <cell r="I141">
            <v>717516</v>
          </cell>
          <cell r="J141">
            <v>700675</v>
          </cell>
          <cell r="K141">
            <v>729981</v>
          </cell>
          <cell r="L141">
            <v>725065</v>
          </cell>
          <cell r="M141">
            <v>764376</v>
          </cell>
          <cell r="O141" t="str">
            <v>Former smoker (occasional)</v>
          </cell>
          <cell r="P141">
            <v>3.1</v>
          </cell>
          <cell r="Q141">
            <v>3.5</v>
          </cell>
          <cell r="R141">
            <v>3.1</v>
          </cell>
          <cell r="S141">
            <v>3.4</v>
          </cell>
          <cell r="T141">
            <v>3.6</v>
          </cell>
          <cell r="U141">
            <v>3.9</v>
          </cell>
          <cell r="V141">
            <v>3.2</v>
          </cell>
          <cell r="X141" t="str">
            <v>Former smoker (occasional)</v>
          </cell>
          <cell r="Y141">
            <v>42238.43</v>
          </cell>
          <cell r="Z141">
            <v>48887.79</v>
          </cell>
          <cell r="AA141">
            <v>44485.991999999998</v>
          </cell>
          <cell r="AB141">
            <v>47645.9</v>
          </cell>
          <cell r="AC141">
            <v>52558.632000000005</v>
          </cell>
          <cell r="AD141">
            <v>56555.07</v>
          </cell>
          <cell r="AE141">
            <v>48920.064000000006</v>
          </cell>
          <cell r="AG141" t="str">
            <v>Former smoker (occasional)</v>
          </cell>
          <cell r="AH141">
            <v>0.16496515165200032</v>
          </cell>
          <cell r="AI141">
            <v>0.16586567577490999</v>
          </cell>
          <cell r="AJ141">
            <v>0.16590145603894424</v>
          </cell>
          <cell r="AK141">
            <v>0.15765706980044991</v>
          </cell>
          <cell r="AL141">
            <v>0.15968217607408747</v>
          </cell>
          <cell r="AM141">
            <v>0.15422537518074658</v>
          </cell>
          <cell r="AN141">
            <v>0.16005839676506045</v>
          </cell>
          <cell r="AP141" t="str">
            <v>Former smoker (occasional)</v>
          </cell>
          <cell r="AQ141">
            <v>1.022783940242402E-2</v>
          </cell>
          <cell r="AR141">
            <v>1.16105973042437E-2</v>
          </cell>
          <cell r="AS141">
            <v>1.0285890274414544E-2</v>
          </cell>
          <cell r="AT141">
            <v>1.0720680746430592E-2</v>
          </cell>
          <cell r="AU141">
            <v>1.1497116677334298E-2</v>
          </cell>
          <cell r="AV141">
            <v>1.2029579264098233E-2</v>
          </cell>
          <cell r="AW141">
            <v>1.0243737392963869E-2</v>
          </cell>
        </row>
        <row r="142">
          <cell r="G142">
            <v>1603081</v>
          </cell>
          <cell r="H142">
            <v>1633785</v>
          </cell>
          <cell r="I142">
            <v>1784277</v>
          </cell>
          <cell r="J142">
            <v>1850375</v>
          </cell>
          <cell r="K142">
            <v>2129173</v>
          </cell>
          <cell r="L142">
            <v>2240821</v>
          </cell>
          <cell r="M142">
            <v>2381792</v>
          </cell>
          <cell r="O142" t="str">
            <v>Never Smoker</v>
          </cell>
          <cell r="P142">
            <v>1.5</v>
          </cell>
          <cell r="Q142">
            <v>1.7</v>
          </cell>
          <cell r="R142">
            <v>1.6</v>
          </cell>
          <cell r="S142">
            <v>1.7</v>
          </cell>
          <cell r="T142">
            <v>1.8</v>
          </cell>
          <cell r="U142">
            <v>1.5</v>
          </cell>
          <cell r="V142">
            <v>1.7</v>
          </cell>
          <cell r="X142" t="str">
            <v>Never Smoker</v>
          </cell>
          <cell r="Y142">
            <v>48092.43</v>
          </cell>
          <cell r="Z142">
            <v>55548.69</v>
          </cell>
          <cell r="AA142">
            <v>57096.864000000001</v>
          </cell>
          <cell r="AB142">
            <v>62912.75</v>
          </cell>
          <cell r="AC142">
            <v>76650.228000000003</v>
          </cell>
          <cell r="AD142">
            <v>67224.63</v>
          </cell>
          <cell r="AE142">
            <v>80980.928</v>
          </cell>
          <cell r="AG142" t="str">
            <v>Never Smoker</v>
          </cell>
          <cell r="AH142">
            <v>0.38817860931567061</v>
          </cell>
          <cell r="AI142">
            <v>0.3880154884627387</v>
          </cell>
          <cell r="AJ142">
            <v>0.41255407862235727</v>
          </cell>
          <cell r="AK142">
            <v>0.41634809366968639</v>
          </cell>
          <cell r="AL142">
            <v>0.46575318792981324</v>
          </cell>
          <cell r="AM142">
            <v>0.47663514228089304</v>
          </cell>
          <cell r="AN142">
            <v>0.49874120713869463</v>
          </cell>
          <cell r="AP142" t="str">
            <v>Never Smoker</v>
          </cell>
          <cell r="AQ142">
            <v>1.1645358279470117E-2</v>
          </cell>
          <cell r="AR142">
            <v>1.3192526607733115E-2</v>
          </cell>
          <cell r="AS142">
            <v>1.2376622358670718E-2</v>
          </cell>
          <cell r="AT142">
            <v>1.0825050435411846E-2</v>
          </cell>
          <cell r="AU142">
            <v>2.3287659396490662E-2</v>
          </cell>
          <cell r="AV142">
            <v>1.4299054268426791E-2</v>
          </cell>
          <cell r="AW142">
            <v>1.6957201042715617E-2</v>
          </cell>
        </row>
        <row r="143">
          <cell r="G143">
            <v>2088005</v>
          </cell>
          <cell r="H143">
            <v>2131406</v>
          </cell>
          <cell r="I143">
            <v>2190688</v>
          </cell>
          <cell r="J143">
            <v>2242033</v>
          </cell>
          <cell r="K143">
            <v>2314960</v>
          </cell>
          <cell r="L143">
            <v>2386369</v>
          </cell>
          <cell r="M143">
            <v>2417573</v>
          </cell>
          <cell r="O143" t="str">
            <v>All people</v>
          </cell>
          <cell r="P143">
            <v>1.2</v>
          </cell>
          <cell r="Q143">
            <v>1.4</v>
          </cell>
          <cell r="R143">
            <v>1.2</v>
          </cell>
          <cell r="S143">
            <v>1.3</v>
          </cell>
          <cell r="T143">
            <v>1.4</v>
          </cell>
          <cell r="U143">
            <v>1.5</v>
          </cell>
          <cell r="V143">
            <v>1.7</v>
          </cell>
          <cell r="X143" t="str">
            <v>All people</v>
          </cell>
          <cell r="Y143">
            <v>50112.12</v>
          </cell>
          <cell r="Z143">
            <v>59679.367999999995</v>
          </cell>
          <cell r="AA143">
            <v>52576.512000000002</v>
          </cell>
          <cell r="AB143">
            <v>58292.858</v>
          </cell>
          <cell r="AC143">
            <v>64818.879999999997</v>
          </cell>
          <cell r="AD143">
            <v>71591.070000000007</v>
          </cell>
          <cell r="AE143">
            <v>82197.482000000004</v>
          </cell>
          <cell r="AG143" t="str">
            <v>All people</v>
          </cell>
          <cell r="AH143"/>
          <cell r="AI143"/>
          <cell r="AJ143"/>
          <cell r="AK143"/>
          <cell r="AL143"/>
          <cell r="AM143"/>
          <cell r="AN143"/>
          <cell r="AP143" t="str">
            <v>All people</v>
          </cell>
          <cell r="AQ143"/>
          <cell r="AR143"/>
          <cell r="AS143"/>
          <cell r="AT143"/>
          <cell r="AU143"/>
          <cell r="AV143"/>
          <cell r="AW143"/>
        </row>
        <row r="144">
          <cell r="G144">
            <v>778836</v>
          </cell>
          <cell r="H144">
            <v>757130</v>
          </cell>
          <cell r="I144">
            <v>742120</v>
          </cell>
          <cell r="J144">
            <v>779758</v>
          </cell>
          <cell r="K144">
            <v>731338</v>
          </cell>
          <cell r="L144">
            <v>742456</v>
          </cell>
          <cell r="M144">
            <v>742916</v>
          </cell>
          <cell r="O144" t="str">
            <v>Current Smoker (daily or occasional)</v>
          </cell>
          <cell r="P144">
            <v>2.4</v>
          </cell>
          <cell r="Q144">
            <v>2.8</v>
          </cell>
          <cell r="R144">
            <v>3.1</v>
          </cell>
          <cell r="S144">
            <v>2.7</v>
          </cell>
          <cell r="T144">
            <v>3.6</v>
          </cell>
          <cell r="U144">
            <v>3.9</v>
          </cell>
          <cell r="V144">
            <v>4.0999999999999996</v>
          </cell>
          <cell r="X144" t="str">
            <v>Current Smoker (daily or occasional)</v>
          </cell>
          <cell r="Y144">
            <v>37384.127999999997</v>
          </cell>
          <cell r="Z144">
            <v>42399.28</v>
          </cell>
          <cell r="AA144">
            <v>46011.44</v>
          </cell>
          <cell r="AB144">
            <v>42106.932000000001</v>
          </cell>
          <cell r="AC144">
            <v>52656.336000000003</v>
          </cell>
          <cell r="AD144">
            <v>57911.567999999999</v>
          </cell>
          <cell r="AE144">
            <v>60919.111999999994</v>
          </cell>
          <cell r="AG144" t="str">
            <v>Current Smoker (daily or occasional)</v>
          </cell>
          <cell r="AH144">
            <v>0.37300485391557969</v>
          </cell>
          <cell r="AI144">
            <v>0.35522561163851468</v>
          </cell>
          <cell r="AJ144">
            <v>0.33876115631253745</v>
          </cell>
          <cell r="AK144">
            <v>0.3477905989786948</v>
          </cell>
          <cell r="AL144">
            <v>0.31591820161039502</v>
          </cell>
          <cell r="AM144">
            <v>0.31112371976002035</v>
          </cell>
          <cell r="AN144">
            <v>0.30729826979371461</v>
          </cell>
          <cell r="AP144" t="str">
            <v>Current Smoker (daily or occasional)</v>
          </cell>
          <cell r="AQ144">
            <v>1.6412213572285509E-2</v>
          </cell>
          <cell r="AR144">
            <v>1.5629926912094649E-2</v>
          </cell>
          <cell r="AS144">
            <v>2.1003191691377321E-2</v>
          </cell>
          <cell r="AT144">
            <v>1.7389529948934741E-2</v>
          </cell>
          <cell r="AU144">
            <v>2.0850601306286069E-2</v>
          </cell>
          <cell r="AV144">
            <v>2.4267650141281585E-2</v>
          </cell>
          <cell r="AW144">
            <v>2.5198458123084598E-2</v>
          </cell>
        </row>
        <row r="145">
          <cell r="G145">
            <v>617878</v>
          </cell>
          <cell r="H145">
            <v>519148</v>
          </cell>
          <cell r="I145">
            <v>519177</v>
          </cell>
          <cell r="J145">
            <v>552926</v>
          </cell>
          <cell r="K145">
            <v>493307</v>
          </cell>
          <cell r="L145">
            <v>494781</v>
          </cell>
          <cell r="M145">
            <v>461637</v>
          </cell>
          <cell r="O145" t="str">
            <v>Daily Smoker</v>
          </cell>
          <cell r="P145">
            <v>3.1</v>
          </cell>
          <cell r="Q145">
            <v>3.5</v>
          </cell>
          <cell r="R145">
            <v>3.1</v>
          </cell>
          <cell r="S145">
            <v>3.4</v>
          </cell>
          <cell r="T145">
            <v>4.9000000000000004</v>
          </cell>
          <cell r="U145">
            <v>4.3</v>
          </cell>
          <cell r="V145">
            <v>4.4000000000000004</v>
          </cell>
          <cell r="X145" t="str">
            <v>Daily Smoker</v>
          </cell>
          <cell r="Y145">
            <v>38308.436000000002</v>
          </cell>
          <cell r="Z145">
            <v>36340.36</v>
          </cell>
          <cell r="AA145">
            <v>32188.973999999998</v>
          </cell>
          <cell r="AB145">
            <v>37598.968000000001</v>
          </cell>
          <cell r="AC145">
            <v>48344.086000000003</v>
          </cell>
          <cell r="AD145">
            <v>42551.165999999997</v>
          </cell>
          <cell r="AE145">
            <v>40624.056000000004</v>
          </cell>
          <cell r="AG145" t="str">
            <v>Daily Smoker</v>
          </cell>
          <cell r="AH145">
            <v>0.29591787375988082</v>
          </cell>
          <cell r="AI145">
            <v>0.24357067588249259</v>
          </cell>
          <cell r="AJ145">
            <v>0.23699267079565872</v>
          </cell>
          <cell r="AK145">
            <v>0.24661813630753873</v>
          </cell>
          <cell r="AL145">
            <v>0.21309525866537651</v>
          </cell>
          <cell r="AM145">
            <v>0.20733633398690646</v>
          </cell>
          <cell r="AN145">
            <v>0.19095059383935872</v>
          </cell>
          <cell r="AP145" t="str">
            <v>Daily Smoker</v>
          </cell>
          <cell r="AQ145">
            <v>1.7163236678073089E-2</v>
          </cell>
          <cell r="AR145">
            <v>1.6562805960009495E-2</v>
          </cell>
          <cell r="AS145">
            <v>1.4693545589330842E-2</v>
          </cell>
          <cell r="AT145">
            <v>1.5783560723682481E-2</v>
          </cell>
          <cell r="AU145">
            <v>2.0883335349206899E-2</v>
          </cell>
          <cell r="AV145">
            <v>1.6586906718952518E-2</v>
          </cell>
          <cell r="AW145">
            <v>1.680365225786357E-2</v>
          </cell>
        </row>
        <row r="146">
          <cell r="G146">
            <v>160958</v>
          </cell>
          <cell r="H146">
            <v>237982</v>
          </cell>
          <cell r="I146">
            <v>222943</v>
          </cell>
          <cell r="J146">
            <v>226832</v>
          </cell>
          <cell r="K146">
            <v>238031</v>
          </cell>
          <cell r="L146">
            <v>247675</v>
          </cell>
          <cell r="M146">
            <v>281279</v>
          </cell>
          <cell r="O146" t="str">
            <v xml:space="preserve">Occasional smoker (all) </v>
          </cell>
          <cell r="P146">
            <v>5</v>
          </cell>
          <cell r="Q146">
            <v>5.9</v>
          </cell>
          <cell r="R146">
            <v>5.0999999999999996</v>
          </cell>
          <cell r="S146">
            <v>5.7</v>
          </cell>
          <cell r="T146">
            <v>6.1</v>
          </cell>
          <cell r="U146">
            <v>6.6</v>
          </cell>
          <cell r="V146">
            <v>5.9</v>
          </cell>
          <cell r="X146" t="str">
            <v xml:space="preserve">Occasional smoker (all) </v>
          </cell>
          <cell r="Y146">
            <v>16095.8</v>
          </cell>
          <cell r="Z146">
            <v>28081.876</v>
          </cell>
          <cell r="AA146">
            <v>22740.185999999998</v>
          </cell>
          <cell r="AB146">
            <v>25858.848000000002</v>
          </cell>
          <cell r="AC146">
            <v>29039.781999999996</v>
          </cell>
          <cell r="AD146">
            <v>32693.1</v>
          </cell>
          <cell r="AE146">
            <v>33190.921999999999</v>
          </cell>
          <cell r="AG146" t="str">
            <v xml:space="preserve">Occasional smoker (all) </v>
          </cell>
          <cell r="AH146">
            <v>7.7086980155698856E-2</v>
          </cell>
          <cell r="AI146">
            <v>0.11165493575602208</v>
          </cell>
          <cell r="AJ146">
            <v>0.10176848551687871</v>
          </cell>
          <cell r="AK146">
            <v>0.10117246267115604</v>
          </cell>
          <cell r="AL146">
            <v>0.10282294294501849</v>
          </cell>
          <cell r="AM146">
            <v>0.10378738577311389</v>
          </cell>
          <cell r="AN146">
            <v>0.11634767595435588</v>
          </cell>
          <cell r="AP146" t="str">
            <v xml:space="preserve">Occasional smoker (all) </v>
          </cell>
          <cell r="AQ146">
            <v>7.7086980155698856E-3</v>
          </cell>
          <cell r="AR146">
            <v>1.3175282419210605E-2</v>
          </cell>
          <cell r="AS146">
            <v>1.0380385522721627E-2</v>
          </cell>
          <cell r="AT146">
            <v>1.1331315819169477E-2</v>
          </cell>
          <cell r="AU146">
            <v>1.2544399039292255E-2</v>
          </cell>
          <cell r="AV146">
            <v>1.3699934922051033E-2</v>
          </cell>
          <cell r="AW146">
            <v>1.3729025762613995E-2</v>
          </cell>
        </row>
        <row r="147">
          <cell r="G147">
            <v>72798</v>
          </cell>
          <cell r="H147">
            <v>113298</v>
          </cell>
          <cell r="I147">
            <v>94121</v>
          </cell>
          <cell r="J147">
            <v>111042</v>
          </cell>
          <cell r="K147">
            <v>130011</v>
          </cell>
          <cell r="L147">
            <v>124141</v>
          </cell>
          <cell r="M147">
            <v>154939</v>
          </cell>
          <cell r="O147" t="str">
            <v xml:space="preserve">Occasional smoker (always) </v>
          </cell>
          <cell r="P147">
            <v>8</v>
          </cell>
          <cell r="Q147">
            <v>8.3000000000000007</v>
          </cell>
          <cell r="R147">
            <v>7.7</v>
          </cell>
          <cell r="S147">
            <v>8.1</v>
          </cell>
          <cell r="T147">
            <v>8.6</v>
          </cell>
          <cell r="U147">
            <v>8.3000000000000007</v>
          </cell>
          <cell r="V147">
            <v>7.7</v>
          </cell>
          <cell r="X147" t="str">
            <v xml:space="preserve">Occasional smoker (always) </v>
          </cell>
          <cell r="Y147">
            <v>11647.68</v>
          </cell>
          <cell r="Z147">
            <v>18807.468000000001</v>
          </cell>
          <cell r="AA147">
            <v>14494.634000000002</v>
          </cell>
          <cell r="AB147">
            <v>17988.804</v>
          </cell>
          <cell r="AC147">
            <v>22361.891999999996</v>
          </cell>
          <cell r="AD147">
            <v>20607.406000000003</v>
          </cell>
          <cell r="AE147">
            <v>23860.606</v>
          </cell>
          <cell r="AG147" t="str">
            <v xml:space="preserve">Occasional smoker (always) </v>
          </cell>
          <cell r="AH147">
            <v>3.4864859040088507E-2</v>
          </cell>
          <cell r="AI147">
            <v>5.3156461040271073E-2</v>
          </cell>
          <cell r="AJ147">
            <v>4.2964128164302721E-2</v>
          </cell>
          <cell r="AK147">
            <v>4.9527370917377217E-2</v>
          </cell>
          <cell r="AL147">
            <v>5.6161229567681513E-2</v>
          </cell>
          <cell r="AM147">
            <v>5.2020873553084206E-2</v>
          </cell>
          <cell r="AN147">
            <v>6.408865419989386E-2</v>
          </cell>
          <cell r="AP147" t="str">
            <v xml:space="preserve">Occasional smoker (always) </v>
          </cell>
          <cell r="AQ147">
            <v>6.1362151910555772E-3</v>
          </cell>
          <cell r="AR147">
            <v>8.8239725326849996E-3</v>
          </cell>
          <cell r="AS147">
            <v>6.6164757373026193E-3</v>
          </cell>
          <cell r="AT147">
            <v>8.0234340886151095E-3</v>
          </cell>
          <cell r="AU147">
            <v>9.6597314856412195E-3</v>
          </cell>
          <cell r="AV147">
            <v>8.6354650098119795E-3</v>
          </cell>
          <cell r="AW147">
            <v>9.8696527467836553E-3</v>
          </cell>
        </row>
        <row r="148">
          <cell r="G148">
            <v>88160</v>
          </cell>
          <cell r="H148">
            <v>124684</v>
          </cell>
          <cell r="I148">
            <v>128822</v>
          </cell>
          <cell r="J148">
            <v>115790</v>
          </cell>
          <cell r="K148">
            <v>108020</v>
          </cell>
          <cell r="L148">
            <v>123534</v>
          </cell>
          <cell r="M148">
            <v>126340</v>
          </cell>
          <cell r="O148" t="str">
            <v>Occasional smoker (former daily)</v>
          </cell>
          <cell r="P148">
            <v>7.9</v>
          </cell>
          <cell r="Q148">
            <v>8.3000000000000007</v>
          </cell>
          <cell r="R148">
            <v>6.5</v>
          </cell>
          <cell r="S148">
            <v>8.1</v>
          </cell>
          <cell r="T148">
            <v>8.6</v>
          </cell>
          <cell r="U148">
            <v>8.3000000000000007</v>
          </cell>
          <cell r="V148">
            <v>8.5</v>
          </cell>
          <cell r="X148" t="str">
            <v>Occasional smoker (former daily)</v>
          </cell>
          <cell r="Y148">
            <v>13929.28</v>
          </cell>
          <cell r="Z148">
            <v>20697.544000000002</v>
          </cell>
          <cell r="AA148">
            <v>16746.86</v>
          </cell>
          <cell r="AB148">
            <v>18757.98</v>
          </cell>
          <cell r="AC148">
            <v>18579.439999999999</v>
          </cell>
          <cell r="AD148">
            <v>20506.644</v>
          </cell>
          <cell r="AE148">
            <v>21477.8</v>
          </cell>
          <cell r="AG148" t="str">
            <v>Occasional smoker (former daily)</v>
          </cell>
          <cell r="AH148">
            <v>4.2222121115610356E-2</v>
          </cell>
          <cell r="AI148">
            <v>5.8498474715751009E-2</v>
          </cell>
          <cell r="AJ148">
            <v>5.8804357352575998E-2</v>
          </cell>
          <cell r="AK148">
            <v>5.1645091753778828E-2</v>
          </cell>
          <cell r="AL148">
            <v>4.6661713377336975E-2</v>
          </cell>
          <cell r="AM148">
            <v>5.1766512220029676E-2</v>
          </cell>
          <cell r="AN148">
            <v>5.2259021754462016E-2</v>
          </cell>
          <cell r="AP148" t="str">
            <v>Occasional smoker (former daily)</v>
          </cell>
          <cell r="AQ148">
            <v>6.6710951362664358E-3</v>
          </cell>
          <cell r="AR148">
            <v>9.7107468028146682E-3</v>
          </cell>
          <cell r="AS148">
            <v>7.6445664558348805E-3</v>
          </cell>
          <cell r="AT148">
            <v>8.3665048641121693E-3</v>
          </cell>
          <cell r="AU148">
            <v>8.0258147009019606E-3</v>
          </cell>
          <cell r="AV148">
            <v>8.5932410285249269E-3</v>
          </cell>
          <cell r="AW148">
            <v>8.8840336982585425E-3</v>
          </cell>
        </row>
        <row r="149">
          <cell r="G149">
            <v>561736</v>
          </cell>
          <cell r="H149">
            <v>611014</v>
          </cell>
          <cell r="I149">
            <v>605044</v>
          </cell>
          <cell r="J149">
            <v>618516</v>
          </cell>
          <cell r="K149">
            <v>602620</v>
          </cell>
          <cell r="L149">
            <v>618544</v>
          </cell>
          <cell r="M149">
            <v>635425</v>
          </cell>
          <cell r="O149" t="str">
            <v>Former Smoker (daily or occasional)</v>
          </cell>
          <cell r="P149">
            <v>3.1</v>
          </cell>
          <cell r="Q149">
            <v>3.5</v>
          </cell>
          <cell r="R149">
            <v>3.1</v>
          </cell>
          <cell r="S149">
            <v>3.4</v>
          </cell>
          <cell r="T149">
            <v>3.6</v>
          </cell>
          <cell r="U149">
            <v>3.9</v>
          </cell>
          <cell r="V149">
            <v>4.0999999999999996</v>
          </cell>
          <cell r="X149" t="str">
            <v>Former Smoker (daily or occasional)</v>
          </cell>
          <cell r="Y149">
            <v>34827.632000000005</v>
          </cell>
          <cell r="Z149">
            <v>42770.98</v>
          </cell>
          <cell r="AA149">
            <v>37512.728000000003</v>
          </cell>
          <cell r="AB149">
            <v>42059.087999999996</v>
          </cell>
          <cell r="AC149">
            <v>43388.639999999999</v>
          </cell>
          <cell r="AD149">
            <v>48246.432000000001</v>
          </cell>
          <cell r="AE149">
            <v>52104.85</v>
          </cell>
          <cell r="AG149" t="str">
            <v>Former Smoker (daily or occasional)</v>
          </cell>
          <cell r="AH149">
            <v>0.26903000711205194</v>
          </cell>
          <cell r="AI149">
            <v>0.28667180255662222</v>
          </cell>
          <cell r="AJ149">
            <v>0.27618903285177987</v>
          </cell>
          <cell r="AK149">
            <v>0.27587283505639748</v>
          </cell>
          <cell r="AL149">
            <v>0.26031551301102396</v>
          </cell>
          <cell r="AM149">
            <v>0.25919880789601274</v>
          </cell>
          <cell r="AN149">
            <v>0.26283591022897757</v>
          </cell>
          <cell r="AP149" t="str">
            <v>Former Smoker (daily or occasional)</v>
          </cell>
          <cell r="AQ149">
            <v>1.5603740412499012E-2</v>
          </cell>
          <cell r="AR149">
            <v>1.8346995363623823E-2</v>
          </cell>
          <cell r="AS149">
            <v>1.7123720036810352E-2</v>
          </cell>
          <cell r="AT149">
            <v>1.7655861443609439E-2</v>
          </cell>
          <cell r="AU149">
            <v>1.7701454884749626E-2</v>
          </cell>
          <cell r="AV149">
            <v>1.9180711784304944E-2</v>
          </cell>
          <cell r="AW149">
            <v>2.1552544638776157E-2</v>
          </cell>
        </row>
        <row r="150">
          <cell r="G150">
            <v>214307</v>
          </cell>
          <cell r="H150">
            <v>257629</v>
          </cell>
          <cell r="I150">
            <v>236003</v>
          </cell>
          <cell r="J150">
            <v>242013</v>
          </cell>
          <cell r="K150">
            <v>204306</v>
          </cell>
          <cell r="L150">
            <v>219520</v>
          </cell>
          <cell r="M150">
            <v>195852</v>
          </cell>
          <cell r="O150" t="str">
            <v>Former smoker (daily)</v>
          </cell>
          <cell r="P150">
            <v>5.0999999999999996</v>
          </cell>
          <cell r="Q150">
            <v>5.0999999999999996</v>
          </cell>
          <cell r="R150">
            <v>5.0999999999999996</v>
          </cell>
          <cell r="S150">
            <v>5.7</v>
          </cell>
          <cell r="T150">
            <v>6.1</v>
          </cell>
          <cell r="U150">
            <v>6.6</v>
          </cell>
          <cell r="V150">
            <v>7.7</v>
          </cell>
          <cell r="X150" t="str">
            <v>Former smoker (daily)</v>
          </cell>
          <cell r="Y150">
            <v>21859.313999999998</v>
          </cell>
          <cell r="Z150">
            <v>26278.157999999999</v>
          </cell>
          <cell r="AA150">
            <v>24072.305999999997</v>
          </cell>
          <cell r="AB150">
            <v>27589.482000000004</v>
          </cell>
          <cell r="AC150">
            <v>24925.331999999999</v>
          </cell>
          <cell r="AD150">
            <v>28976.639999999999</v>
          </cell>
          <cell r="AE150">
            <v>30161.208000000002</v>
          </cell>
          <cell r="AG150" t="str">
            <v>Former smoker (daily)</v>
          </cell>
          <cell r="AH150">
            <v>0.10263720632852891</v>
          </cell>
          <cell r="AI150">
            <v>0.12087279476552097</v>
          </cell>
          <cell r="AJ150">
            <v>0.10773008296936852</v>
          </cell>
          <cell r="AK150">
            <v>0.1079435494482017</v>
          </cell>
          <cell r="AL150">
            <v>8.8254656667933792E-2</v>
          </cell>
          <cell r="AM150">
            <v>9.1989126576820263E-2</v>
          </cell>
          <cell r="AN150">
            <v>8.1011824668789728E-2</v>
          </cell>
          <cell r="AP150" t="str">
            <v>Former smoker (daily)</v>
          </cell>
          <cell r="AQ150">
            <v>1.026372063285289E-2</v>
          </cell>
          <cell r="AR150">
            <v>1.2329025066083139E-2</v>
          </cell>
          <cell r="AS150">
            <v>1.0773008296936852E-2</v>
          </cell>
          <cell r="AT150">
            <v>1.2305564637094995E-2</v>
          </cell>
          <cell r="AU150">
            <v>1.0767068113487923E-2</v>
          </cell>
          <cell r="AV150">
            <v>1.2142564708140274E-2</v>
          </cell>
          <cell r="AW150">
            <v>1.2475820998993619E-2</v>
          </cell>
        </row>
        <row r="151">
          <cell r="G151">
            <v>333836</v>
          </cell>
          <cell r="H151">
            <v>353385</v>
          </cell>
          <cell r="I151">
            <v>369041</v>
          </cell>
          <cell r="J151">
            <v>376503</v>
          </cell>
          <cell r="K151">
            <v>398314</v>
          </cell>
          <cell r="L151">
            <v>399024</v>
          </cell>
          <cell r="M151">
            <v>439573</v>
          </cell>
          <cell r="O151" t="str">
            <v>Former smoker (occasional)</v>
          </cell>
          <cell r="P151">
            <v>4.0999999999999996</v>
          </cell>
          <cell r="Q151">
            <v>4.3</v>
          </cell>
          <cell r="R151">
            <v>3.8</v>
          </cell>
          <cell r="S151">
            <v>4.2</v>
          </cell>
          <cell r="T151">
            <v>4.5</v>
          </cell>
          <cell r="U151">
            <v>4.9000000000000004</v>
          </cell>
          <cell r="V151">
            <v>4.7</v>
          </cell>
          <cell r="X151" t="str">
            <v>Former smoker (occasional)</v>
          </cell>
          <cell r="Y151">
            <v>27374.551999999996</v>
          </cell>
          <cell r="Z151">
            <v>30391.11</v>
          </cell>
          <cell r="AA151">
            <v>28047.116000000002</v>
          </cell>
          <cell r="AB151">
            <v>31626.252</v>
          </cell>
          <cell r="AC151">
            <v>35848.26</v>
          </cell>
          <cell r="AD151">
            <v>39104.351999999999</v>
          </cell>
          <cell r="AE151">
            <v>41319.862000000001</v>
          </cell>
          <cell r="AG151" t="str">
            <v>Former smoker (occasional)</v>
          </cell>
          <cell r="AH151">
            <v>0.16639280078352303</v>
          </cell>
          <cell r="AI151">
            <v>0.16579900779110127</v>
          </cell>
          <cell r="AJ151">
            <v>0.16845894988241136</v>
          </cell>
          <cell r="AK151">
            <v>0.16792928560819578</v>
          </cell>
          <cell r="AL151">
            <v>0.17206085634309015</v>
          </cell>
          <cell r="AM151">
            <v>0.16720968131919248</v>
          </cell>
          <cell r="AN151">
            <v>0.18182408556018784</v>
          </cell>
          <cell r="AP151" t="str">
            <v>Former smoker (occasional)</v>
          </cell>
          <cell r="AQ151">
            <v>1.3311424062681843E-2</v>
          </cell>
          <cell r="AR151">
            <v>1.3927116654452508E-2</v>
          </cell>
          <cell r="AS151">
            <v>1.2802880191063263E-2</v>
          </cell>
          <cell r="AT151">
            <v>1.4106059991088446E-2</v>
          </cell>
          <cell r="AU151">
            <v>1.5485477070878113E-2</v>
          </cell>
          <cell r="AV151">
            <v>1.5717710044004095E-2</v>
          </cell>
          <cell r="AW151">
            <v>1.7091464042657659E-2</v>
          </cell>
        </row>
        <row r="152">
          <cell r="G152">
            <v>747433</v>
          </cell>
          <cell r="H152">
            <v>763262</v>
          </cell>
          <cell r="I152">
            <v>843524</v>
          </cell>
          <cell r="J152">
            <v>843759</v>
          </cell>
          <cell r="K152">
            <v>981002</v>
          </cell>
          <cell r="L152">
            <v>1025369</v>
          </cell>
          <cell r="M152">
            <v>1039232</v>
          </cell>
          <cell r="O152" t="str">
            <v>Never Smoker</v>
          </cell>
          <cell r="P152">
            <v>3.1</v>
          </cell>
          <cell r="Q152">
            <v>2.8</v>
          </cell>
          <cell r="R152">
            <v>2.4</v>
          </cell>
          <cell r="S152">
            <v>2.7</v>
          </cell>
          <cell r="T152">
            <v>2.9</v>
          </cell>
          <cell r="U152">
            <v>2</v>
          </cell>
          <cell r="V152">
            <v>2.7</v>
          </cell>
          <cell r="X152" t="str">
            <v>Never Smoker</v>
          </cell>
          <cell r="Y152">
            <v>46340.846000000005</v>
          </cell>
          <cell r="Z152">
            <v>42742.671999999999</v>
          </cell>
          <cell r="AA152">
            <v>40489.151999999995</v>
          </cell>
          <cell r="AB152">
            <v>45562.986000000004</v>
          </cell>
          <cell r="AC152">
            <v>56898.115999999995</v>
          </cell>
          <cell r="AD152">
            <v>41014.76</v>
          </cell>
          <cell r="AE152">
            <v>56118.528000000006</v>
          </cell>
          <cell r="AG152" t="str">
            <v>Never Smoker</v>
          </cell>
          <cell r="AH152">
            <v>0.35796513897236837</v>
          </cell>
          <cell r="AI152">
            <v>0.35810258580486309</v>
          </cell>
          <cell r="AJ152">
            <v>0.38504981083568268</v>
          </cell>
          <cell r="AK152">
            <v>0.37633656596490772</v>
          </cell>
          <cell r="AL152">
            <v>0.42376628537858108</v>
          </cell>
          <cell r="AM152">
            <v>0.42967747234396692</v>
          </cell>
          <cell r="AN152">
            <v>0.42986581997730783</v>
          </cell>
          <cell r="AP152" t="str">
            <v>Never Smoker</v>
          </cell>
          <cell r="AQ152">
            <v>1.9330117504507895E-2</v>
          </cell>
          <cell r="AR152">
            <v>1.5756513775413979E-2</v>
          </cell>
          <cell r="AS152">
            <v>1.8482390920112769E-2</v>
          </cell>
          <cell r="AT152">
            <v>1.8064155166315571E-2</v>
          </cell>
          <cell r="AU152">
            <v>2.1188314268929052E-2</v>
          </cell>
          <cell r="AV152">
            <v>1.6327743949070741E-2</v>
          </cell>
          <cell r="AW152">
            <v>2.3212754278774624E-2</v>
          </cell>
        </row>
        <row r="153">
          <cell r="G153">
            <v>2041746</v>
          </cell>
          <cell r="H153">
            <v>2079212</v>
          </cell>
          <cell r="I153">
            <v>2134265</v>
          </cell>
          <cell r="J153">
            <v>2202265</v>
          </cell>
          <cell r="K153">
            <v>2256502</v>
          </cell>
          <cell r="L153">
            <v>2314965</v>
          </cell>
          <cell r="M153">
            <v>2358034</v>
          </cell>
          <cell r="O153" t="str">
            <v>All people</v>
          </cell>
          <cell r="P153">
            <v>1.2</v>
          </cell>
          <cell r="Q153">
            <v>1.4</v>
          </cell>
          <cell r="R153">
            <v>1.2</v>
          </cell>
          <cell r="S153">
            <v>1.3</v>
          </cell>
          <cell r="T153">
            <v>1.4</v>
          </cell>
          <cell r="U153">
            <v>1.5</v>
          </cell>
          <cell r="V153">
            <v>1.7</v>
          </cell>
          <cell r="X153" t="str">
            <v>All people</v>
          </cell>
          <cell r="Y153">
            <v>49001.903999999995</v>
          </cell>
          <cell r="Z153">
            <v>58217.935999999994</v>
          </cell>
          <cell r="AA153">
            <v>51222.36</v>
          </cell>
          <cell r="AB153">
            <v>57258.89</v>
          </cell>
          <cell r="AC153">
            <v>63182.055999999997</v>
          </cell>
          <cell r="AD153">
            <v>69448.95</v>
          </cell>
          <cell r="AE153">
            <v>80173.156000000003</v>
          </cell>
          <cell r="AG153" t="str">
            <v>All people</v>
          </cell>
          <cell r="AH153"/>
          <cell r="AI153"/>
          <cell r="AJ153"/>
          <cell r="AK153"/>
          <cell r="AL153"/>
          <cell r="AM153"/>
          <cell r="AN153"/>
          <cell r="AP153" t="str">
            <v>All people</v>
          </cell>
          <cell r="AQ153"/>
          <cell r="AR153"/>
          <cell r="AS153"/>
          <cell r="AT153"/>
          <cell r="AU153"/>
          <cell r="AV153"/>
          <cell r="AW153"/>
        </row>
        <row r="154">
          <cell r="G154">
            <v>630448</v>
          </cell>
          <cell r="H154">
            <v>588711</v>
          </cell>
          <cell r="I154">
            <v>574271</v>
          </cell>
          <cell r="J154">
            <v>573623</v>
          </cell>
          <cell r="K154">
            <v>528976</v>
          </cell>
          <cell r="L154">
            <v>543760</v>
          </cell>
          <cell r="M154">
            <v>476163</v>
          </cell>
          <cell r="O154" t="str">
            <v>Current Smoker (daily or occasional)</v>
          </cell>
          <cell r="P154">
            <v>3.1</v>
          </cell>
          <cell r="Q154">
            <v>3.5</v>
          </cell>
          <cell r="R154">
            <v>3.1</v>
          </cell>
          <cell r="S154">
            <v>3.4</v>
          </cell>
          <cell r="T154">
            <v>3.6</v>
          </cell>
          <cell r="U154">
            <v>3.9</v>
          </cell>
          <cell r="V154">
            <v>4.4000000000000004</v>
          </cell>
          <cell r="X154" t="str">
            <v>Current Smoker (daily or occasional)</v>
          </cell>
          <cell r="Y154">
            <v>39087.775999999998</v>
          </cell>
          <cell r="Z154">
            <v>41209.769999999997</v>
          </cell>
          <cell r="AA154">
            <v>35604.802000000003</v>
          </cell>
          <cell r="AB154">
            <v>39006.364000000001</v>
          </cell>
          <cell r="AC154">
            <v>38086.272000000004</v>
          </cell>
          <cell r="AD154">
            <v>42413.279999999999</v>
          </cell>
          <cell r="AE154">
            <v>41902.344000000005</v>
          </cell>
          <cell r="AG154" t="str">
            <v>Current Smoker (daily or occasional)</v>
          </cell>
          <cell r="AH154">
            <v>0.30877885887862644</v>
          </cell>
          <cell r="AI154">
            <v>0.28314140164639295</v>
          </cell>
          <cell r="AJ154">
            <v>0.26907202245269451</v>
          </cell>
          <cell r="AK154">
            <v>0.26046956201910304</v>
          </cell>
          <cell r="AL154">
            <v>0.23442301402790691</v>
          </cell>
          <cell r="AM154">
            <v>0.23488908039646389</v>
          </cell>
          <cell r="AN154">
            <v>0.20193220284355526</v>
          </cell>
          <cell r="AP154" t="str">
            <v>Current Smoker (daily or occasional)</v>
          </cell>
          <cell r="AQ154">
            <v>1.7291616097203078E-2</v>
          </cell>
          <cell r="AR154">
            <v>1.9253615311954721E-2</v>
          </cell>
          <cell r="AS154">
            <v>1.668246539206706E-2</v>
          </cell>
          <cell r="AT154">
            <v>1.6670051969222596E-2</v>
          </cell>
          <cell r="AU154">
            <v>1.6409610981953485E-2</v>
          </cell>
          <cell r="AV154">
            <v>1.7851570110131255E-2</v>
          </cell>
          <cell r="AW154">
            <v>1.7770033850232864E-2</v>
          </cell>
        </row>
        <row r="155">
          <cell r="G155">
            <v>470329</v>
          </cell>
          <cell r="H155">
            <v>407243</v>
          </cell>
          <cell r="I155">
            <v>382138</v>
          </cell>
          <cell r="J155">
            <v>413202</v>
          </cell>
          <cell r="K155">
            <v>347170</v>
          </cell>
          <cell r="L155">
            <v>356808</v>
          </cell>
          <cell r="M155">
            <v>301319</v>
          </cell>
          <cell r="O155" t="str">
            <v>Daily Smoker</v>
          </cell>
          <cell r="P155">
            <v>3.5</v>
          </cell>
          <cell r="Q155">
            <v>4.0999999999999996</v>
          </cell>
          <cell r="R155">
            <v>3.8</v>
          </cell>
          <cell r="S155">
            <v>3.9</v>
          </cell>
          <cell r="T155">
            <v>4.8</v>
          </cell>
          <cell r="U155">
            <v>4.9000000000000004</v>
          </cell>
          <cell r="V155">
            <v>5.4</v>
          </cell>
          <cell r="X155" t="str">
            <v>Daily Smoker</v>
          </cell>
          <cell r="Y155">
            <v>32923.03</v>
          </cell>
          <cell r="Z155">
            <v>33393.925999999999</v>
          </cell>
          <cell r="AA155">
            <v>29042.487999999998</v>
          </cell>
          <cell r="AB155">
            <v>32229.756000000001</v>
          </cell>
          <cell r="AC155">
            <v>33328.32</v>
          </cell>
          <cell r="AD155">
            <v>34967.184000000001</v>
          </cell>
          <cell r="AE155">
            <v>32542.452000000001</v>
          </cell>
          <cell r="AG155" t="str">
            <v>Daily Smoker</v>
          </cell>
          <cell r="AH155">
            <v>0.23035627350316837</v>
          </cell>
          <cell r="AI155">
            <v>0.19586410620946781</v>
          </cell>
          <cell r="AJ155">
            <v>0.17904899344739289</v>
          </cell>
          <cell r="AK155">
            <v>0.18762592149446139</v>
          </cell>
          <cell r="AL155">
            <v>0.15385317628790049</v>
          </cell>
          <cell r="AM155">
            <v>0.1541310559770882</v>
          </cell>
          <cell r="AN155">
            <v>0.12778399293648862</v>
          </cell>
          <cell r="AP155" t="str">
            <v>Daily Smoker</v>
          </cell>
          <cell r="AQ155">
            <v>1.4282088957196439E-2</v>
          </cell>
          <cell r="AR155">
            <v>1.5277400284338489E-2</v>
          </cell>
          <cell r="AS155">
            <v>1.3607723502001859E-2</v>
          </cell>
          <cell r="AT155">
            <v>1.4634821876567988E-2</v>
          </cell>
          <cell r="AU155">
            <v>1.4769904923638446E-2</v>
          </cell>
          <cell r="AV155">
            <v>1.4488319261846292E-2</v>
          </cell>
          <cell r="AW155">
            <v>1.3800671237140771E-2</v>
          </cell>
        </row>
        <row r="156">
          <cell r="G156">
            <v>160119</v>
          </cell>
          <cell r="H156">
            <v>181468</v>
          </cell>
          <cell r="I156">
            <v>192133</v>
          </cell>
          <cell r="J156">
            <v>160421</v>
          </cell>
          <cell r="K156">
            <v>181806</v>
          </cell>
          <cell r="L156">
            <v>186952</v>
          </cell>
          <cell r="M156">
            <v>174844</v>
          </cell>
          <cell r="O156" t="str">
            <v xml:space="preserve">Occasional smoker (all) </v>
          </cell>
          <cell r="P156">
            <v>5</v>
          </cell>
          <cell r="Q156">
            <v>6.8</v>
          </cell>
          <cell r="R156">
            <v>5.9</v>
          </cell>
          <cell r="S156">
            <v>6.6</v>
          </cell>
          <cell r="T156">
            <v>7</v>
          </cell>
          <cell r="U156">
            <v>7.6</v>
          </cell>
          <cell r="V156">
            <v>7.7</v>
          </cell>
          <cell r="X156" t="str">
            <v xml:space="preserve">Occasional smoker (all) </v>
          </cell>
          <cell r="Y156">
            <v>16011.9</v>
          </cell>
          <cell r="Z156">
            <v>24679.647999999997</v>
          </cell>
          <cell r="AA156">
            <v>22671.694</v>
          </cell>
          <cell r="AB156">
            <v>21175.571999999996</v>
          </cell>
          <cell r="AC156">
            <v>25452.84</v>
          </cell>
          <cell r="AD156">
            <v>28416.703999999998</v>
          </cell>
          <cell r="AE156">
            <v>26925.976000000002</v>
          </cell>
          <cell r="AG156" t="str">
            <v xml:space="preserve">Occasional smoker (all) </v>
          </cell>
          <cell r="AH156">
            <v>7.842258537545807E-2</v>
          </cell>
          <cell r="AI156">
            <v>8.727729543692514E-2</v>
          </cell>
          <cell r="AJ156">
            <v>9.0023029005301597E-2</v>
          </cell>
          <cell r="AK156">
            <v>7.2843640524641678E-2</v>
          </cell>
          <cell r="AL156">
            <v>8.0569837740006436E-2</v>
          </cell>
          <cell r="AM156">
            <v>8.0758024419375671E-2</v>
          </cell>
          <cell r="AN156">
            <v>7.4148209907066651E-2</v>
          </cell>
          <cell r="AP156" t="str">
            <v xml:space="preserve">Occasional smoker (all) </v>
          </cell>
          <cell r="AQ156">
            <v>7.8422585375458077E-3</v>
          </cell>
          <cell r="AR156">
            <v>1.1869712179421819E-2</v>
          </cell>
          <cell r="AS156">
            <v>1.0622717422625589E-2</v>
          </cell>
          <cell r="AT156">
            <v>9.6153605492527005E-3</v>
          </cell>
          <cell r="AU156">
            <v>1.1279777283600901E-2</v>
          </cell>
          <cell r="AV156">
            <v>1.2275219711745102E-2</v>
          </cell>
          <cell r="AW156">
            <v>1.1418824325688264E-2</v>
          </cell>
        </row>
        <row r="157">
          <cell r="G157">
            <v>70362</v>
          </cell>
          <cell r="H157">
            <v>64203</v>
          </cell>
          <cell r="I157">
            <v>92741</v>
          </cell>
          <cell r="J157">
            <v>66842</v>
          </cell>
          <cell r="K157">
            <v>76950</v>
          </cell>
          <cell r="L157">
            <v>82292</v>
          </cell>
          <cell r="M157">
            <v>88637</v>
          </cell>
          <cell r="O157" t="str">
            <v xml:space="preserve">Occasional smoker (always) </v>
          </cell>
          <cell r="P157">
            <v>8</v>
          </cell>
          <cell r="Q157">
            <v>10.9</v>
          </cell>
          <cell r="R157">
            <v>7.7</v>
          </cell>
          <cell r="S157">
            <v>10.199999999999999</v>
          </cell>
          <cell r="T157">
            <v>10.1</v>
          </cell>
          <cell r="U157">
            <v>10.6</v>
          </cell>
          <cell r="V157">
            <v>10.3</v>
          </cell>
          <cell r="X157" t="str">
            <v xml:space="preserve">Occasional smoker (always) </v>
          </cell>
          <cell r="Y157">
            <v>11257.92</v>
          </cell>
          <cell r="Z157">
            <v>13996.254000000001</v>
          </cell>
          <cell r="AA157">
            <v>14282.114000000001</v>
          </cell>
          <cell r="AB157">
            <v>13635.767999999998</v>
          </cell>
          <cell r="AC157">
            <v>15543.9</v>
          </cell>
          <cell r="AD157">
            <v>17445.903999999999</v>
          </cell>
          <cell r="AE157">
            <v>18259.222000000002</v>
          </cell>
          <cell r="AG157" t="str">
            <v xml:space="preserve">Occasional smoker (always) </v>
          </cell>
          <cell r="AH157">
            <v>3.4461681325688893E-2</v>
          </cell>
          <cell r="AI157">
            <v>3.0878525133560215E-2</v>
          </cell>
          <cell r="AJ157">
            <v>4.3453366849946003E-2</v>
          </cell>
          <cell r="AK157">
            <v>3.0351479045437311E-2</v>
          </cell>
          <cell r="AL157">
            <v>3.4101454374957346E-2</v>
          </cell>
          <cell r="AM157">
            <v>3.5547837656292859E-2</v>
          </cell>
          <cell r="AN157">
            <v>3.7589364699576001E-2</v>
          </cell>
          <cell r="AP157" t="str">
            <v xml:space="preserve">Occasional smoker (always) </v>
          </cell>
          <cell r="AQ157">
            <v>6.0652559133212462E-3</v>
          </cell>
          <cell r="AR157">
            <v>6.4844902780476455E-3</v>
          </cell>
          <cell r="AS157">
            <v>6.6918184948916845E-3</v>
          </cell>
          <cell r="AT157">
            <v>6.191701725269211E-3</v>
          </cell>
          <cell r="AU157">
            <v>6.8884937837413842E-3</v>
          </cell>
          <cell r="AV157">
            <v>7.5361415831340858E-3</v>
          </cell>
          <cell r="AW157">
            <v>7.7434091281126573E-3</v>
          </cell>
        </row>
        <row r="158">
          <cell r="G158">
            <v>89757</v>
          </cell>
          <cell r="H158">
            <v>117265</v>
          </cell>
          <cell r="I158">
            <v>99392</v>
          </cell>
          <cell r="J158">
            <v>93579</v>
          </cell>
          <cell r="K158">
            <v>104856</v>
          </cell>
          <cell r="L158">
            <v>104660</v>
          </cell>
          <cell r="M158">
            <v>86207</v>
          </cell>
          <cell r="O158" t="str">
            <v>Occasional smoker (former daily)</v>
          </cell>
          <cell r="P158">
            <v>7.9</v>
          </cell>
          <cell r="Q158">
            <v>8.3000000000000007</v>
          </cell>
          <cell r="R158">
            <v>7.5</v>
          </cell>
          <cell r="S158">
            <v>8.5</v>
          </cell>
          <cell r="T158">
            <v>8.6</v>
          </cell>
          <cell r="U158">
            <v>9.3000000000000007</v>
          </cell>
          <cell r="V158">
            <v>10.3</v>
          </cell>
          <cell r="X158" t="str">
            <v>Occasional smoker (former daily)</v>
          </cell>
          <cell r="Y158">
            <v>14181.606000000002</v>
          </cell>
          <cell r="Z158">
            <v>19465.990000000002</v>
          </cell>
          <cell r="AA158">
            <v>14908.8</v>
          </cell>
          <cell r="AB158">
            <v>15908.43</v>
          </cell>
          <cell r="AC158">
            <v>18035.232</v>
          </cell>
          <cell r="AD158">
            <v>19466.760000000002</v>
          </cell>
          <cell r="AE158">
            <v>17758.642000000003</v>
          </cell>
          <cell r="AG158" t="str">
            <v>Occasional smoker (former daily)</v>
          </cell>
          <cell r="AH158">
            <v>4.396090404976917E-2</v>
          </cell>
          <cell r="AI158">
            <v>5.6398770303364931E-2</v>
          </cell>
          <cell r="AJ158">
            <v>4.6569662155355594E-2</v>
          </cell>
          <cell r="AK158">
            <v>4.2492161479204364E-2</v>
          </cell>
          <cell r="AL158">
            <v>4.646838336504909E-2</v>
          </cell>
          <cell r="AM158">
            <v>4.5210186763082812E-2</v>
          </cell>
          <cell r="AN158">
            <v>3.6558845207490649E-2</v>
          </cell>
          <cell r="AP158" t="str">
            <v>Occasional smoker (former daily)</v>
          </cell>
          <cell r="AQ158">
            <v>6.9458228398635294E-3</v>
          </cell>
          <cell r="AR158">
            <v>9.3621958703585789E-3</v>
          </cell>
          <cell r="AS158">
            <v>6.9854493233033384E-3</v>
          </cell>
          <cell r="AT158">
            <v>7.223667451464741E-3</v>
          </cell>
          <cell r="AU158">
            <v>7.9925619387884433E-3</v>
          </cell>
          <cell r="AV158">
            <v>8.4090947379334043E-3</v>
          </cell>
          <cell r="AW158">
            <v>7.5311221127430739E-3</v>
          </cell>
        </row>
        <row r="159">
          <cell r="G159">
            <v>555650</v>
          </cell>
          <cell r="H159">
            <v>619978</v>
          </cell>
          <cell r="I159">
            <v>619241</v>
          </cell>
          <cell r="J159">
            <v>622026</v>
          </cell>
          <cell r="K159">
            <v>579355</v>
          </cell>
          <cell r="L159">
            <v>555753</v>
          </cell>
          <cell r="M159">
            <v>539311</v>
          </cell>
          <cell r="O159" t="str">
            <v>Former Smoker (daily or occasional)</v>
          </cell>
          <cell r="P159">
            <v>3.1</v>
          </cell>
          <cell r="Q159">
            <v>3.5</v>
          </cell>
          <cell r="R159">
            <v>3.1</v>
          </cell>
          <cell r="S159">
            <v>3.4</v>
          </cell>
          <cell r="T159">
            <v>3.6</v>
          </cell>
          <cell r="U159">
            <v>3.9</v>
          </cell>
          <cell r="V159">
            <v>4.0999999999999996</v>
          </cell>
          <cell r="X159" t="str">
            <v>Former Smoker (daily or occasional)</v>
          </cell>
          <cell r="Y159">
            <v>34450.300000000003</v>
          </cell>
          <cell r="Z159">
            <v>43398.46</v>
          </cell>
          <cell r="AA159">
            <v>38392.942000000003</v>
          </cell>
          <cell r="AB159">
            <v>42297.767999999996</v>
          </cell>
          <cell r="AC159">
            <v>41713.56</v>
          </cell>
          <cell r="AD159">
            <v>43348.733999999997</v>
          </cell>
          <cell r="AE159">
            <v>44223.501999999993</v>
          </cell>
          <cell r="AG159" t="str">
            <v>Former Smoker (daily or occasional)</v>
          </cell>
          <cell r="AH159">
            <v>0.27214452728204191</v>
          </cell>
          <cell r="AI159">
            <v>0.2981793102386866</v>
          </cell>
          <cell r="AJ159">
            <v>0.29014250807655095</v>
          </cell>
          <cell r="AK159">
            <v>0.28244829754820605</v>
          </cell>
          <cell r="AL159">
            <v>0.25674916308516454</v>
          </cell>
          <cell r="AM159">
            <v>0.24006972027654847</v>
          </cell>
          <cell r="AN159">
            <v>0.22871213901071824</v>
          </cell>
          <cell r="AP159" t="str">
            <v>Former Smoker (daily or occasional)</v>
          </cell>
          <cell r="AQ159">
            <v>1.5784382582358432E-2</v>
          </cell>
          <cell r="AR159">
            <v>1.9083475855275943E-2</v>
          </cell>
          <cell r="AS159">
            <v>1.7988835500746158E-2</v>
          </cell>
          <cell r="AT159">
            <v>1.8076691043085191E-2</v>
          </cell>
          <cell r="AU159">
            <v>1.7458943089791189E-2</v>
          </cell>
          <cell r="AV159">
            <v>1.8245298741017681E-2</v>
          </cell>
          <cell r="AW159">
            <v>1.8754395398878895E-2</v>
          </cell>
        </row>
        <row r="160">
          <cell r="G160">
            <v>221814</v>
          </cell>
          <cell r="H160">
            <v>274966</v>
          </cell>
          <cell r="I160">
            <v>270766</v>
          </cell>
          <cell r="J160">
            <v>297854</v>
          </cell>
          <cell r="K160">
            <v>247688</v>
          </cell>
          <cell r="L160">
            <v>229712</v>
          </cell>
          <cell r="M160">
            <v>214508</v>
          </cell>
          <cell r="O160" t="str">
            <v>Former smoker (daily)</v>
          </cell>
          <cell r="P160">
            <v>5.0999999999999996</v>
          </cell>
          <cell r="Q160">
            <v>5.0999999999999996</v>
          </cell>
          <cell r="R160">
            <v>4.5</v>
          </cell>
          <cell r="S160">
            <v>5</v>
          </cell>
          <cell r="T160">
            <v>6.1</v>
          </cell>
          <cell r="U160">
            <v>6.6</v>
          </cell>
          <cell r="V160">
            <v>6.7</v>
          </cell>
          <cell r="X160" t="str">
            <v>Former smoker (daily)</v>
          </cell>
          <cell r="Y160">
            <v>22625.027999999998</v>
          </cell>
          <cell r="Z160">
            <v>28046.531999999996</v>
          </cell>
          <cell r="AA160">
            <v>24368.94</v>
          </cell>
          <cell r="AB160">
            <v>29785.4</v>
          </cell>
          <cell r="AC160">
            <v>30217.935999999998</v>
          </cell>
          <cell r="AD160">
            <v>30321.984</v>
          </cell>
          <cell r="AE160">
            <v>28744.072</v>
          </cell>
          <cell r="AG160" t="str">
            <v>Former smoker (daily)</v>
          </cell>
          <cell r="AH160">
            <v>0.10863937042119833</v>
          </cell>
          <cell r="AI160">
            <v>0.13224529292828244</v>
          </cell>
          <cell r="AJ160">
            <v>0.12686615767020495</v>
          </cell>
          <cell r="AK160">
            <v>0.13524893688997464</v>
          </cell>
          <cell r="AL160">
            <v>0.10976635518160409</v>
          </cell>
          <cell r="AM160">
            <v>9.9229146013006669E-2</v>
          </cell>
          <cell r="AN160">
            <v>9.0969002143310912E-2</v>
          </cell>
          <cell r="AP160" t="str">
            <v>Former smoker (daily)</v>
          </cell>
          <cell r="AQ160">
            <v>1.0863937042119833E-2</v>
          </cell>
          <cell r="AR160">
            <v>1.3224529292828245E-2</v>
          </cell>
          <cell r="AS160">
            <v>1.2686615767020494E-2</v>
          </cell>
          <cell r="AT160">
            <v>1.3524893688997463E-2</v>
          </cell>
          <cell r="AU160">
            <v>1.3391495332155699E-2</v>
          </cell>
          <cell r="AV160">
            <v>1.3098247273716879E-2</v>
          </cell>
          <cell r="AW160">
            <v>1.2189846287203663E-2</v>
          </cell>
        </row>
        <row r="161">
          <cell r="G161">
            <v>347429</v>
          </cell>
          <cell r="H161">
            <v>345012</v>
          </cell>
          <cell r="I161">
            <v>348475</v>
          </cell>
          <cell r="J161">
            <v>324172</v>
          </cell>
          <cell r="K161">
            <v>331667</v>
          </cell>
          <cell r="L161">
            <v>326041</v>
          </cell>
          <cell r="M161">
            <v>324803</v>
          </cell>
          <cell r="N161"/>
          <cell r="O161" t="str">
            <v>Former smoker (occasional)</v>
          </cell>
          <cell r="P161">
            <v>4.0999999999999996</v>
          </cell>
          <cell r="Q161">
            <v>4.7</v>
          </cell>
          <cell r="R161">
            <v>4.0999999999999996</v>
          </cell>
          <cell r="S161">
            <v>4.5</v>
          </cell>
          <cell r="T161">
            <v>4.8</v>
          </cell>
          <cell r="U161">
            <v>5.2</v>
          </cell>
          <cell r="V161">
            <v>5.4</v>
          </cell>
          <cell r="X161" t="str">
            <v>Former smoker (occasional)</v>
          </cell>
          <cell r="Y161">
            <v>28489.178</v>
          </cell>
          <cell r="Z161">
            <v>32431.128000000004</v>
          </cell>
          <cell r="AA161">
            <v>28574.949999999997</v>
          </cell>
          <cell r="AB161">
            <v>29175.48</v>
          </cell>
          <cell r="AC161">
            <v>31840.031999999996</v>
          </cell>
          <cell r="AD161">
            <v>33908.263999999996</v>
          </cell>
          <cell r="AE161">
            <v>35078.724000000002</v>
          </cell>
          <cell r="AG161" t="str">
            <v>Former smoker (occasional)</v>
          </cell>
          <cell r="AH161">
            <v>0.1635051568608436</v>
          </cell>
          <cell r="AI161">
            <v>0.16593401731040414</v>
          </cell>
          <cell r="AJ161">
            <v>0.16327635040634597</v>
          </cell>
          <cell r="AK161">
            <v>0.14719936065823142</v>
          </cell>
          <cell r="AL161">
            <v>0.14698280790356047</v>
          </cell>
          <cell r="AM161">
            <v>0.14084057426354177</v>
          </cell>
          <cell r="AN161">
            <v>0.13774313686740733</v>
          </cell>
          <cell r="AP161" t="str">
            <v>Former smoker (occasional)</v>
          </cell>
          <cell r="AQ161">
            <v>1.3080412548867488E-2</v>
          </cell>
          <cell r="AR161">
            <v>1.4934061557936373E-2</v>
          </cell>
          <cell r="AS161">
            <v>1.3062108032507678E-2</v>
          </cell>
          <cell r="AT161">
            <v>1.3247942459240826E-2</v>
          </cell>
          <cell r="AU161">
            <v>1.4110349558741804E-2</v>
          </cell>
          <cell r="AV161">
            <v>1.4647419723408344E-2</v>
          </cell>
          <cell r="AW161">
            <v>1.4876258781679991E-2</v>
          </cell>
        </row>
        <row r="162">
          <cell r="G162">
            <v>855648</v>
          </cell>
          <cell r="H162">
            <v>870523</v>
          </cell>
          <cell r="I162">
            <v>940753</v>
          </cell>
          <cell r="J162">
            <v>1006616</v>
          </cell>
          <cell r="K162">
            <v>1148171</v>
          </cell>
          <cell r="L162">
            <v>1215452</v>
          </cell>
          <cell r="M162">
            <v>1342560</v>
          </cell>
          <cell r="N162"/>
          <cell r="O162" t="str">
            <v>Never Smoker</v>
          </cell>
          <cell r="P162">
            <v>2.4</v>
          </cell>
          <cell r="Q162">
            <v>2.8</v>
          </cell>
          <cell r="R162">
            <v>2.4</v>
          </cell>
          <cell r="S162">
            <v>1.7</v>
          </cell>
          <cell r="T162">
            <v>2.4</v>
          </cell>
          <cell r="U162">
            <v>2</v>
          </cell>
          <cell r="V162">
            <v>2.7</v>
          </cell>
          <cell r="X162" t="str">
            <v>Never Smoker</v>
          </cell>
          <cell r="Y162">
            <v>41071.103999999999</v>
          </cell>
          <cell r="Z162">
            <v>48749.288</v>
          </cell>
          <cell r="AA162">
            <v>45156.143999999993</v>
          </cell>
          <cell r="AB162">
            <v>34224.943999999996</v>
          </cell>
          <cell r="AC162">
            <v>55112.207999999999</v>
          </cell>
          <cell r="AD162">
            <v>48618.080000000002</v>
          </cell>
          <cell r="AE162">
            <v>72498.240000000005</v>
          </cell>
          <cell r="AG162" t="str">
            <v>Never Smoker</v>
          </cell>
          <cell r="AH162">
            <v>0.41907661383933165</v>
          </cell>
          <cell r="AI162">
            <v>0.41867928811492044</v>
          </cell>
          <cell r="AJ162">
            <v>0.44078546947075459</v>
          </cell>
          <cell r="AK162">
            <v>0.45708214043269091</v>
          </cell>
          <cell r="AL162">
            <v>0.50882782288692852</v>
          </cell>
          <cell r="AM162">
            <v>0.52504119932698767</v>
          </cell>
          <cell r="AN162">
            <v>0.56935565814572653</v>
          </cell>
          <cell r="AP162" t="str">
            <v>Never Smoker</v>
          </cell>
          <cell r="AQ162">
            <v>1.760121778125193E-2</v>
          </cell>
          <cell r="AR162">
            <v>1.7584530100826657E-2</v>
          </cell>
          <cell r="AS162">
            <v>2.1157702534596222E-2</v>
          </cell>
          <cell r="AT162">
            <v>1.5540792774711492E-2</v>
          </cell>
          <cell r="AU162">
            <v>2.0353112915477142E-2</v>
          </cell>
          <cell r="AV162">
            <v>1.7851400777117582E-2</v>
          </cell>
          <cell r="AW162">
            <v>3.0745205539869237E-2</v>
          </cell>
        </row>
        <row r="163">
          <cell r="G163">
            <v>7459027</v>
          </cell>
          <cell r="H163">
            <v>7336328</v>
          </cell>
          <cell r="I163">
            <v>7121839</v>
          </cell>
          <cell r="J163">
            <v>7019289</v>
          </cell>
          <cell r="K163">
            <v>6887101</v>
          </cell>
          <cell r="L163">
            <v>6855821</v>
          </cell>
          <cell r="M163">
            <v>6984299</v>
          </cell>
          <cell r="N163"/>
          <cell r="O163" t="str">
            <v>All people</v>
          </cell>
          <cell r="P163">
            <v>0.3</v>
          </cell>
          <cell r="Q163">
            <v>0.3</v>
          </cell>
          <cell r="R163">
            <v>0.3</v>
          </cell>
          <cell r="S163">
            <v>0.3</v>
          </cell>
          <cell r="T163">
            <v>0.4</v>
          </cell>
          <cell r="U163">
            <v>0.4</v>
          </cell>
          <cell r="V163">
            <v>0.7</v>
          </cell>
          <cell r="X163" t="str">
            <v>All people</v>
          </cell>
          <cell r="Y163">
            <v>44754.162000000004</v>
          </cell>
          <cell r="Z163">
            <v>44017.968000000001</v>
          </cell>
          <cell r="AA163">
            <v>42731.033999999992</v>
          </cell>
          <cell r="AB163">
            <v>42115.733999999997</v>
          </cell>
          <cell r="AC163">
            <v>55096.808000000005</v>
          </cell>
          <cell r="AD163">
            <v>54846.568000000007</v>
          </cell>
          <cell r="AE163">
            <v>97780.186000000002</v>
          </cell>
          <cell r="AG163" t="str">
            <v>All people</v>
          </cell>
          <cell r="AH163"/>
          <cell r="AI163"/>
          <cell r="AJ163"/>
          <cell r="AK163"/>
          <cell r="AL163"/>
          <cell r="AM163"/>
          <cell r="AN163"/>
          <cell r="AP163" t="str">
            <v>All people</v>
          </cell>
          <cell r="AQ163"/>
          <cell r="AR163"/>
          <cell r="AS163"/>
          <cell r="AT163"/>
          <cell r="AU163"/>
          <cell r="AV163"/>
          <cell r="AW163"/>
        </row>
        <row r="164">
          <cell r="G164">
            <v>2347774</v>
          </cell>
          <cell r="H164">
            <v>2031276</v>
          </cell>
          <cell r="I164">
            <v>1879622</v>
          </cell>
          <cell r="J164">
            <v>1807594</v>
          </cell>
          <cell r="K164">
            <v>1625888</v>
          </cell>
          <cell r="L164">
            <v>1656877</v>
          </cell>
          <cell r="M164">
            <v>1550849</v>
          </cell>
          <cell r="N164"/>
          <cell r="O164" t="str">
            <v>Current Smoker (daily or occasional)</v>
          </cell>
          <cell r="P164">
            <v>1.3</v>
          </cell>
          <cell r="Q164">
            <v>1.5</v>
          </cell>
          <cell r="R164">
            <v>1.6</v>
          </cell>
          <cell r="S164">
            <v>1.8</v>
          </cell>
          <cell r="T164">
            <v>2</v>
          </cell>
          <cell r="U164">
            <v>2.2000000000000002</v>
          </cell>
          <cell r="V164">
            <v>2.2000000000000002</v>
          </cell>
          <cell r="X164" t="str">
            <v>Current Smoker (daily or occasional)</v>
          </cell>
          <cell r="Y164">
            <v>61042.124000000003</v>
          </cell>
          <cell r="Z164">
            <v>60938.28</v>
          </cell>
          <cell r="AA164">
            <v>60147.904000000002</v>
          </cell>
          <cell r="AB164">
            <v>65073.384000000005</v>
          </cell>
          <cell r="AC164">
            <v>65035.519999999997</v>
          </cell>
          <cell r="AD164">
            <v>72902.588000000003</v>
          </cell>
          <cell r="AE164">
            <v>68237.356</v>
          </cell>
          <cell r="AG164" t="str">
            <v>Current Smoker (daily or occasional)</v>
          </cell>
          <cell r="AH164">
            <v>0.31475606670950512</v>
          </cell>
          <cell r="AI164">
            <v>0.27687911445616936</v>
          </cell>
          <cell r="AJ164">
            <v>0.2639236860030113</v>
          </cell>
          <cell r="AK164">
            <v>0.25751810475391451</v>
          </cell>
          <cell r="AL164">
            <v>0.23607726966687434</v>
          </cell>
          <cell r="AM164">
            <v>0.24167448362493713</v>
          </cell>
          <cell r="AN164">
            <v>0.22204791060634718</v>
          </cell>
          <cell r="AP164" t="str">
            <v>Current Smoker (daily or occasional)</v>
          </cell>
          <cell r="AQ164">
            <v>5.6656092007710927E-3</v>
          </cell>
          <cell r="AR164">
            <v>5.5375822891233877E-3</v>
          </cell>
          <cell r="AS164">
            <v>8.4455579520963612E-3</v>
          </cell>
          <cell r="AT164">
            <v>9.2706517711409232E-3</v>
          </cell>
          <cell r="AU164">
            <v>9.4430907866749729E-3</v>
          </cell>
          <cell r="AV164">
            <v>1.3050422115746606E-2</v>
          </cell>
          <cell r="AW164">
            <v>9.770108066679278E-3</v>
          </cell>
        </row>
        <row r="165">
          <cell r="G165">
            <v>1997008</v>
          </cell>
          <cell r="H165">
            <v>1612345</v>
          </cell>
          <cell r="I165">
            <v>1443597</v>
          </cell>
          <cell r="J165">
            <v>1417417</v>
          </cell>
          <cell r="K165">
            <v>1230767</v>
          </cell>
          <cell r="L165">
            <v>1234521</v>
          </cell>
          <cell r="M165">
            <v>1137224</v>
          </cell>
          <cell r="N165"/>
          <cell r="O165" t="str">
            <v>Daily Smoker</v>
          </cell>
          <cell r="P165">
            <v>1.5</v>
          </cell>
          <cell r="Q165">
            <v>1.7</v>
          </cell>
          <cell r="R165">
            <v>2</v>
          </cell>
          <cell r="S165">
            <v>2.2999999999999998</v>
          </cell>
          <cell r="T165">
            <v>2.6</v>
          </cell>
          <cell r="U165">
            <v>2.8</v>
          </cell>
          <cell r="V165">
            <v>2.9</v>
          </cell>
          <cell r="X165" t="str">
            <v>Daily Smoker</v>
          </cell>
          <cell r="Y165">
            <v>59910.239999999998</v>
          </cell>
          <cell r="Z165">
            <v>54819.73</v>
          </cell>
          <cell r="AA165">
            <v>57743.88</v>
          </cell>
          <cell r="AB165">
            <v>65201.181999999993</v>
          </cell>
          <cell r="AC165">
            <v>63999.884000000005</v>
          </cell>
          <cell r="AD165">
            <v>69133.175999999992</v>
          </cell>
          <cell r="AE165">
            <v>65958.991999999998</v>
          </cell>
          <cell r="AG165" t="str">
            <v>Daily Smoker</v>
          </cell>
          <cell r="AH165">
            <v>0.26773036215045204</v>
          </cell>
          <cell r="AI165">
            <v>0.21977547895895602</v>
          </cell>
          <cell r="AJ165">
            <v>0.20270003295497133</v>
          </cell>
          <cell r="AK165">
            <v>0.20193170561861751</v>
          </cell>
          <cell r="AL165">
            <v>0.17870610580562127</v>
          </cell>
          <cell r="AM165">
            <v>0.18006902455592116</v>
          </cell>
          <cell r="AN165">
            <v>0.16282578967481204</v>
          </cell>
          <cell r="AP165" t="str">
            <v>Daily Smoker</v>
          </cell>
          <cell r="AQ165">
            <v>8.0319108645135612E-3</v>
          </cell>
          <cell r="AR165">
            <v>7.4723662846045043E-3</v>
          </cell>
          <cell r="AS165">
            <v>7.7026012522889101E-3</v>
          </cell>
          <cell r="AT165">
            <v>8.884995047219171E-3</v>
          </cell>
          <cell r="AU165">
            <v>9.2927175018923062E-3</v>
          </cell>
          <cell r="AV165">
            <v>1.0083865375131585E-2</v>
          </cell>
          <cell r="AW165">
            <v>9.4438958011390985E-3</v>
          </cell>
        </row>
        <row r="166">
          <cell r="G166">
            <v>350766</v>
          </cell>
          <cell r="H166">
            <v>418931</v>
          </cell>
          <cell r="I166">
            <v>436025</v>
          </cell>
          <cell r="J166">
            <v>390177</v>
          </cell>
          <cell r="K166">
            <v>395121</v>
          </cell>
          <cell r="L166">
            <v>422356</v>
          </cell>
          <cell r="M166">
            <v>413625</v>
          </cell>
          <cell r="N166"/>
          <cell r="O166" t="str">
            <v xml:space="preserve">Occasional smoker (all) </v>
          </cell>
          <cell r="P166">
            <v>3.8</v>
          </cell>
          <cell r="Q166">
            <v>3.7</v>
          </cell>
          <cell r="R166">
            <v>3.3</v>
          </cell>
          <cell r="S166">
            <v>4.0999999999999996</v>
          </cell>
          <cell r="T166">
            <v>4.5999999999999996</v>
          </cell>
          <cell r="U166">
            <v>4.5999999999999996</v>
          </cell>
          <cell r="V166">
            <v>4.8</v>
          </cell>
          <cell r="X166" t="str">
            <v xml:space="preserve">Occasional smoker (all) </v>
          </cell>
          <cell r="Y166">
            <v>26658.216</v>
          </cell>
          <cell r="Z166">
            <v>31000.894000000004</v>
          </cell>
          <cell r="AA166">
            <v>28777.65</v>
          </cell>
          <cell r="AB166">
            <v>31994.513999999999</v>
          </cell>
          <cell r="AC166">
            <v>36351.131999999998</v>
          </cell>
          <cell r="AD166">
            <v>38856.752</v>
          </cell>
          <cell r="AE166">
            <v>39708</v>
          </cell>
          <cell r="AG166" t="str">
            <v xml:space="preserve">Occasional smoker (all) </v>
          </cell>
          <cell r="AH166"/>
          <cell r="AI166">
            <v>5.7103635497213319E-2</v>
          </cell>
          <cell r="AJ166">
            <v>6.1223653048039978E-2</v>
          </cell>
          <cell r="AK166">
            <v>5.5586399135297039E-2</v>
          </cell>
          <cell r="AL166">
            <v>5.7371163861253086E-2</v>
          </cell>
          <cell r="AM166">
            <v>6.1605459069015947E-2</v>
          </cell>
          <cell r="AN166">
            <v>5.9222120931535151E-2</v>
          </cell>
          <cell r="AP166" t="str">
            <v xml:space="preserve">Occasional smoker (all) </v>
          </cell>
          <cell r="AQ166">
            <v>0</v>
          </cell>
          <cell r="AR166">
            <v>4.2256690267937855E-3</v>
          </cell>
          <cell r="AS166">
            <v>4.0407611011706382E-3</v>
          </cell>
          <cell r="AT166">
            <v>4.5580847290943565E-3</v>
          </cell>
          <cell r="AU166">
            <v>5.2781470752352837E-3</v>
          </cell>
          <cell r="AV166">
            <v>5.6677022343494662E-3</v>
          </cell>
          <cell r="AW166">
            <v>5.685323609427374E-3</v>
          </cell>
        </row>
        <row r="167">
          <cell r="G167">
            <v>130844</v>
          </cell>
          <cell r="H167">
            <v>140885</v>
          </cell>
          <cell r="I167">
            <v>159600</v>
          </cell>
          <cell r="J167">
            <v>143803</v>
          </cell>
          <cell r="K167">
            <v>137611</v>
          </cell>
          <cell r="L167">
            <v>148275</v>
          </cell>
          <cell r="M167">
            <v>130809</v>
          </cell>
          <cell r="N167"/>
          <cell r="O167" t="str">
            <v xml:space="preserve">Occasional smoker (always) </v>
          </cell>
          <cell r="P167">
            <v>6</v>
          </cell>
          <cell r="Q167">
            <v>6.9</v>
          </cell>
          <cell r="R167">
            <v>5.6</v>
          </cell>
          <cell r="S167">
            <v>7</v>
          </cell>
          <cell r="T167">
            <v>8</v>
          </cell>
          <cell r="U167">
            <v>8.5</v>
          </cell>
          <cell r="V167">
            <v>8.6999999999999993</v>
          </cell>
          <cell r="X167" t="str">
            <v xml:space="preserve">Occasional smoker (always) </v>
          </cell>
          <cell r="Y167">
            <v>15701.28</v>
          </cell>
          <cell r="Z167">
            <v>19442.13</v>
          </cell>
          <cell r="AA167">
            <v>17875.2</v>
          </cell>
          <cell r="AB167">
            <v>20132.419999999998</v>
          </cell>
          <cell r="AC167">
            <v>22017.759999999998</v>
          </cell>
          <cell r="AD167">
            <v>25206.75</v>
          </cell>
          <cell r="AE167">
            <v>22760.765999999996</v>
          </cell>
          <cell r="AG167" t="str">
            <v xml:space="preserve">Occasional smoker (always) </v>
          </cell>
          <cell r="AH167">
            <v>1.7541698133013865E-2</v>
          </cell>
          <cell r="AI167">
            <v>1.9203748796400598E-2</v>
          </cell>
          <cell r="AJ167">
            <v>2.2409942151177527E-2</v>
          </cell>
          <cell r="AK167">
            <v>2.0486832783206389E-2</v>
          </cell>
          <cell r="AL167">
            <v>1.9980976030408149E-2</v>
          </cell>
          <cell r="AM167">
            <v>2.162760667176112E-2</v>
          </cell>
          <cell r="AN167">
            <v>1.8729009167562843E-2</v>
          </cell>
          <cell r="AP167" t="str">
            <v xml:space="preserve">Occasional smoker (always) </v>
          </cell>
          <cell r="AQ167">
            <v>2.1050037759616637E-3</v>
          </cell>
          <cell r="AR167">
            <v>2.6501173339032822E-3</v>
          </cell>
          <cell r="AS167">
            <v>2.509913520931883E-3</v>
          </cell>
          <cell r="AT167">
            <v>2.8681565896488941E-3</v>
          </cell>
          <cell r="AU167">
            <v>3.1969561648653041E-3</v>
          </cell>
          <cell r="AV167">
            <v>3.6766931341993903E-3</v>
          </cell>
          <cell r="AW167">
            <v>3.2588475951559341E-3</v>
          </cell>
        </row>
        <row r="168">
          <cell r="G168">
            <v>219922</v>
          </cell>
          <cell r="H168">
            <v>278046</v>
          </cell>
          <cell r="I168">
            <v>276425</v>
          </cell>
          <cell r="J168">
            <v>246374</v>
          </cell>
          <cell r="K168">
            <v>257510</v>
          </cell>
          <cell r="L168">
            <v>274081</v>
          </cell>
          <cell r="M168">
            <v>282816</v>
          </cell>
          <cell r="N168"/>
          <cell r="O168" t="str">
            <v>Occasional smoker (former daily)</v>
          </cell>
          <cell r="P168">
            <v>4.7</v>
          </cell>
          <cell r="Q168">
            <v>4.8</v>
          </cell>
          <cell r="R168">
            <v>4.3</v>
          </cell>
          <cell r="S168">
            <v>5.4</v>
          </cell>
          <cell r="T168">
            <v>5.6</v>
          </cell>
          <cell r="U168">
            <v>5.9</v>
          </cell>
          <cell r="V168">
            <v>6.1</v>
          </cell>
          <cell r="X168" t="str">
            <v>Occasional smoker (former daily)</v>
          </cell>
          <cell r="Y168">
            <v>20672.668000000001</v>
          </cell>
          <cell r="Z168">
            <v>26692.416000000001</v>
          </cell>
          <cell r="AA168">
            <v>23772.55</v>
          </cell>
          <cell r="AB168">
            <v>26608.392000000003</v>
          </cell>
          <cell r="AC168">
            <v>28841.119999999999</v>
          </cell>
          <cell r="AD168">
            <v>32341.558000000005</v>
          </cell>
          <cell r="AE168">
            <v>34503.551999999996</v>
          </cell>
          <cell r="AG168" t="str">
            <v>Occasional smoker (former daily)</v>
          </cell>
          <cell r="AH168">
            <v>2.9484006426039214E-2</v>
          </cell>
          <cell r="AI168">
            <v>3.7899886700812721E-2</v>
          </cell>
          <cell r="AJ168">
            <v>3.8813710896862454E-2</v>
          </cell>
          <cell r="AK168">
            <v>3.5099566352090647E-2</v>
          </cell>
          <cell r="AL168">
            <v>3.739018783084494E-2</v>
          </cell>
          <cell r="AM168">
            <v>3.9977852397254827E-2</v>
          </cell>
          <cell r="AN168">
            <v>4.0493111763972307E-2</v>
          </cell>
          <cell r="AP168" t="str">
            <v>Occasional smoker (former daily)</v>
          </cell>
          <cell r="AQ168">
            <v>2.7714966040476865E-3</v>
          </cell>
          <cell r="AR168">
            <v>3.6383891232780212E-3</v>
          </cell>
          <cell r="AS168">
            <v>3.337979137130171E-3</v>
          </cell>
          <cell r="AT168">
            <v>3.7907531660257903E-3</v>
          </cell>
          <cell r="AU168">
            <v>4.1877010370546331E-3</v>
          </cell>
          <cell r="AV168">
            <v>4.71738658287607E-3</v>
          </cell>
          <cell r="AW168">
            <v>4.9401596352046211E-3</v>
          </cell>
        </row>
        <row r="169">
          <cell r="G169">
            <v>2650099</v>
          </cell>
          <cell r="H169">
            <v>2834297</v>
          </cell>
          <cell r="I169">
            <v>2626393</v>
          </cell>
          <cell r="J169">
            <v>2446810</v>
          </cell>
          <cell r="K169">
            <v>2342761</v>
          </cell>
          <cell r="L169">
            <v>2414517</v>
          </cell>
          <cell r="M169">
            <v>2467836</v>
          </cell>
          <cell r="N169"/>
          <cell r="O169" t="str">
            <v>Former Smoker (daily or occasional)</v>
          </cell>
          <cell r="P169">
            <v>1.3</v>
          </cell>
          <cell r="Q169">
            <v>1.5</v>
          </cell>
          <cell r="R169">
            <v>1.3</v>
          </cell>
          <cell r="S169">
            <v>1.5</v>
          </cell>
          <cell r="T169">
            <v>1.7</v>
          </cell>
          <cell r="U169">
            <v>1.8</v>
          </cell>
          <cell r="V169">
            <v>1.9</v>
          </cell>
          <cell r="X169" t="str">
            <v>Former Smoker (daily or occasional)</v>
          </cell>
          <cell r="Y169">
            <v>68902.574000000008</v>
          </cell>
          <cell r="Z169">
            <v>85028.91</v>
          </cell>
          <cell r="AA169">
            <v>68286.217999999993</v>
          </cell>
          <cell r="AB169">
            <v>73404.3</v>
          </cell>
          <cell r="AC169">
            <v>79653.873999999996</v>
          </cell>
          <cell r="AD169">
            <v>86922.612000000008</v>
          </cell>
          <cell r="AE169">
            <v>93777.767999999982</v>
          </cell>
          <cell r="AG169" t="str">
            <v>Former Smoker (daily or occasional)</v>
          </cell>
          <cell r="AH169">
            <v>0.35528749259119186</v>
          </cell>
          <cell r="AI169">
            <v>0.38633727935828388</v>
          </cell>
          <cell r="AJ169">
            <v>0.36878017040261651</v>
          </cell>
          <cell r="AK169">
            <v>0.34858373832449413</v>
          </cell>
          <cell r="AL169">
            <v>0.34016649385568759</v>
          </cell>
          <cell r="AM169">
            <v>0.35218495348697115</v>
          </cell>
          <cell r="AN169">
            <v>0.3533405428375847</v>
          </cell>
          <cell r="AP169" t="str">
            <v>Former Smoker (daily or occasional)</v>
          </cell>
          <cell r="AQ169">
            <v>6.395174866641453E-3</v>
          </cell>
          <cell r="AR169">
            <v>7.7267455871656773E-3</v>
          </cell>
          <cell r="AS169">
            <v>9.58828443046803E-3</v>
          </cell>
          <cell r="AT169">
            <v>1.0457512149734824E-2</v>
          </cell>
          <cell r="AU169">
            <v>1.1565660791093377E-2</v>
          </cell>
          <cell r="AV169">
            <v>1.197428841855702E-2</v>
          </cell>
          <cell r="AW169">
            <v>1.3426940627828218E-2</v>
          </cell>
        </row>
        <row r="170">
          <cell r="G170">
            <v>1475855</v>
          </cell>
          <cell r="H170">
            <v>1526084</v>
          </cell>
          <cell r="I170">
            <v>1364014</v>
          </cell>
          <cell r="J170">
            <v>1299699</v>
          </cell>
          <cell r="K170">
            <v>1206814</v>
          </cell>
          <cell r="L170">
            <v>1248019</v>
          </cell>
          <cell r="M170">
            <v>1291969</v>
          </cell>
          <cell r="N170"/>
          <cell r="O170" t="str">
            <v>Former smoker (daily)</v>
          </cell>
          <cell r="P170">
            <v>2</v>
          </cell>
          <cell r="Q170">
            <v>1.7</v>
          </cell>
          <cell r="R170">
            <v>2</v>
          </cell>
          <cell r="S170">
            <v>2.2999999999999998</v>
          </cell>
          <cell r="T170">
            <v>2.6</v>
          </cell>
          <cell r="U170">
            <v>2.8</v>
          </cell>
          <cell r="V170">
            <v>2.9</v>
          </cell>
          <cell r="X170" t="str">
            <v>Former smoker (daily)</v>
          </cell>
          <cell r="Y170">
            <v>59034.2</v>
          </cell>
          <cell r="Z170">
            <v>51886.856</v>
          </cell>
          <cell r="AA170">
            <v>54560.56</v>
          </cell>
          <cell r="AB170">
            <v>59786.153999999995</v>
          </cell>
          <cell r="AC170">
            <v>62754.328000000001</v>
          </cell>
          <cell r="AD170">
            <v>69889.063999999998</v>
          </cell>
          <cell r="AE170">
            <v>74934.202000000005</v>
          </cell>
          <cell r="AG170" t="str">
            <v>Former smoker (daily)</v>
          </cell>
          <cell r="AH170">
            <v>0.19786159776603571</v>
          </cell>
          <cell r="AI170">
            <v>0.20801741688757647</v>
          </cell>
          <cell r="AJ170">
            <v>0.19152553153757057</v>
          </cell>
          <cell r="AK170">
            <v>0.18516106118440201</v>
          </cell>
          <cell r="AL170">
            <v>0.17522815477804085</v>
          </cell>
          <cell r="AM170">
            <v>0.18203786242377099</v>
          </cell>
          <cell r="AN170">
            <v>0.18498191443407563</v>
          </cell>
          <cell r="AP170" t="str">
            <v>Former smoker (daily)</v>
          </cell>
          <cell r="AQ170">
            <v>7.5187407151093566E-3</v>
          </cell>
          <cell r="AR170">
            <v>7.0725921741776002E-3</v>
          </cell>
          <cell r="AS170">
            <v>7.2779701984276813E-3</v>
          </cell>
          <cell r="AT170">
            <v>8.5174088144824925E-3</v>
          </cell>
          <cell r="AU170">
            <v>9.1118640484581254E-3</v>
          </cell>
          <cell r="AV170">
            <v>1.0194120295731175E-2</v>
          </cell>
          <cell r="AW170">
            <v>1.0728951037176386E-2</v>
          </cell>
        </row>
        <row r="171">
          <cell r="G171">
            <v>1174244</v>
          </cell>
          <cell r="H171">
            <v>1308213</v>
          </cell>
          <cell r="I171">
            <v>1262379</v>
          </cell>
          <cell r="J171">
            <v>1147111</v>
          </cell>
          <cell r="K171">
            <v>1135947</v>
          </cell>
          <cell r="L171">
            <v>1166498</v>
          </cell>
          <cell r="M171">
            <v>1175867</v>
          </cell>
          <cell r="N171"/>
          <cell r="O171" t="str">
            <v>Former smoker (occasional)</v>
          </cell>
          <cell r="P171">
            <v>2.9</v>
          </cell>
          <cell r="Q171">
            <v>2.2999999999999998</v>
          </cell>
          <cell r="R171">
            <v>2</v>
          </cell>
          <cell r="S171">
            <v>2.2999999999999998</v>
          </cell>
          <cell r="T171">
            <v>2.6</v>
          </cell>
          <cell r="U171">
            <v>2.8</v>
          </cell>
          <cell r="V171">
            <v>2.9</v>
          </cell>
          <cell r="X171" t="str">
            <v>Former smoker (occasional)</v>
          </cell>
          <cell r="Y171">
            <v>68106.152000000002</v>
          </cell>
          <cell r="Z171">
            <v>60177.797999999995</v>
          </cell>
          <cell r="AA171">
            <v>50495.16</v>
          </cell>
          <cell r="AB171">
            <v>52767.106</v>
          </cell>
          <cell r="AC171">
            <v>59069.244000000006</v>
          </cell>
          <cell r="AD171">
            <v>65323.887999999999</v>
          </cell>
          <cell r="AE171">
            <v>68200.285999999993</v>
          </cell>
          <cell r="AG171" t="str">
            <v>Former smoker (occasional)</v>
          </cell>
          <cell r="AH171">
            <v>0.15742589482515615</v>
          </cell>
          <cell r="AI171">
            <v>0.17831986247070741</v>
          </cell>
          <cell r="AJ171">
            <v>0.17725463886504594</v>
          </cell>
          <cell r="AK171">
            <v>0.16342267714009212</v>
          </cell>
          <cell r="AL171">
            <v>0.16493833907764674</v>
          </cell>
          <cell r="AM171">
            <v>0.17014709106320017</v>
          </cell>
          <cell r="AN171">
            <v>0.16835862840350907</v>
          </cell>
          <cell r="AP171" t="str">
            <v>Former smoker (occasional)</v>
          </cell>
          <cell r="AQ171">
            <v>6.297035793006246E-3</v>
          </cell>
          <cell r="AR171">
            <v>8.2027136736525404E-3</v>
          </cell>
          <cell r="AS171">
            <v>6.7356762768717464E-3</v>
          </cell>
          <cell r="AT171">
            <v>7.5174431484442373E-3</v>
          </cell>
          <cell r="AU171">
            <v>8.5767936320376298E-3</v>
          </cell>
          <cell r="AV171">
            <v>9.5282370995392086E-3</v>
          </cell>
          <cell r="AW171">
            <v>9.7648004474035262E-3</v>
          </cell>
        </row>
        <row r="172">
          <cell r="G172">
            <v>2461154</v>
          </cell>
          <cell r="H172">
            <v>2470755</v>
          </cell>
          <cell r="I172">
            <v>2615824</v>
          </cell>
          <cell r="J172">
            <v>2764885</v>
          </cell>
          <cell r="K172">
            <v>2918452</v>
          </cell>
          <cell r="L172">
            <v>2784427</v>
          </cell>
          <cell r="M172">
            <v>2965614</v>
          </cell>
          <cell r="N172"/>
          <cell r="O172" t="str">
            <v>Never Smoker</v>
          </cell>
          <cell r="P172">
            <v>1.3</v>
          </cell>
          <cell r="Q172">
            <v>1.5</v>
          </cell>
          <cell r="R172">
            <v>1.3</v>
          </cell>
          <cell r="S172">
            <v>1.5</v>
          </cell>
          <cell r="T172">
            <v>1.7</v>
          </cell>
          <cell r="U172">
            <v>1.8</v>
          </cell>
          <cell r="V172">
            <v>1.9</v>
          </cell>
          <cell r="X172" t="str">
            <v>Never Smoker</v>
          </cell>
          <cell r="Y172">
            <v>63990.004000000001</v>
          </cell>
          <cell r="Z172">
            <v>74122.649999999994</v>
          </cell>
          <cell r="AA172">
            <v>68011.423999999999</v>
          </cell>
          <cell r="AB172">
            <v>82946.55</v>
          </cell>
          <cell r="AC172">
            <v>99227.367999999988</v>
          </cell>
          <cell r="AD172">
            <v>100239.37200000002</v>
          </cell>
          <cell r="AE172">
            <v>112693.33199999999</v>
          </cell>
          <cell r="AG172" t="str">
            <v>Never Smoker</v>
          </cell>
          <cell r="AH172">
            <v>0.32995644069930302</v>
          </cell>
          <cell r="AI172">
            <v>0.33678360618554676</v>
          </cell>
          <cell r="AJ172">
            <v>0.36729614359437218</v>
          </cell>
          <cell r="AK172">
            <v>0.39389815692159136</v>
          </cell>
          <cell r="AL172">
            <v>0.42375623647743804</v>
          </cell>
          <cell r="AM172">
            <v>0.40614056288809175</v>
          </cell>
          <cell r="AN172">
            <v>0.42461154655606814</v>
          </cell>
          <cell r="AP172" t="str">
            <v>Never Smoker</v>
          </cell>
          <cell r="AQ172">
            <v>5.9392159325874546E-3</v>
          </cell>
          <cell r="AR172">
            <v>6.7356721237109354E-3</v>
          </cell>
          <cell r="AS172">
            <v>9.5496997334536763E-3</v>
          </cell>
          <cell r="AT172">
            <v>1.181694470764774E-2</v>
          </cell>
          <cell r="AU172">
            <v>1.4407712040232895E-2</v>
          </cell>
          <cell r="AV172">
            <v>1.380877913819512E-2</v>
          </cell>
          <cell r="AW172">
            <v>1.6135238769130589E-2</v>
          </cell>
        </row>
        <row r="173">
          <cell r="G173">
            <v>3730607</v>
          </cell>
          <cell r="H173">
            <v>3675536</v>
          </cell>
          <cell r="I173">
            <v>3564090</v>
          </cell>
          <cell r="J173">
            <v>3514970</v>
          </cell>
          <cell r="K173">
            <v>3438729</v>
          </cell>
          <cell r="L173">
            <v>3417356</v>
          </cell>
          <cell r="M173">
            <v>3478777</v>
          </cell>
          <cell r="N173"/>
          <cell r="O173" t="str">
            <v>All people</v>
          </cell>
          <cell r="P173">
            <v>0.9</v>
          </cell>
          <cell r="Q173">
            <v>1</v>
          </cell>
          <cell r="R173">
            <v>0.9</v>
          </cell>
          <cell r="S173">
            <v>1</v>
          </cell>
          <cell r="T173">
            <v>1.2</v>
          </cell>
          <cell r="U173">
            <v>1.2</v>
          </cell>
          <cell r="V173">
            <v>1.4</v>
          </cell>
          <cell r="X173" t="str">
            <v>All people</v>
          </cell>
          <cell r="Y173">
            <v>67150.926000000007</v>
          </cell>
          <cell r="Z173">
            <v>73510.720000000001</v>
          </cell>
          <cell r="AA173">
            <v>64153.62</v>
          </cell>
          <cell r="AB173">
            <v>70299.399999999994</v>
          </cell>
          <cell r="AC173">
            <v>82529.495999999999</v>
          </cell>
          <cell r="AD173">
            <v>82016.543999999994</v>
          </cell>
          <cell r="AE173">
            <v>97405.755999999994</v>
          </cell>
          <cell r="AG173" t="str">
            <v>All people</v>
          </cell>
          <cell r="AH173"/>
          <cell r="AI173"/>
          <cell r="AJ173"/>
          <cell r="AK173"/>
          <cell r="AL173"/>
          <cell r="AM173"/>
          <cell r="AN173"/>
          <cell r="AP173" t="str">
            <v>All people</v>
          </cell>
          <cell r="AQ173"/>
          <cell r="AR173"/>
          <cell r="AS173"/>
          <cell r="AT173"/>
          <cell r="AU173"/>
          <cell r="AV173"/>
          <cell r="AW173"/>
        </row>
        <row r="174">
          <cell r="G174">
            <v>1276080</v>
          </cell>
          <cell r="H174">
            <v>1127826</v>
          </cell>
          <cell r="I174">
            <v>1048917</v>
          </cell>
          <cell r="J174">
            <v>1046873</v>
          </cell>
          <cell r="K174">
            <v>938626</v>
          </cell>
          <cell r="L174">
            <v>966127</v>
          </cell>
          <cell r="M174">
            <v>922238</v>
          </cell>
          <cell r="N174"/>
          <cell r="O174" t="str">
            <v>Current Smoker (daily or occasional)</v>
          </cell>
          <cell r="P174">
            <v>2</v>
          </cell>
          <cell r="Q174">
            <v>2.2999999999999998</v>
          </cell>
          <cell r="R174">
            <v>2</v>
          </cell>
          <cell r="S174">
            <v>2.2999999999999998</v>
          </cell>
          <cell r="T174">
            <v>3</v>
          </cell>
          <cell r="U174">
            <v>3.2</v>
          </cell>
          <cell r="V174">
            <v>4.2</v>
          </cell>
          <cell r="X174" t="str">
            <v>Current Smoker (daily or occasional)</v>
          </cell>
          <cell r="Y174">
            <v>51043.199999999997</v>
          </cell>
          <cell r="Z174">
            <v>51879.995999999999</v>
          </cell>
          <cell r="AA174">
            <v>41956.68</v>
          </cell>
          <cell r="AB174">
            <v>48156.157999999996</v>
          </cell>
          <cell r="AC174">
            <v>56317.56</v>
          </cell>
          <cell r="AD174">
            <v>61832.128000000004</v>
          </cell>
          <cell r="AE174">
            <v>77467.991999999998</v>
          </cell>
          <cell r="AG174" t="str">
            <v>Current Smoker (daily or occasional)</v>
          </cell>
          <cell r="AH174">
            <v>0.3420569360428477</v>
          </cell>
          <cell r="AI174">
            <v>0.30684667487952777</v>
          </cell>
          <cell r="AJ174">
            <v>0.29430149070309675</v>
          </cell>
          <cell r="AK174">
            <v>0.2978326984298586</v>
          </cell>
          <cell r="AL174">
            <v>0.27295724670365124</v>
          </cell>
          <cell r="AM174">
            <v>0.28271183921136689</v>
          </cell>
          <cell r="AN174">
            <v>0.26510408686730996</v>
          </cell>
          <cell r="AP174" t="str">
            <v>Current Smoker (daily or occasional)</v>
          </cell>
          <cell r="AQ174">
            <v>1.2314049697542517E-2</v>
          </cell>
          <cell r="AR174">
            <v>1.2887560344940168E-2</v>
          </cell>
          <cell r="AS174">
            <v>1.177205962812387E-2</v>
          </cell>
          <cell r="AT174">
            <v>1.2508973334054062E-2</v>
          </cell>
          <cell r="AU174">
            <v>1.6377434802219076E-2</v>
          </cell>
          <cell r="AV174">
            <v>1.6962710352682014E-2</v>
          </cell>
          <cell r="AW174">
            <v>2.2268743296854038E-2</v>
          </cell>
        </row>
        <row r="175">
          <cell r="G175">
            <v>1096807</v>
          </cell>
          <cell r="H175">
            <v>899678</v>
          </cell>
          <cell r="I175">
            <v>808812</v>
          </cell>
          <cell r="J175">
            <v>819367</v>
          </cell>
          <cell r="K175">
            <v>701404</v>
          </cell>
          <cell r="L175">
            <v>720443</v>
          </cell>
          <cell r="M175">
            <v>678335</v>
          </cell>
          <cell r="N175"/>
          <cell r="O175" t="str">
            <v>Daily Smoker</v>
          </cell>
          <cell r="P175">
            <v>2</v>
          </cell>
          <cell r="Q175">
            <v>2.6</v>
          </cell>
          <cell r="R175">
            <v>2.4</v>
          </cell>
          <cell r="S175">
            <v>2.7</v>
          </cell>
          <cell r="T175">
            <v>3.8</v>
          </cell>
          <cell r="U175">
            <v>4.0999999999999996</v>
          </cell>
          <cell r="V175">
            <v>4.2</v>
          </cell>
          <cell r="X175" t="str">
            <v>Daily Smoker</v>
          </cell>
          <cell r="Y175">
            <v>43872.28</v>
          </cell>
          <cell r="Z175">
            <v>46783.256000000008</v>
          </cell>
          <cell r="AA175">
            <v>38822.975999999995</v>
          </cell>
          <cell r="AB175">
            <v>44245.818000000007</v>
          </cell>
          <cell r="AC175">
            <v>53306.703999999998</v>
          </cell>
          <cell r="AD175">
            <v>59076.325999999994</v>
          </cell>
          <cell r="AE175">
            <v>56980.14</v>
          </cell>
          <cell r="AG175" t="str">
            <v>Daily Smoker</v>
          </cell>
          <cell r="AH175">
            <v>0.29400228970781428</v>
          </cell>
          <cell r="AI175">
            <v>0.24477463967160165</v>
          </cell>
          <cell r="AJ175">
            <v>0.22693366329133102</v>
          </cell>
          <cell r="AK175">
            <v>0.23310782168837857</v>
          </cell>
          <cell r="AL175">
            <v>0.2039718744919998</v>
          </cell>
          <cell r="AM175">
            <v>0.21081883186884831</v>
          </cell>
          <cell r="AN175">
            <v>0.19499237806849937</v>
          </cell>
          <cell r="AP175" t="str">
            <v>Daily Smoker</v>
          </cell>
          <cell r="AQ175">
            <v>1.0584082429481313E-2</v>
          </cell>
          <cell r="AR175">
            <v>1.2238731983580083E-2</v>
          </cell>
          <cell r="AS175">
            <v>1.0438948511401227E-2</v>
          </cell>
          <cell r="AT175">
            <v>1.165539108441893E-2</v>
          </cell>
          <cell r="AU175">
            <v>1.5093918712407985E-2</v>
          </cell>
          <cell r="AV175">
            <v>1.6443868885770166E-2</v>
          </cell>
          <cell r="AW175">
            <v>1.6379359757753949E-2</v>
          </cell>
        </row>
        <row r="176">
          <cell r="G176">
            <v>179273</v>
          </cell>
          <cell r="H176">
            <v>228148</v>
          </cell>
          <cell r="I176">
            <v>240105</v>
          </cell>
          <cell r="J176">
            <v>227506</v>
          </cell>
          <cell r="K176">
            <v>237222</v>
          </cell>
          <cell r="L176">
            <v>245684</v>
          </cell>
          <cell r="M176">
            <v>243903</v>
          </cell>
          <cell r="O176" t="str">
            <v xml:space="preserve">Occasional smoker (all) </v>
          </cell>
          <cell r="P176">
            <v>5.9</v>
          </cell>
          <cell r="Q176">
            <v>5.4</v>
          </cell>
          <cell r="R176">
            <v>4.8</v>
          </cell>
          <cell r="S176">
            <v>5.4</v>
          </cell>
          <cell r="T176">
            <v>6.2</v>
          </cell>
          <cell r="U176">
            <v>6.6</v>
          </cell>
          <cell r="V176">
            <v>6.8</v>
          </cell>
          <cell r="X176" t="str">
            <v xml:space="preserve">Occasional smoker (all) </v>
          </cell>
          <cell r="Y176">
            <v>21154.214</v>
          </cell>
          <cell r="Z176">
            <v>24639.984000000004</v>
          </cell>
          <cell r="AA176">
            <v>23050.080000000002</v>
          </cell>
          <cell r="AB176">
            <v>24570.648000000001</v>
          </cell>
          <cell r="AC176">
            <v>34159.968000000001</v>
          </cell>
          <cell r="AD176">
            <v>32430.287999999997</v>
          </cell>
          <cell r="AE176">
            <v>33170.807999999997</v>
          </cell>
          <cell r="AG176" t="str">
            <v xml:space="preserve">Occasional smoker (all) </v>
          </cell>
          <cell r="AH176">
            <v>4.8054646335033417E-2</v>
          </cell>
          <cell r="AI176">
            <v>6.2072035207926139E-2</v>
          </cell>
          <cell r="AJ176">
            <v>6.7367827411765696E-2</v>
          </cell>
          <cell r="AK176">
            <v>6.4724876741480017E-2</v>
          </cell>
          <cell r="AL176">
            <v>6.898537221165145E-2</v>
          </cell>
          <cell r="AM176">
            <v>7.1893007342518606E-2</v>
          </cell>
          <cell r="AN176">
            <v>7.011170879881061E-2</v>
          </cell>
          <cell r="AP176" t="str">
            <v xml:space="preserve">Occasional smoker (all) </v>
          </cell>
          <cell r="AQ176">
            <v>5.6704482675339445E-3</v>
          </cell>
          <cell r="AR176">
            <v>6.7037798024560235E-3</v>
          </cell>
          <cell r="AS176">
            <v>6.4673114315295065E-3</v>
          </cell>
          <cell r="AT176">
            <v>6.9902866880798423E-3</v>
          </cell>
          <cell r="AU176">
            <v>8.5541861542447802E-3</v>
          </cell>
          <cell r="AV176">
            <v>9.4898769692124546E-3</v>
          </cell>
          <cell r="AW176">
            <v>9.5351923966382427E-3</v>
          </cell>
        </row>
        <row r="177">
          <cell r="G177">
            <v>71997</v>
          </cell>
          <cell r="H177">
            <v>86599</v>
          </cell>
          <cell r="I177">
            <v>90688</v>
          </cell>
          <cell r="J177">
            <v>81556</v>
          </cell>
          <cell r="K177">
            <v>83063</v>
          </cell>
          <cell r="L177">
            <v>90695</v>
          </cell>
          <cell r="M177">
            <v>80402</v>
          </cell>
          <cell r="O177" t="str">
            <v xml:space="preserve">Occasional smoker (always) </v>
          </cell>
          <cell r="P177">
            <v>8</v>
          </cell>
          <cell r="Q177">
            <v>8.4</v>
          </cell>
          <cell r="R177">
            <v>7.3</v>
          </cell>
          <cell r="S177">
            <v>8.6999999999999993</v>
          </cell>
          <cell r="T177">
            <v>10</v>
          </cell>
          <cell r="U177">
            <v>10</v>
          </cell>
          <cell r="V177">
            <v>10.8</v>
          </cell>
          <cell r="X177" t="str">
            <v xml:space="preserve">Occasional smoker (always) </v>
          </cell>
          <cell r="Y177">
            <v>11519.52</v>
          </cell>
          <cell r="Z177">
            <v>14548.632</v>
          </cell>
          <cell r="AA177">
            <v>13240.448</v>
          </cell>
          <cell r="AB177">
            <v>14190.743999999999</v>
          </cell>
          <cell r="AC177">
            <v>16612.599999999999</v>
          </cell>
          <cell r="AD177">
            <v>18139</v>
          </cell>
          <cell r="AE177">
            <v>17366.832000000002</v>
          </cell>
          <cell r="AG177" t="str">
            <v xml:space="preserve">Occasional smoker (always) </v>
          </cell>
          <cell r="AH177">
            <v>1.9299004156696217E-2</v>
          </cell>
          <cell r="AI177">
            <v>2.356091737368373E-2</v>
          </cell>
          <cell r="AJ177">
            <v>2.5444924230308436E-2</v>
          </cell>
          <cell r="AK177">
            <v>2.3202473989820682E-2</v>
          </cell>
          <cell r="AL177">
            <v>2.4155145694819219E-2</v>
          </cell>
          <cell r="AM177">
            <v>2.6539523538080319E-2</v>
          </cell>
          <cell r="AN177">
            <v>2.3112145446517556E-2</v>
          </cell>
          <cell r="AP177" t="str">
            <v xml:space="preserve">Occasional smoker (always) </v>
          </cell>
          <cell r="AQ177">
            <v>3.0878406650713948E-3</v>
          </cell>
          <cell r="AR177">
            <v>3.9582341187788667E-3</v>
          </cell>
          <cell r="AS177">
            <v>3.7149589376250314E-3</v>
          </cell>
          <cell r="AT177">
            <v>4.0372304742287988E-3</v>
          </cell>
          <cell r="AU177">
            <v>4.8310291389638436E-3</v>
          </cell>
          <cell r="AV177">
            <v>5.3079047076160634E-3</v>
          </cell>
          <cell r="AW177">
            <v>4.9922234164477925E-3</v>
          </cell>
        </row>
        <row r="178">
          <cell r="G178">
            <v>107276</v>
          </cell>
          <cell r="H178">
            <v>141549</v>
          </cell>
          <cell r="I178">
            <v>149417</v>
          </cell>
          <cell r="J178">
            <v>145950</v>
          </cell>
          <cell r="K178">
            <v>154159</v>
          </cell>
          <cell r="L178">
            <v>154989</v>
          </cell>
          <cell r="M178">
            <v>163501</v>
          </cell>
          <cell r="O178" t="str">
            <v>Occasional smoker (former daily)</v>
          </cell>
          <cell r="P178">
            <v>6.7</v>
          </cell>
          <cell r="Q178">
            <v>6.9</v>
          </cell>
          <cell r="R178">
            <v>6.2</v>
          </cell>
          <cell r="S178">
            <v>7</v>
          </cell>
          <cell r="T178">
            <v>7.2</v>
          </cell>
          <cell r="U178">
            <v>7.7</v>
          </cell>
          <cell r="V178">
            <v>7.9</v>
          </cell>
          <cell r="X178" t="str">
            <v>Occasional smoker (former daily)</v>
          </cell>
          <cell r="Y178">
            <v>14374.984000000002</v>
          </cell>
          <cell r="Z178">
            <v>19533.762000000002</v>
          </cell>
          <cell r="AA178">
            <v>18527.707999999999</v>
          </cell>
          <cell r="AB178">
            <v>20433</v>
          </cell>
          <cell r="AC178">
            <v>22198.896000000001</v>
          </cell>
          <cell r="AD178">
            <v>23868.306</v>
          </cell>
          <cell r="AE178">
            <v>25833.158000000003</v>
          </cell>
          <cell r="AG178" t="str">
            <v>Occasional smoker (former daily)</v>
          </cell>
          <cell r="AH178">
            <v>2.8755642178337197E-2</v>
          </cell>
          <cell r="AI178">
            <v>3.8511117834242409E-2</v>
          </cell>
          <cell r="AJ178">
            <v>4.1922903181457256E-2</v>
          </cell>
          <cell r="AK178">
            <v>4.1522402751659332E-2</v>
          </cell>
          <cell r="AL178">
            <v>4.4830226516832238E-2</v>
          </cell>
          <cell r="AM178">
            <v>4.5353483804438287E-2</v>
          </cell>
          <cell r="AN178">
            <v>4.6999563352293064E-2</v>
          </cell>
          <cell r="AP178" t="str">
            <v>Occasional smoker (former daily)</v>
          </cell>
          <cell r="AQ178">
            <v>3.8532560518971847E-3</v>
          </cell>
          <cell r="AR178">
            <v>5.314534261125453E-3</v>
          </cell>
          <cell r="AS178">
            <v>5.1984399945006997E-3</v>
          </cell>
          <cell r="AT178">
            <v>5.813136385232307E-3</v>
          </cell>
          <cell r="AU178">
            <v>6.4555526184238423E-3</v>
          </cell>
          <cell r="AV178">
            <v>6.9844365058834967E-3</v>
          </cell>
          <cell r="AW178">
            <v>7.4259310096623041E-3</v>
          </cell>
        </row>
        <row r="179">
          <cell r="G179">
            <v>1314467</v>
          </cell>
          <cell r="H179">
            <v>1428955</v>
          </cell>
          <cell r="I179">
            <v>1348050</v>
          </cell>
          <cell r="J179">
            <v>1264743</v>
          </cell>
          <cell r="K179">
            <v>1213723</v>
          </cell>
          <cell r="L179">
            <v>1251195</v>
          </cell>
          <cell r="M179">
            <v>1274025</v>
          </cell>
          <cell r="O179" t="str">
            <v>Former Smoker (daily or occasional)</v>
          </cell>
          <cell r="P179">
            <v>2</v>
          </cell>
          <cell r="Q179">
            <v>2.2999999999999998</v>
          </cell>
          <cell r="R179">
            <v>2</v>
          </cell>
          <cell r="S179">
            <v>2.2999999999999998</v>
          </cell>
          <cell r="T179">
            <v>2.6</v>
          </cell>
          <cell r="U179">
            <v>2.8</v>
          </cell>
          <cell r="V179">
            <v>2.9</v>
          </cell>
          <cell r="X179" t="str">
            <v>Former Smoker (daily or occasional)</v>
          </cell>
          <cell r="Y179">
            <v>52578.68</v>
          </cell>
          <cell r="Z179">
            <v>65731.929999999993</v>
          </cell>
          <cell r="AA179">
            <v>53922</v>
          </cell>
          <cell r="AB179">
            <v>58178.178</v>
          </cell>
          <cell r="AC179">
            <v>63113.596000000005</v>
          </cell>
          <cell r="AD179">
            <v>70066.92</v>
          </cell>
          <cell r="AE179">
            <v>73893.45</v>
          </cell>
          <cell r="AG179" t="str">
            <v>Former Smoker (daily or occasional)</v>
          </cell>
          <cell r="AH179">
            <v>0.35234668245676909</v>
          </cell>
          <cell r="AI179">
            <v>0.3887745896108758</v>
          </cell>
          <cell r="AJ179">
            <v>0.37823118944807793</v>
          </cell>
          <cell r="AK179">
            <v>0.35981615774814579</v>
          </cell>
          <cell r="AL179">
            <v>0.35295686284089267</v>
          </cell>
          <cell r="AM179">
            <v>0.36612954576579088</v>
          </cell>
          <cell r="AN179">
            <v>0.36622784386581836</v>
          </cell>
          <cell r="AP179" t="str">
            <v>Former Smoker (daily or occasional)</v>
          </cell>
          <cell r="AQ179">
            <v>1.2684480568443688E-2</v>
          </cell>
          <cell r="AR179">
            <v>1.5550983584435032E-2</v>
          </cell>
          <cell r="AS179">
            <v>1.4372785199026961E-2</v>
          </cell>
          <cell r="AT179">
            <v>1.5112278625422124E-2</v>
          </cell>
          <cell r="AU179">
            <v>1.6941929416362848E-2</v>
          </cell>
          <cell r="AV179">
            <v>2.0503254562884286E-2</v>
          </cell>
          <cell r="AW179">
            <v>2.1241214944217462E-2</v>
          </cell>
        </row>
        <row r="180">
          <cell r="G180">
            <v>710940</v>
          </cell>
          <cell r="H180">
            <v>751404</v>
          </cell>
          <cell r="I180">
            <v>680778</v>
          </cell>
          <cell r="J180">
            <v>657021</v>
          </cell>
          <cell r="K180">
            <v>615093</v>
          </cell>
          <cell r="L180">
            <v>624439</v>
          </cell>
          <cell r="M180">
            <v>672841</v>
          </cell>
          <cell r="O180" t="str">
            <v>Former smoker (daily)</v>
          </cell>
          <cell r="P180">
            <v>2.9</v>
          </cell>
          <cell r="Q180">
            <v>2.6</v>
          </cell>
          <cell r="R180">
            <v>3</v>
          </cell>
          <cell r="S180">
            <v>3.3</v>
          </cell>
          <cell r="T180">
            <v>3.8</v>
          </cell>
          <cell r="U180">
            <v>4.0999999999999996</v>
          </cell>
          <cell r="V180">
            <v>4.2</v>
          </cell>
          <cell r="X180" t="str">
            <v>Former smoker (daily)</v>
          </cell>
          <cell r="Y180">
            <v>41234.519999999997</v>
          </cell>
          <cell r="Z180">
            <v>39073.008000000002</v>
          </cell>
          <cell r="AA180">
            <v>40846.68</v>
          </cell>
          <cell r="AB180">
            <v>43363.385999999999</v>
          </cell>
          <cell r="AC180">
            <v>46747.067999999999</v>
          </cell>
          <cell r="AD180">
            <v>51203.998</v>
          </cell>
          <cell r="AE180">
            <v>56518.644</v>
          </cell>
          <cell r="AG180" t="str">
            <v>Former smoker (daily)</v>
          </cell>
          <cell r="AH180">
            <v>0.19056952394074209</v>
          </cell>
          <cell r="AI180">
            <v>0.20443385672184955</v>
          </cell>
          <cell r="AJ180">
            <v>0.19101032802201964</v>
          </cell>
          <cell r="AK180">
            <v>0.18692079875503917</v>
          </cell>
          <cell r="AL180">
            <v>0.17887219376694122</v>
          </cell>
          <cell r="AM180">
            <v>0.18272576810844407</v>
          </cell>
          <cell r="AN180">
            <v>0.19341308741549113</v>
          </cell>
          <cell r="AP180" t="str">
            <v>Former smoker (daily)</v>
          </cell>
          <cell r="AQ180">
            <v>1.0671893340681556E-2</v>
          </cell>
          <cell r="AR180">
            <v>1.0221692836092477E-2</v>
          </cell>
          <cell r="AS180">
            <v>1.1078599025277138E-2</v>
          </cell>
          <cell r="AT180">
            <v>1.1962931120322507E-2</v>
          </cell>
          <cell r="AU180">
            <v>1.3236542338753652E-2</v>
          </cell>
          <cell r="AV180">
            <v>1.4618061448675525E-2</v>
          </cell>
          <cell r="AW180">
            <v>1.6246699342901256E-2</v>
          </cell>
        </row>
        <row r="181">
          <cell r="G181">
            <v>570717</v>
          </cell>
          <cell r="H181">
            <v>677551</v>
          </cell>
          <cell r="I181">
            <v>667272</v>
          </cell>
          <cell r="J181">
            <v>607722</v>
          </cell>
          <cell r="K181">
            <v>598630</v>
          </cell>
          <cell r="L181">
            <v>626756</v>
          </cell>
          <cell r="M181">
            <v>601184</v>
          </cell>
          <cell r="O181" t="str">
            <v>Former smoker (occasional)</v>
          </cell>
          <cell r="P181">
            <v>2.9</v>
          </cell>
          <cell r="Q181">
            <v>3.3</v>
          </cell>
          <cell r="R181">
            <v>3</v>
          </cell>
          <cell r="S181">
            <v>3.3</v>
          </cell>
          <cell r="T181">
            <v>3.8</v>
          </cell>
          <cell r="U181">
            <v>4.0999999999999996</v>
          </cell>
          <cell r="V181">
            <v>4.2</v>
          </cell>
          <cell r="X181" t="str">
            <v>Former smoker (occasional)</v>
          </cell>
          <cell r="Y181">
            <v>33101.586000000003</v>
          </cell>
          <cell r="Z181">
            <v>44718.365999999995</v>
          </cell>
          <cell r="AA181">
            <v>40036.32</v>
          </cell>
          <cell r="AB181">
            <v>40109.651999999995</v>
          </cell>
          <cell r="AC181">
            <v>45495.88</v>
          </cell>
          <cell r="AD181">
            <v>51393.991999999991</v>
          </cell>
          <cell r="AE181">
            <v>50499.456000000006</v>
          </cell>
          <cell r="AG181" t="str">
            <v>Former smoker (occasional)</v>
          </cell>
          <cell r="AH181">
            <v>0.161777158516027</v>
          </cell>
          <cell r="AI181">
            <v>0.18434073288902625</v>
          </cell>
          <cell r="AJ181">
            <v>0.18722086142605826</v>
          </cell>
          <cell r="AK181">
            <v>0.17289535899310662</v>
          </cell>
          <cell r="AL181">
            <v>0.17408466907395145</v>
          </cell>
          <cell r="AM181">
            <v>0.18340377765734678</v>
          </cell>
          <cell r="AN181">
            <v>0.17281475645032723</v>
          </cell>
          <cell r="AP181" t="str">
            <v>Former smoker (occasional)</v>
          </cell>
          <cell r="AQ181">
            <v>9.0595208768975109E-3</v>
          </cell>
          <cell r="AR181">
            <v>1.179780690489768E-2</v>
          </cell>
          <cell r="AS181">
            <v>1.085880996271138E-2</v>
          </cell>
          <cell r="AT181">
            <v>1.1065302975558824E-2</v>
          </cell>
          <cell r="AU181">
            <v>1.2882265511472408E-2</v>
          </cell>
          <cell r="AV181">
            <v>1.4672302212587742E-2</v>
          </cell>
          <cell r="AW181">
            <v>1.4516439541827488E-2</v>
          </cell>
        </row>
        <row r="182">
          <cell r="G182">
            <v>1140060</v>
          </cell>
          <cell r="H182">
            <v>1118755</v>
          </cell>
          <cell r="I182">
            <v>1167123</v>
          </cell>
          <cell r="J182">
            <v>1203354</v>
          </cell>
          <cell r="K182">
            <v>1286380</v>
          </cell>
          <cell r="L182">
            <v>1200034</v>
          </cell>
          <cell r="M182">
            <v>1282514</v>
          </cell>
          <cell r="O182" t="str">
            <v>Never Smoker</v>
          </cell>
          <cell r="P182">
            <v>2</v>
          </cell>
          <cell r="Q182">
            <v>2.2999999999999998</v>
          </cell>
          <cell r="R182">
            <v>2</v>
          </cell>
          <cell r="S182">
            <v>2.2999999999999998</v>
          </cell>
          <cell r="T182">
            <v>2.6</v>
          </cell>
          <cell r="U182">
            <v>2.8</v>
          </cell>
          <cell r="V182">
            <v>2.9</v>
          </cell>
          <cell r="X182" t="str">
            <v>Never Smoker</v>
          </cell>
          <cell r="Y182">
            <v>45602.400000000001</v>
          </cell>
          <cell r="Z182">
            <v>51462.73</v>
          </cell>
          <cell r="AA182">
            <v>46684.92</v>
          </cell>
          <cell r="AB182">
            <v>55354.283999999992</v>
          </cell>
          <cell r="AC182">
            <v>66891.759999999995</v>
          </cell>
          <cell r="AD182">
            <v>67201.903999999995</v>
          </cell>
          <cell r="AE182">
            <v>74385.812000000005</v>
          </cell>
          <cell r="AG182" t="str">
            <v>Never Smoker</v>
          </cell>
          <cell r="AH182">
            <v>0.30559638150038321</v>
          </cell>
          <cell r="AI182">
            <v>0.30437873550959643</v>
          </cell>
          <cell r="AJ182">
            <v>0.32746731984882538</v>
          </cell>
          <cell r="AK182">
            <v>0.34235114382199566</v>
          </cell>
          <cell r="AL182">
            <v>0.37408589045545609</v>
          </cell>
          <cell r="AM182">
            <v>0.35115861502284224</v>
          </cell>
          <cell r="AN182">
            <v>0.36866806926687168</v>
          </cell>
          <cell r="AP182" t="str">
            <v>Never Smoker</v>
          </cell>
          <cell r="AQ182">
            <v>1.0390276971013029E-2</v>
          </cell>
          <cell r="AR182">
            <v>1.278390689140305E-2</v>
          </cell>
          <cell r="AS182">
            <v>1.2443758154255365E-2</v>
          </cell>
          <cell r="AT182">
            <v>1.4378748040523819E-2</v>
          </cell>
          <cell r="AU182">
            <v>1.7956122741861893E-2</v>
          </cell>
          <cell r="AV182">
            <v>1.7557930751142113E-2</v>
          </cell>
          <cell r="AW182">
            <v>2.1382748017478557E-2</v>
          </cell>
        </row>
        <row r="183">
          <cell r="G183">
            <v>3728420</v>
          </cell>
          <cell r="H183">
            <v>3660792</v>
          </cell>
          <cell r="I183">
            <v>3557749</v>
          </cell>
          <cell r="J183">
            <v>3504319</v>
          </cell>
          <cell r="K183">
            <v>3448372</v>
          </cell>
          <cell r="L183">
            <v>3438465</v>
          </cell>
          <cell r="M183">
            <v>3505522</v>
          </cell>
          <cell r="O183" t="str">
            <v>All people</v>
          </cell>
          <cell r="P183">
            <v>0.9</v>
          </cell>
          <cell r="Q183">
            <v>1</v>
          </cell>
          <cell r="R183">
            <v>0.9</v>
          </cell>
          <cell r="S183">
            <v>1</v>
          </cell>
          <cell r="T183">
            <v>1.2</v>
          </cell>
          <cell r="U183">
            <v>1.2</v>
          </cell>
          <cell r="V183">
            <v>1.4</v>
          </cell>
          <cell r="X183" t="str">
            <v>All people</v>
          </cell>
          <cell r="Y183">
            <v>67111.56</v>
          </cell>
          <cell r="Z183">
            <v>73215.839999999997</v>
          </cell>
          <cell r="AA183">
            <v>64039.482000000004</v>
          </cell>
          <cell r="AB183">
            <v>70086.38</v>
          </cell>
          <cell r="AC183">
            <v>82760.928</v>
          </cell>
          <cell r="AD183">
            <v>82523.16</v>
          </cell>
          <cell r="AE183">
            <v>98154.615999999995</v>
          </cell>
          <cell r="AG183" t="str">
            <v>All people</v>
          </cell>
          <cell r="AH183"/>
          <cell r="AI183"/>
          <cell r="AJ183"/>
          <cell r="AK183"/>
          <cell r="AL183"/>
          <cell r="AM183"/>
          <cell r="AN183"/>
          <cell r="AP183" t="str">
            <v>All people</v>
          </cell>
          <cell r="AQ183"/>
          <cell r="AR183"/>
          <cell r="AS183"/>
          <cell r="AT183"/>
          <cell r="AU183"/>
          <cell r="AV183"/>
          <cell r="AW183"/>
        </row>
        <row r="184">
          <cell r="G184">
            <v>1071694</v>
          </cell>
          <cell r="H184">
            <v>903450</v>
          </cell>
          <cell r="I184">
            <v>830705</v>
          </cell>
          <cell r="J184">
            <v>760721</v>
          </cell>
          <cell r="K184">
            <v>687262</v>
          </cell>
          <cell r="L184">
            <v>690750</v>
          </cell>
          <cell r="M184">
            <v>628611</v>
          </cell>
          <cell r="O184" t="str">
            <v>Current Smoker (daily or occasional)</v>
          </cell>
          <cell r="P184">
            <v>2</v>
          </cell>
          <cell r="Q184">
            <v>2.6</v>
          </cell>
          <cell r="R184">
            <v>2.4</v>
          </cell>
          <cell r="S184">
            <v>2.7</v>
          </cell>
          <cell r="T184">
            <v>3.8</v>
          </cell>
          <cell r="U184">
            <v>4.0999999999999996</v>
          </cell>
          <cell r="V184">
            <v>4.2</v>
          </cell>
          <cell r="X184" t="str">
            <v>Current Smoker (daily or occasional)</v>
          </cell>
          <cell r="Y184">
            <v>42867.76</v>
          </cell>
          <cell r="Z184">
            <v>46979.4</v>
          </cell>
          <cell r="AA184">
            <v>39873.839999999997</v>
          </cell>
          <cell r="AB184">
            <v>41078.934000000001</v>
          </cell>
          <cell r="AC184">
            <v>52231.912000000004</v>
          </cell>
          <cell r="AD184">
            <v>56641.499999999993</v>
          </cell>
          <cell r="AE184">
            <v>52803.324000000001</v>
          </cell>
          <cell r="AG184" t="str">
            <v>Current Smoker (daily or occasional)</v>
          </cell>
          <cell r="AH184">
            <v>0.28743918335380669</v>
          </cell>
          <cell r="AI184">
            <v>0.24679085837163106</v>
          </cell>
          <cell r="AJ184">
            <v>0.23349173873704976</v>
          </cell>
          <cell r="AK184">
            <v>0.21708097921450645</v>
          </cell>
          <cell r="AL184">
            <v>0.19930042350419269</v>
          </cell>
          <cell r="AM184">
            <v>0.2008890595076582</v>
          </cell>
          <cell r="AN184">
            <v>0.17932022677364456</v>
          </cell>
          <cell r="AP184" t="str">
            <v>Current Smoker (daily or occasional)</v>
          </cell>
          <cell r="AQ184">
            <v>1.0347810600737042E-2</v>
          </cell>
          <cell r="AR184">
            <v>1.2339542918581551E-2</v>
          </cell>
          <cell r="AS184">
            <v>1.0740619981904289E-2</v>
          </cell>
          <cell r="AT184">
            <v>1.1288210919154336E-2</v>
          </cell>
          <cell r="AU184">
            <v>1.4748231339310261E-2</v>
          </cell>
          <cell r="AV184">
            <v>1.5669346641597338E-2</v>
          </cell>
          <cell r="AW184">
            <v>1.5062899048986144E-2</v>
          </cell>
        </row>
        <row r="185">
          <cell r="G185">
            <v>900201</v>
          </cell>
          <cell r="H185">
            <v>712667</v>
          </cell>
          <cell r="I185">
            <v>634785</v>
          </cell>
          <cell r="J185">
            <v>598050</v>
          </cell>
          <cell r="K185">
            <v>529363</v>
          </cell>
          <cell r="L185">
            <v>514078</v>
          </cell>
          <cell r="M185">
            <v>458889</v>
          </cell>
          <cell r="O185" t="str">
            <v>Daily Smoker</v>
          </cell>
          <cell r="P185">
            <v>2.2999999999999998</v>
          </cell>
          <cell r="Q185">
            <v>3.3</v>
          </cell>
          <cell r="R185">
            <v>3</v>
          </cell>
          <cell r="S185">
            <v>3.3</v>
          </cell>
          <cell r="T185">
            <v>3.8</v>
          </cell>
          <cell r="U185">
            <v>4.0999999999999996</v>
          </cell>
          <cell r="V185">
            <v>4.5</v>
          </cell>
          <cell r="X185" t="str">
            <v>Daily Smoker</v>
          </cell>
          <cell r="Y185">
            <v>41409.245999999999</v>
          </cell>
          <cell r="Z185">
            <v>47036.022000000004</v>
          </cell>
          <cell r="AA185">
            <v>38087.1</v>
          </cell>
          <cell r="AB185">
            <v>39471.300000000003</v>
          </cell>
          <cell r="AC185">
            <v>40231.587999999996</v>
          </cell>
          <cell r="AD185">
            <v>42154.395999999993</v>
          </cell>
          <cell r="AE185">
            <v>41300.01</v>
          </cell>
          <cell r="AG185" t="str">
            <v>Daily Smoker</v>
          </cell>
          <cell r="AH185">
            <v>0.24144302412281879</v>
          </cell>
          <cell r="AI185">
            <v>0.19467563303241484</v>
          </cell>
          <cell r="AJ185">
            <v>0.17842321085607782</v>
          </cell>
          <cell r="AK185">
            <v>0.17066083310337901</v>
          </cell>
          <cell r="AL185">
            <v>0.15351099011359565</v>
          </cell>
          <cell r="AM185">
            <v>0.14950799266533177</v>
          </cell>
          <cell r="AN185">
            <v>0.13090461277949475</v>
          </cell>
          <cell r="AP185" t="str">
            <v>Daily Smoker</v>
          </cell>
          <cell r="AQ185">
            <v>1.0140607013158389E-2</v>
          </cell>
          <cell r="AR185">
            <v>1.245924051407455E-2</v>
          </cell>
          <cell r="AS185">
            <v>1.0348546229652512E-2</v>
          </cell>
          <cell r="AT185">
            <v>1.0922293318616256E-2</v>
          </cell>
          <cell r="AU185">
            <v>1.1359813268406078E-2</v>
          </cell>
          <cell r="AV185">
            <v>1.1960639413226542E-2</v>
          </cell>
          <cell r="AW185">
            <v>1.1781415150154528E-2</v>
          </cell>
        </row>
        <row r="186">
          <cell r="G186">
            <v>171493</v>
          </cell>
          <cell r="H186">
            <v>190783</v>
          </cell>
          <cell r="I186">
            <v>195920</v>
          </cell>
          <cell r="J186">
            <v>162671</v>
          </cell>
          <cell r="K186">
            <v>157899</v>
          </cell>
          <cell r="L186">
            <v>176672</v>
          </cell>
          <cell r="M186">
            <v>169722</v>
          </cell>
          <cell r="O186" t="str">
            <v xml:space="preserve">Occasional smoker (all) </v>
          </cell>
          <cell r="P186">
            <v>5.9</v>
          </cell>
          <cell r="Q186">
            <v>6.2</v>
          </cell>
          <cell r="R186">
            <v>5.6</v>
          </cell>
          <cell r="S186">
            <v>6.3</v>
          </cell>
          <cell r="T186">
            <v>7.2</v>
          </cell>
          <cell r="U186">
            <v>7.7</v>
          </cell>
          <cell r="V186">
            <v>7.9</v>
          </cell>
          <cell r="X186" t="str">
            <v xml:space="preserve">Occasional smoker (all) </v>
          </cell>
          <cell r="Y186">
            <v>20236.174000000003</v>
          </cell>
          <cell r="Z186">
            <v>23657.092000000001</v>
          </cell>
          <cell r="AA186">
            <v>21943.040000000001</v>
          </cell>
          <cell r="AB186">
            <v>20496.545999999998</v>
          </cell>
          <cell r="AC186">
            <v>16421.495999999999</v>
          </cell>
          <cell r="AD186">
            <v>27207.488000000001</v>
          </cell>
          <cell r="AE186">
            <v>26816.076000000001</v>
          </cell>
          <cell r="AG186" t="str">
            <v xml:space="preserve">Occasional smoker (all) </v>
          </cell>
          <cell r="AH186">
            <v>4.5996159230987925E-2</v>
          </cell>
          <cell r="AI186">
            <v>5.2115225339216212E-2</v>
          </cell>
          <cell r="AJ186">
            <v>5.5068527880971926E-2</v>
          </cell>
          <cell r="AK186">
            <v>4.6420146111127443E-2</v>
          </cell>
          <cell r="AL186">
            <v>4.5789433390597073E-2</v>
          </cell>
          <cell r="AM186">
            <v>5.1381066842326448E-2</v>
          </cell>
          <cell r="AN186">
            <v>4.84156139941498E-2</v>
          </cell>
          <cell r="AP186" t="str">
            <v xml:space="preserve">Occasional smoker (all) </v>
          </cell>
          <cell r="AQ186">
            <v>5.4275467892565751E-3</v>
          </cell>
          <cell r="AR186">
            <v>6.4622879420628112E-3</v>
          </cell>
          <cell r="AS186">
            <v>6.1676751226688552E-3</v>
          </cell>
          <cell r="AT186">
            <v>5.8489384100020581E-3</v>
          </cell>
          <cell r="AU186">
            <v>6.5936784082459791E-3</v>
          </cell>
          <cell r="AV186">
            <v>7.9126842937182734E-3</v>
          </cell>
          <cell r="AW186">
            <v>7.6496670110756696E-3</v>
          </cell>
        </row>
        <row r="187">
          <cell r="G187">
            <v>58847</v>
          </cell>
          <cell r="H187">
            <v>54286</v>
          </cell>
          <cell r="I187">
            <v>68912</v>
          </cell>
          <cell r="J187">
            <v>62247</v>
          </cell>
          <cell r="K187">
            <v>54548</v>
          </cell>
          <cell r="L187">
            <v>57580</v>
          </cell>
          <cell r="M187">
            <v>50407</v>
          </cell>
          <cell r="O187" t="str">
            <v xml:space="preserve">Occasional smoker (always) </v>
          </cell>
          <cell r="P187">
            <v>9.1</v>
          </cell>
          <cell r="Q187">
            <v>11</v>
          </cell>
          <cell r="R187">
            <v>8.6999999999999993</v>
          </cell>
          <cell r="S187">
            <v>10.1</v>
          </cell>
          <cell r="T187">
            <v>12.1</v>
          </cell>
          <cell r="U187">
            <v>12.9</v>
          </cell>
          <cell r="V187">
            <v>13.8</v>
          </cell>
          <cell r="X187" t="str">
            <v xml:space="preserve">Occasional smoker (always) </v>
          </cell>
          <cell r="Y187">
            <v>10710.153999999999</v>
          </cell>
          <cell r="Z187">
            <v>11942.92</v>
          </cell>
          <cell r="AA187">
            <v>11990.687999999998</v>
          </cell>
          <cell r="AB187">
            <v>12573.893999999998</v>
          </cell>
          <cell r="AC187">
            <v>13200.615999999998</v>
          </cell>
          <cell r="AD187">
            <v>14855.64</v>
          </cell>
          <cell r="AE187">
            <v>13912.332000000002</v>
          </cell>
          <cell r="AG187" t="str">
            <v xml:space="preserve">Occasional smoker (always) </v>
          </cell>
          <cell r="AH187">
            <v>1.5783361316589868E-2</v>
          </cell>
          <cell r="AI187">
            <v>1.4829031531974502E-2</v>
          </cell>
          <cell r="AJ187">
            <v>1.9369550803049907E-2</v>
          </cell>
          <cell r="AK187">
            <v>1.7762937677762783E-2</v>
          </cell>
          <cell r="AL187">
            <v>1.5818478980806017E-2</v>
          </cell>
          <cell r="AM187">
            <v>1.6745844439306493E-2</v>
          </cell>
          <cell r="AN187">
            <v>1.437931355159089E-2</v>
          </cell>
          <cell r="AP187" t="str">
            <v xml:space="preserve">Occasional smoker (always) </v>
          </cell>
          <cell r="AQ187">
            <v>2.8725717596193557E-3</v>
          </cell>
          <cell r="AR187">
            <v>3.2623869370343906E-3</v>
          </cell>
          <cell r="AS187">
            <v>3.3703018397306835E-3</v>
          </cell>
          <cell r="AT187">
            <v>3.5881134109080818E-3</v>
          </cell>
          <cell r="AU187">
            <v>3.8280719133550562E-3</v>
          </cell>
          <cell r="AV187">
            <v>4.3204278653410757E-3</v>
          </cell>
          <cell r="AW187">
            <v>3.9686905402390856E-3</v>
          </cell>
        </row>
        <row r="188">
          <cell r="G188">
            <v>112646</v>
          </cell>
          <cell r="H188">
            <v>136497</v>
          </cell>
          <cell r="I188">
            <v>127008</v>
          </cell>
          <cell r="J188">
            <v>100424</v>
          </cell>
          <cell r="K188">
            <v>103351</v>
          </cell>
          <cell r="L188">
            <v>119092</v>
          </cell>
          <cell r="M188">
            <v>119315</v>
          </cell>
          <cell r="O188" t="str">
            <v>Occasional smoker (former daily)</v>
          </cell>
          <cell r="P188">
            <v>6.7</v>
          </cell>
          <cell r="Q188">
            <v>6.9</v>
          </cell>
          <cell r="R188">
            <v>6.2</v>
          </cell>
          <cell r="S188">
            <v>7.8</v>
          </cell>
          <cell r="T188">
            <v>9</v>
          </cell>
          <cell r="U188">
            <v>9.5</v>
          </cell>
          <cell r="V188">
            <v>9.6999999999999993</v>
          </cell>
          <cell r="X188" t="str">
            <v>Occasional smoker (former daily)</v>
          </cell>
          <cell r="Y188">
            <v>15094.564000000002</v>
          </cell>
          <cell r="Z188">
            <v>18836.585999999999</v>
          </cell>
          <cell r="AA188">
            <v>15748.992</v>
          </cell>
          <cell r="AB188">
            <v>15666.143999999998</v>
          </cell>
          <cell r="AC188">
            <v>18603.18</v>
          </cell>
          <cell r="AD188">
            <v>22627.48</v>
          </cell>
          <cell r="AE188">
            <v>23147.11</v>
          </cell>
          <cell r="AG188" t="str">
            <v>Occasional smoker (former daily)</v>
          </cell>
          <cell r="AH188">
            <v>3.0212797914398057E-2</v>
          </cell>
          <cell r="AI188">
            <v>3.7286193807241713E-2</v>
          </cell>
          <cell r="AJ188">
            <v>3.5698977077922023E-2</v>
          </cell>
          <cell r="AK188">
            <v>2.8657208433364657E-2</v>
          </cell>
          <cell r="AL188">
            <v>2.9970954409791056E-2</v>
          </cell>
          <cell r="AM188">
            <v>3.4635222403019951E-2</v>
          </cell>
          <cell r="AN188">
            <v>3.4036300442558912E-2</v>
          </cell>
          <cell r="AP188" t="str">
            <v>Occasional smoker (former daily)</v>
          </cell>
          <cell r="AQ188">
            <v>4.0485149205293398E-3</v>
          </cell>
          <cell r="AR188">
            <v>5.1454947453993573E-3</v>
          </cell>
          <cell r="AS188">
            <v>4.426673157662331E-3</v>
          </cell>
          <cell r="AT188">
            <v>4.4705245156048861E-3</v>
          </cell>
          <cell r="AU188">
            <v>5.3947717937623896E-3</v>
          </cell>
          <cell r="AV188">
            <v>6.58069225657379E-3</v>
          </cell>
          <cell r="AW188">
            <v>6.6030422858564287E-3</v>
          </cell>
        </row>
        <row r="189">
          <cell r="G189">
            <v>1335632</v>
          </cell>
          <cell r="H189">
            <v>1405342</v>
          </cell>
          <cell r="I189">
            <v>1278343</v>
          </cell>
          <cell r="J189">
            <v>1182067</v>
          </cell>
          <cell r="K189">
            <v>1129038</v>
          </cell>
          <cell r="L189">
            <v>1163322</v>
          </cell>
          <cell r="M189">
            <v>1193811</v>
          </cell>
          <cell r="O189" t="str">
            <v>Former Smoker (daily or occasional)</v>
          </cell>
          <cell r="P189">
            <v>2</v>
          </cell>
          <cell r="Q189">
            <v>2.2999999999999998</v>
          </cell>
          <cell r="R189">
            <v>2</v>
          </cell>
          <cell r="S189">
            <v>2.2999999999999998</v>
          </cell>
          <cell r="T189">
            <v>2.6</v>
          </cell>
          <cell r="U189">
            <v>2.8</v>
          </cell>
          <cell r="V189">
            <v>2.9</v>
          </cell>
          <cell r="X189" t="str">
            <v>Former Smoker (daily or occasional)</v>
          </cell>
          <cell r="Y189">
            <v>53425.279999999999</v>
          </cell>
          <cell r="Z189">
            <v>64645.731999999989</v>
          </cell>
          <cell r="AA189">
            <v>51133.72</v>
          </cell>
          <cell r="AB189">
            <v>54375.081999999995</v>
          </cell>
          <cell r="AC189">
            <v>58709.976000000002</v>
          </cell>
          <cell r="AD189">
            <v>65146.031999999992</v>
          </cell>
          <cell r="AE189">
            <v>69241.038</v>
          </cell>
          <cell r="AG189" t="str">
            <v>Former Smoker (daily or occasional)</v>
          </cell>
          <cell r="AH189">
            <v>0.35823002773292706</v>
          </cell>
          <cell r="AI189">
            <v>0.38389015273197713</v>
          </cell>
          <cell r="AJ189">
            <v>0.35931230674226877</v>
          </cell>
          <cell r="AK189">
            <v>0.3373171791723299</v>
          </cell>
          <cell r="AL189">
            <v>0.32741189175645785</v>
          </cell>
          <cell r="AM189">
            <v>0.33832596812822002</v>
          </cell>
          <cell r="AN189">
            <v>0.34055156407519338</v>
          </cell>
          <cell r="AP189" t="str">
            <v>Former Smoker (daily or occasional)</v>
          </cell>
          <cell r="AQ189">
            <v>1.2896280998385374E-2</v>
          </cell>
          <cell r="AR189">
            <v>1.5355606109279085E-2</v>
          </cell>
          <cell r="AS189">
            <v>1.3653867656206213E-2</v>
          </cell>
          <cell r="AT189">
            <v>1.4167321525237857E-2</v>
          </cell>
          <cell r="AU189">
            <v>1.702541837133581E-2</v>
          </cell>
          <cell r="AV189">
            <v>1.6916298406411002E-2</v>
          </cell>
          <cell r="AW189">
            <v>1.9751990716361217E-2</v>
          </cell>
        </row>
        <row r="190">
          <cell r="G190">
            <v>764915</v>
          </cell>
          <cell r="H190">
            <v>774680</v>
          </cell>
          <cell r="I190">
            <v>683236</v>
          </cell>
          <cell r="J190">
            <v>642678</v>
          </cell>
          <cell r="K190">
            <v>591721</v>
          </cell>
          <cell r="L190">
            <v>623580</v>
          </cell>
          <cell r="M190">
            <v>619128</v>
          </cell>
          <cell r="O190" t="str">
            <v>Former smoker (daily)</v>
          </cell>
          <cell r="P190">
            <v>2</v>
          </cell>
          <cell r="Q190">
            <v>2.6</v>
          </cell>
          <cell r="R190">
            <v>3</v>
          </cell>
          <cell r="S190">
            <v>3.3</v>
          </cell>
          <cell r="T190">
            <v>3.8</v>
          </cell>
          <cell r="U190">
            <v>4.0999999999999996</v>
          </cell>
          <cell r="V190">
            <v>4.2</v>
          </cell>
          <cell r="X190" t="str">
            <v>Former smoker (daily)</v>
          </cell>
          <cell r="Y190">
            <v>30596.6</v>
          </cell>
          <cell r="Z190">
            <v>40283.360000000001</v>
          </cell>
          <cell r="AA190">
            <v>40994.160000000003</v>
          </cell>
          <cell r="AB190">
            <v>42416.748</v>
          </cell>
          <cell r="AC190">
            <v>44970.795999999995</v>
          </cell>
          <cell r="AD190">
            <v>51133.56</v>
          </cell>
          <cell r="AE190">
            <v>52006.752</v>
          </cell>
          <cell r="AG190" t="str">
            <v>Former smoker (daily)</v>
          </cell>
          <cell r="AH190">
            <v>0.20515794894352032</v>
          </cell>
          <cell r="AI190">
            <v>0.21161540999871067</v>
          </cell>
          <cell r="AJ190">
            <v>0.19204165330381653</v>
          </cell>
          <cell r="AK190">
            <v>0.18339597508103572</v>
          </cell>
          <cell r="AL190">
            <v>0.17159430595075009</v>
          </cell>
          <cell r="AM190">
            <v>0.18135417984478538</v>
          </cell>
          <cell r="AN190">
            <v>0.17661506617274117</v>
          </cell>
          <cell r="AP190" t="str">
            <v>Former smoker (daily)</v>
          </cell>
          <cell r="AQ190">
            <v>8.6166338556278536E-3</v>
          </cell>
          <cell r="AR190">
            <v>1.0580770499935534E-2</v>
          </cell>
          <cell r="AS190">
            <v>1.1138415891621359E-2</v>
          </cell>
          <cell r="AT190">
            <v>1.1737342405186287E-2</v>
          </cell>
          <cell r="AU190">
            <v>1.2697978640355507E-2</v>
          </cell>
          <cell r="AV190">
            <v>1.4508334387582832E-2</v>
          </cell>
          <cell r="AW190">
            <v>1.4835665558510258E-2</v>
          </cell>
        </row>
        <row r="191">
          <cell r="G191">
            <v>603527</v>
          </cell>
          <cell r="H191">
            <v>630662</v>
          </cell>
          <cell r="I191">
            <v>595107</v>
          </cell>
          <cell r="J191">
            <v>539389</v>
          </cell>
          <cell r="K191">
            <v>537317</v>
          </cell>
          <cell r="L191">
            <v>539742</v>
          </cell>
          <cell r="M191">
            <v>574683</v>
          </cell>
          <cell r="O191" t="str">
            <v>Former smoker (occasional)</v>
          </cell>
          <cell r="P191">
            <v>2.9</v>
          </cell>
          <cell r="Q191">
            <v>3.3</v>
          </cell>
          <cell r="R191">
            <v>3</v>
          </cell>
          <cell r="S191">
            <v>3.3</v>
          </cell>
          <cell r="T191">
            <v>3.8</v>
          </cell>
          <cell r="U191">
            <v>4.0999999999999996</v>
          </cell>
          <cell r="V191">
            <v>4.2</v>
          </cell>
          <cell r="X191" t="str">
            <v>Former smoker (occasional)</v>
          </cell>
          <cell r="Y191">
            <v>35004.565999999999</v>
          </cell>
          <cell r="Z191">
            <v>41623.691999999995</v>
          </cell>
          <cell r="AA191">
            <v>35706.42</v>
          </cell>
          <cell r="AB191">
            <v>35599.673999999999</v>
          </cell>
          <cell r="AC191">
            <v>40836.091999999997</v>
          </cell>
          <cell r="AD191">
            <v>44258.843999999997</v>
          </cell>
          <cell r="AE191">
            <v>48273.372000000003</v>
          </cell>
          <cell r="AG191" t="str">
            <v>Former smoker (occasional)</v>
          </cell>
          <cell r="AH191">
            <v>0.15307207878940676</v>
          </cell>
          <cell r="AI191">
            <v>0.17227474273326646</v>
          </cell>
          <cell r="AJ191">
            <v>0.16727065343845224</v>
          </cell>
          <cell r="AK191">
            <v>0.1539212040912942</v>
          </cell>
          <cell r="AL191">
            <v>0.15581758580570773</v>
          </cell>
          <cell r="AM191">
            <v>0.15697178828343461</v>
          </cell>
          <cell r="AN191">
            <v>0.16393649790245218</v>
          </cell>
          <cell r="AP191" t="str">
            <v>Former smoker (occasional)</v>
          </cell>
          <cell r="AQ191">
            <v>8.572036412206779E-3</v>
          </cell>
          <cell r="AR191">
            <v>1.1025583534929053E-2</v>
          </cell>
          <cell r="AS191">
            <v>9.7016978994302287E-3</v>
          </cell>
          <cell r="AT191">
            <v>9.8509570618428282E-3</v>
          </cell>
          <cell r="AU191">
            <v>1.1530501349622373E-2</v>
          </cell>
          <cell r="AV191">
            <v>1.255774306267477E-2</v>
          </cell>
          <cell r="AW191">
            <v>1.3770665823805983E-2</v>
          </cell>
        </row>
        <row r="192">
          <cell r="G192">
            <v>1321094</v>
          </cell>
          <cell r="H192">
            <v>1352000</v>
          </cell>
          <cell r="I192">
            <v>1448701</v>
          </cell>
          <cell r="J192">
            <v>1561531</v>
          </cell>
          <cell r="K192">
            <v>1632072</v>
          </cell>
          <cell r="L192">
            <v>1584393</v>
          </cell>
          <cell r="M192">
            <v>1683100</v>
          </cell>
          <cell r="O192" t="str">
            <v>Never Smoker</v>
          </cell>
          <cell r="P192">
            <v>2</v>
          </cell>
          <cell r="Q192">
            <v>2.2999999999999998</v>
          </cell>
          <cell r="R192">
            <v>2</v>
          </cell>
          <cell r="S192">
            <v>1.8</v>
          </cell>
          <cell r="T192">
            <v>2</v>
          </cell>
          <cell r="U192">
            <v>2.2000000000000002</v>
          </cell>
          <cell r="V192">
            <v>2.2000000000000002</v>
          </cell>
          <cell r="X192" t="str">
            <v>Never Smoker</v>
          </cell>
          <cell r="Y192">
            <v>52843.76</v>
          </cell>
          <cell r="Z192">
            <v>62191.999999999993</v>
          </cell>
          <cell r="AA192">
            <v>57948.04</v>
          </cell>
          <cell r="AB192">
            <v>56215.116000000009</v>
          </cell>
          <cell r="AC192">
            <v>65282.879999999997</v>
          </cell>
          <cell r="AD192">
            <v>69713.292000000001</v>
          </cell>
          <cell r="AE192">
            <v>74056.400000000009</v>
          </cell>
          <cell r="AG192" t="str">
            <v>Never Smoker</v>
          </cell>
          <cell r="AH192">
            <v>0.35433078891326619</v>
          </cell>
          <cell r="AI192">
            <v>0.36931898889639181</v>
          </cell>
          <cell r="AJ192">
            <v>0.40719595452068147</v>
          </cell>
          <cell r="AK192">
            <v>0.44560184161316363</v>
          </cell>
          <cell r="AL192">
            <v>0.47328768473934946</v>
          </cell>
          <cell r="AM192">
            <v>0.4607849723641218</v>
          </cell>
          <cell r="AN192">
            <v>0.48012820915116206</v>
          </cell>
          <cell r="AP192" t="str">
            <v>Never Smoker</v>
          </cell>
          <cell r="AQ192">
            <v>1.2755908400877583E-2</v>
          </cell>
          <cell r="AR192">
            <v>1.4772759555855672E-2</v>
          </cell>
          <cell r="AS192">
            <v>1.3844662453703169E-2</v>
          </cell>
          <cell r="AT192">
            <v>1.4259258931621237E-2</v>
          </cell>
          <cell r="AU192">
            <v>1.7038356650616582E-2</v>
          </cell>
          <cell r="AV192">
            <v>2.3039248618206089E-2</v>
          </cell>
          <cell r="AW192">
            <v>2.1125641202651133E-2</v>
          </cell>
        </row>
        <row r="193">
          <cell r="G193">
            <v>7268312</v>
          </cell>
          <cell r="H193">
            <v>7809306</v>
          </cell>
          <cell r="I193">
            <v>8296267</v>
          </cell>
          <cell r="J193">
            <v>8911815</v>
          </cell>
          <cell r="K193">
            <v>9364805</v>
          </cell>
          <cell r="L193">
            <v>9612746</v>
          </cell>
          <cell r="M193">
            <v>9737479</v>
          </cell>
          <cell r="O193" t="str">
            <v>All people</v>
          </cell>
          <cell r="P193">
            <v>0.3</v>
          </cell>
          <cell r="Q193">
            <v>0.3</v>
          </cell>
          <cell r="R193">
            <v>0.3</v>
          </cell>
          <cell r="S193">
            <v>0.3</v>
          </cell>
          <cell r="T193">
            <v>0.3</v>
          </cell>
          <cell r="U193">
            <v>0.4</v>
          </cell>
          <cell r="V193">
            <v>0.6</v>
          </cell>
          <cell r="X193" t="str">
            <v>All people</v>
          </cell>
          <cell r="Y193">
            <v>43609.872000000003</v>
          </cell>
          <cell r="Z193">
            <v>46855.835999999996</v>
          </cell>
          <cell r="AA193">
            <v>49777.601999999999</v>
          </cell>
          <cell r="AB193">
            <v>53470.89</v>
          </cell>
          <cell r="AC193">
            <v>56188.83</v>
          </cell>
          <cell r="AD193">
            <v>76901.968000000008</v>
          </cell>
          <cell r="AE193">
            <v>116849.74799999999</v>
          </cell>
          <cell r="AG193" t="str">
            <v>All people</v>
          </cell>
          <cell r="AH193"/>
          <cell r="AI193"/>
          <cell r="AJ193"/>
          <cell r="AK193"/>
          <cell r="AL193"/>
          <cell r="AM193"/>
          <cell r="AN193"/>
          <cell r="AP193" t="str">
            <v>All people</v>
          </cell>
          <cell r="AQ193"/>
          <cell r="AR193"/>
          <cell r="AS193"/>
          <cell r="AT193"/>
          <cell r="AU193"/>
          <cell r="AV193"/>
          <cell r="AW193"/>
        </row>
        <row r="194">
          <cell r="G194">
            <v>1870627</v>
          </cell>
          <cell r="H194">
            <v>1801651</v>
          </cell>
          <cell r="I194">
            <v>1857953</v>
          </cell>
          <cell r="J194">
            <v>2061114</v>
          </cell>
          <cell r="K194">
            <v>2134218</v>
          </cell>
          <cell r="L194">
            <v>2144372</v>
          </cell>
          <cell r="M194">
            <v>2032570</v>
          </cell>
          <cell r="O194" t="str">
            <v>Current Smoker (daily or occasional)</v>
          </cell>
          <cell r="P194">
            <v>1.5</v>
          </cell>
          <cell r="Q194">
            <v>1.7</v>
          </cell>
          <cell r="R194">
            <v>1.8</v>
          </cell>
          <cell r="S194">
            <v>1.6</v>
          </cell>
          <cell r="T194">
            <v>1.8</v>
          </cell>
          <cell r="U194">
            <v>1.9</v>
          </cell>
          <cell r="V194">
            <v>2</v>
          </cell>
          <cell r="X194" t="str">
            <v>Current Smoker (daily or occasional)</v>
          </cell>
          <cell r="Y194">
            <v>56118.81</v>
          </cell>
          <cell r="Z194">
            <v>61256.133999999991</v>
          </cell>
          <cell r="AA194">
            <v>66886.308000000005</v>
          </cell>
          <cell r="AB194">
            <v>65955.648000000001</v>
          </cell>
          <cell r="AC194">
            <v>76831.847999999998</v>
          </cell>
          <cell r="AD194">
            <v>81486.135999999999</v>
          </cell>
          <cell r="AE194">
            <v>81302.8</v>
          </cell>
          <cell r="AG194" t="str">
            <v>Current Smoker (daily or occasional)</v>
          </cell>
          <cell r="AH194">
            <v>0.25736746028513913</v>
          </cell>
          <cell r="AI194">
            <v>0.23070564785142239</v>
          </cell>
          <cell r="AJ194">
            <v>0.22395048278942806</v>
          </cell>
          <cell r="AK194">
            <v>0.23127881357501251</v>
          </cell>
          <cell r="AL194">
            <v>0.22789775120784683</v>
          </cell>
          <cell r="AM194">
            <v>0.22307590359716151</v>
          </cell>
          <cell r="AN194">
            <v>0.20873677879048572</v>
          </cell>
          <cell r="AP194" t="str">
            <v>Current Smoker (daily or occasional)</v>
          </cell>
          <cell r="AQ194">
            <v>7.7210238085541737E-3</v>
          </cell>
          <cell r="AR194">
            <v>7.8439920269483612E-3</v>
          </cell>
          <cell r="AS194">
            <v>8.0622173804194095E-3</v>
          </cell>
          <cell r="AT194">
            <v>7.4009220344004008E-3</v>
          </cell>
          <cell r="AU194">
            <v>8.2043190434824866E-3</v>
          </cell>
          <cell r="AV194">
            <v>8.4768843366921365E-3</v>
          </cell>
          <cell r="AW194">
            <v>8.3494711516194295E-3</v>
          </cell>
        </row>
        <row r="195">
          <cell r="G195">
            <v>1646892</v>
          </cell>
          <cell r="H195">
            <v>1535181</v>
          </cell>
          <cell r="I195">
            <v>1556791</v>
          </cell>
          <cell r="J195">
            <v>1768645</v>
          </cell>
          <cell r="K195">
            <v>1797666</v>
          </cell>
          <cell r="L195">
            <v>1806746</v>
          </cell>
          <cell r="M195">
            <v>1688855</v>
          </cell>
          <cell r="O195" t="str">
            <v>Daily Smoker</v>
          </cell>
          <cell r="P195">
            <v>1.5</v>
          </cell>
          <cell r="Q195">
            <v>1.7</v>
          </cell>
          <cell r="R195">
            <v>1.8</v>
          </cell>
          <cell r="S195">
            <v>1.9</v>
          </cell>
          <cell r="T195">
            <v>2.1</v>
          </cell>
          <cell r="U195">
            <v>2.2999999999999998</v>
          </cell>
          <cell r="V195">
            <v>2.4</v>
          </cell>
          <cell r="X195" t="str">
            <v>Daily Smoker</v>
          </cell>
          <cell r="Y195">
            <v>49406.76</v>
          </cell>
          <cell r="Z195">
            <v>52196.153999999995</v>
          </cell>
          <cell r="AA195">
            <v>56044.476000000002</v>
          </cell>
          <cell r="AB195">
            <v>67208.509999999995</v>
          </cell>
          <cell r="AC195">
            <v>75501.972000000009</v>
          </cell>
          <cell r="AD195">
            <v>83110.315999999992</v>
          </cell>
          <cell r="AE195">
            <v>81065.039999999994</v>
          </cell>
          <cell r="AG195" t="str">
            <v>Daily Smoker</v>
          </cell>
          <cell r="AH195">
            <v>0.22658520988091871</v>
          </cell>
          <cell r="AI195">
            <v>0.19658353764086078</v>
          </cell>
          <cell r="AJ195">
            <v>0.18764957781614308</v>
          </cell>
          <cell r="AK195">
            <v>0.19846069515581283</v>
          </cell>
          <cell r="AL195">
            <v>0.19195978987282702</v>
          </cell>
          <cell r="AM195">
            <v>0.18795316135472631</v>
          </cell>
          <cell r="AN195">
            <v>0.17343862821167574</v>
          </cell>
          <cell r="AP195" t="str">
            <v>Daily Smoker</v>
          </cell>
          <cell r="AQ195">
            <v>6.7975562964275619E-3</v>
          </cell>
          <cell r="AR195">
            <v>6.6838402797892663E-3</v>
          </cell>
          <cell r="AS195">
            <v>6.7553848013811512E-3</v>
          </cell>
          <cell r="AT195">
            <v>7.541506415920887E-3</v>
          </cell>
          <cell r="AU195">
            <v>8.0623111746587345E-3</v>
          </cell>
          <cell r="AV195">
            <v>8.6458454223174094E-3</v>
          </cell>
          <cell r="AW195">
            <v>8.3250541541604346E-3</v>
          </cell>
        </row>
        <row r="196">
          <cell r="G196">
            <v>223735</v>
          </cell>
          <cell r="H196">
            <v>266470</v>
          </cell>
          <cell r="I196">
            <v>301162</v>
          </cell>
          <cell r="J196">
            <v>292469</v>
          </cell>
          <cell r="K196">
            <v>336552</v>
          </cell>
          <cell r="L196">
            <v>337626</v>
          </cell>
          <cell r="M196">
            <v>343715</v>
          </cell>
          <cell r="O196" t="str">
            <v xml:space="preserve">Occasional smoker (all) </v>
          </cell>
          <cell r="P196">
            <v>4.8</v>
          </cell>
          <cell r="Q196">
            <v>4.5</v>
          </cell>
          <cell r="R196">
            <v>4.3</v>
          </cell>
          <cell r="S196">
            <v>5</v>
          </cell>
          <cell r="T196">
            <v>5.2</v>
          </cell>
          <cell r="U196">
            <v>5.6</v>
          </cell>
          <cell r="V196">
            <v>5.7</v>
          </cell>
          <cell r="X196" t="str">
            <v xml:space="preserve">Occasional smoker (all) </v>
          </cell>
          <cell r="Y196">
            <v>21478.560000000001</v>
          </cell>
          <cell r="Z196">
            <v>23982.3</v>
          </cell>
          <cell r="AA196">
            <v>25899.931999999997</v>
          </cell>
          <cell r="AB196">
            <v>29246.9</v>
          </cell>
          <cell r="AC196">
            <v>49809.696000000004</v>
          </cell>
          <cell r="AD196">
            <v>37814.111999999994</v>
          </cell>
          <cell r="AE196">
            <v>39183.51</v>
          </cell>
          <cell r="AG196" t="str">
            <v xml:space="preserve">Occasional smoker (all) </v>
          </cell>
          <cell r="AH196">
            <v>3.0782250404220401E-2</v>
          </cell>
          <cell r="AI196">
            <v>3.4122110210561607E-2</v>
          </cell>
          <cell r="AJ196">
            <v>3.6300904973284975E-2</v>
          </cell>
          <cell r="AK196">
            <v>3.2818118419199682E-2</v>
          </cell>
          <cell r="AL196">
            <v>3.5937961335019787E-2</v>
          </cell>
          <cell r="AM196">
            <v>3.5122742242435202E-2</v>
          </cell>
          <cell r="AN196">
            <v>3.5298150578809979E-2</v>
          </cell>
          <cell r="AP196" t="str">
            <v xml:space="preserve">Occasional smoker (all) </v>
          </cell>
          <cell r="AQ196">
            <v>2.8935315379967179E-3</v>
          </cell>
          <cell r="AR196">
            <v>3.0709899189505447E-3</v>
          </cell>
          <cell r="AS196">
            <v>3.1218778277025076E-3</v>
          </cell>
          <cell r="AT196">
            <v>3.2818118419199681E-3</v>
          </cell>
          <cell r="AU196">
            <v>3.7375479788420581E-3</v>
          </cell>
          <cell r="AV196">
            <v>3.9337471311527419E-3</v>
          </cell>
          <cell r="AW196">
            <v>4.0239891659843378E-3</v>
          </cell>
        </row>
        <row r="197">
          <cell r="G197">
            <v>73487</v>
          </cell>
          <cell r="H197">
            <v>70441</v>
          </cell>
          <cell r="I197">
            <v>90566</v>
          </cell>
          <cell r="J197">
            <v>98899</v>
          </cell>
          <cell r="K197">
            <v>81401</v>
          </cell>
          <cell r="L197">
            <v>95542</v>
          </cell>
          <cell r="M197">
            <v>115268</v>
          </cell>
          <cell r="O197" t="str">
            <v xml:space="preserve">Occasional smoker (always) </v>
          </cell>
          <cell r="P197">
            <v>8.1999999999999993</v>
          </cell>
          <cell r="Q197">
            <v>9.3000000000000007</v>
          </cell>
          <cell r="R197">
            <v>8</v>
          </cell>
          <cell r="S197">
            <v>8.1999999999999993</v>
          </cell>
          <cell r="T197">
            <v>10.199999999999999</v>
          </cell>
          <cell r="U197">
            <v>10.199999999999999</v>
          </cell>
          <cell r="V197">
            <v>9.8000000000000007</v>
          </cell>
          <cell r="X197" t="str">
            <v xml:space="preserve">Occasional smoker (always) </v>
          </cell>
          <cell r="Y197">
            <v>12051.867999999999</v>
          </cell>
          <cell r="Z197">
            <v>13102.026000000002</v>
          </cell>
          <cell r="AA197">
            <v>14490.56</v>
          </cell>
          <cell r="AB197">
            <v>16219.435999999998</v>
          </cell>
          <cell r="AC197">
            <v>16605.804</v>
          </cell>
          <cell r="AD197">
            <v>19490.567999999999</v>
          </cell>
          <cell r="AE197">
            <v>22592.528000000002</v>
          </cell>
          <cell r="AG197" t="str">
            <v xml:space="preserve">Occasional smoker (always) </v>
          </cell>
          <cell r="AH197">
            <v>1.0110600645651975E-2</v>
          </cell>
          <cell r="AI197">
            <v>9.0201357201267311E-3</v>
          </cell>
          <cell r="AJ197">
            <v>1.0916476048806047E-2</v>
          </cell>
          <cell r="AK197">
            <v>1.1097514928216081E-2</v>
          </cell>
          <cell r="AL197">
            <v>8.6922258391925935E-3</v>
          </cell>
          <cell r="AM197">
            <v>9.9390954468161329E-3</v>
          </cell>
          <cell r="AN197">
            <v>1.1837560830683177E-2</v>
          </cell>
          <cell r="AP197" t="str">
            <v xml:space="preserve">Occasional smoker (always) </v>
          </cell>
          <cell r="AQ197">
            <v>1.6581385058869239E-3</v>
          </cell>
          <cell r="AR197">
            <v>1.5514633438617979E-3</v>
          </cell>
          <cell r="AS197">
            <v>1.7466361678089677E-3</v>
          </cell>
          <cell r="AT197">
            <v>1.819992448227437E-3</v>
          </cell>
          <cell r="AU197">
            <v>1.773214071195289E-3</v>
          </cell>
          <cell r="AV197">
            <v>2.0275754711504908E-3</v>
          </cell>
          <cell r="AW197">
            <v>2.3201619228139028E-3</v>
          </cell>
        </row>
        <row r="198">
          <cell r="G198">
            <v>150248</v>
          </cell>
          <cell r="H198">
            <v>196029</v>
          </cell>
          <cell r="I198">
            <v>210596</v>
          </cell>
          <cell r="J198">
            <v>193570</v>
          </cell>
          <cell r="K198">
            <v>255151</v>
          </cell>
          <cell r="L198">
            <v>242084</v>
          </cell>
          <cell r="M198">
            <v>228447</v>
          </cell>
          <cell r="O198" t="str">
            <v>Occasional smoker (former daily)</v>
          </cell>
          <cell r="P198">
            <v>5.5</v>
          </cell>
          <cell r="Q198">
            <v>5.9</v>
          </cell>
          <cell r="R198">
            <v>5.3</v>
          </cell>
          <cell r="S198">
            <v>6.5</v>
          </cell>
          <cell r="T198">
            <v>5.7</v>
          </cell>
          <cell r="U198">
            <v>6.9</v>
          </cell>
          <cell r="V198">
            <v>6.9</v>
          </cell>
          <cell r="X198" t="str">
            <v>Occasional smoker (former daily)</v>
          </cell>
          <cell r="Y198">
            <v>16527.28</v>
          </cell>
          <cell r="Z198">
            <v>23131.422000000002</v>
          </cell>
          <cell r="AA198">
            <v>22323.175999999999</v>
          </cell>
          <cell r="AB198">
            <v>25164.1</v>
          </cell>
          <cell r="AC198">
            <v>29087.214</v>
          </cell>
          <cell r="AD198">
            <v>33407.592000000004</v>
          </cell>
          <cell r="AE198">
            <v>31525.686000000002</v>
          </cell>
          <cell r="AG198" t="str">
            <v>Occasional smoker (former daily)</v>
          </cell>
          <cell r="AH198">
            <v>2.0671649758568427E-2</v>
          </cell>
          <cell r="AI198">
            <v>2.5101974490434872E-2</v>
          </cell>
          <cell r="AJ198">
            <v>2.5384428924478925E-2</v>
          </cell>
          <cell r="AK198">
            <v>2.1720603490983599E-2</v>
          </cell>
          <cell r="AL198">
            <v>2.7245735495827195E-2</v>
          </cell>
          <cell r="AM198">
            <v>2.5183646795619068E-2</v>
          </cell>
          <cell r="AN198">
            <v>2.3460589748126801E-2</v>
          </cell>
          <cell r="AP198" t="str">
            <v>Occasional smoker (former daily)</v>
          </cell>
          <cell r="AQ198">
            <v>2.2738814734425271E-3</v>
          </cell>
          <cell r="AR198">
            <v>2.962032989871315E-3</v>
          </cell>
          <cell r="AS198">
            <v>2.6907494659947663E-3</v>
          </cell>
          <cell r="AT198">
            <v>2.8236784538278681E-3</v>
          </cell>
          <cell r="AU198">
            <v>3.1060138465243002E-3</v>
          </cell>
          <cell r="AV198">
            <v>3.4753432577954314E-3</v>
          </cell>
          <cell r="AW198">
            <v>3.2375613852414988E-3</v>
          </cell>
        </row>
        <row r="199">
          <cell r="G199">
            <v>3334278</v>
          </cell>
          <cell r="H199">
            <v>3854333</v>
          </cell>
          <cell r="I199">
            <v>4070788</v>
          </cell>
          <cell r="J199">
            <v>4092929</v>
          </cell>
          <cell r="K199">
            <v>4340189</v>
          </cell>
          <cell r="L199">
            <v>4384759</v>
          </cell>
          <cell r="M199">
            <v>4406258</v>
          </cell>
          <cell r="O199" t="str">
            <v>Former Smoker (daily or occasional)</v>
          </cell>
          <cell r="P199">
            <v>0.9</v>
          </cell>
          <cell r="Q199">
            <v>1</v>
          </cell>
          <cell r="R199">
            <v>0.9</v>
          </cell>
          <cell r="S199">
            <v>0.9</v>
          </cell>
          <cell r="T199">
            <v>1</v>
          </cell>
          <cell r="U199">
            <v>1.1000000000000001</v>
          </cell>
          <cell r="V199">
            <v>1.2</v>
          </cell>
          <cell r="X199" t="str">
            <v>Former Smoker (daily or occasional)</v>
          </cell>
          <cell r="Y199">
            <v>60017.004000000001</v>
          </cell>
          <cell r="Z199">
            <v>77086.66</v>
          </cell>
          <cell r="AA199">
            <v>73274.184000000008</v>
          </cell>
          <cell r="AB199">
            <v>73672.722000000009</v>
          </cell>
          <cell r="AC199">
            <v>86803.78</v>
          </cell>
          <cell r="AD199">
            <v>96464.698000000004</v>
          </cell>
          <cell r="AE199">
            <v>105750.192</v>
          </cell>
          <cell r="AG199" t="str">
            <v>Former Smoker (daily or occasional)</v>
          </cell>
          <cell r="AH199">
            <v>0.45874172710252392</v>
          </cell>
          <cell r="AI199">
            <v>0.49355640565243569</v>
          </cell>
          <cell r="AJ199">
            <v>0.49067707198912475</v>
          </cell>
          <cell r="AK199">
            <v>0.45926996913647783</v>
          </cell>
          <cell r="AL199">
            <v>0.46345748790284474</v>
          </cell>
          <cell r="AM199">
            <v>0.45614010814391642</v>
          </cell>
          <cell r="AN199">
            <v>0.45250500668602212</v>
          </cell>
          <cell r="AP199" t="str">
            <v>Former Smoker (daily or occasional)</v>
          </cell>
          <cell r="AQ199">
            <v>8.2573510878454302E-3</v>
          </cell>
          <cell r="AR199">
            <v>9.8711281130487143E-3</v>
          </cell>
          <cell r="AS199">
            <v>8.8321872958042457E-3</v>
          </cell>
          <cell r="AT199">
            <v>8.2668594444566014E-3</v>
          </cell>
          <cell r="AU199">
            <v>9.2691497580568941E-3</v>
          </cell>
          <cell r="AV199">
            <v>1.0035082379166163E-2</v>
          </cell>
          <cell r="AW199">
            <v>1.086012016046453E-2</v>
          </cell>
        </row>
        <row r="200">
          <cell r="G200">
            <v>2316006</v>
          </cell>
          <cell r="H200">
            <v>2676029</v>
          </cell>
          <cell r="I200">
            <v>2831933</v>
          </cell>
          <cell r="J200">
            <v>2835045</v>
          </cell>
          <cell r="K200">
            <v>2910413</v>
          </cell>
          <cell r="L200">
            <v>2915764</v>
          </cell>
          <cell r="M200">
            <v>2853228</v>
          </cell>
          <cell r="O200" t="str">
            <v>Former smoker (daily)</v>
          </cell>
          <cell r="P200">
            <v>1.3</v>
          </cell>
          <cell r="Q200">
            <v>1</v>
          </cell>
          <cell r="R200">
            <v>1.5</v>
          </cell>
          <cell r="S200">
            <v>1.6</v>
          </cell>
          <cell r="T200">
            <v>1.8</v>
          </cell>
          <cell r="U200">
            <v>1.9</v>
          </cell>
          <cell r="V200">
            <v>2</v>
          </cell>
          <cell r="X200" t="str">
            <v>Former smoker (daily)</v>
          </cell>
          <cell r="Y200">
            <v>60216.156000000003</v>
          </cell>
          <cell r="Z200">
            <v>53520.58</v>
          </cell>
          <cell r="AA200">
            <v>84957.99</v>
          </cell>
          <cell r="AB200">
            <v>90721.44</v>
          </cell>
          <cell r="AC200">
            <v>104774.868</v>
          </cell>
          <cell r="AD200">
            <v>110799.03199999999</v>
          </cell>
          <cell r="AE200">
            <v>114129.12</v>
          </cell>
          <cell r="AG200" t="str">
            <v>Former smoker (daily)</v>
          </cell>
          <cell r="AH200">
            <v>0.3186442739387082</v>
          </cell>
          <cell r="AI200">
            <v>0.34267180720028129</v>
          </cell>
          <cell r="AJ200">
            <v>0.34135027235743498</v>
          </cell>
          <cell r="AK200">
            <v>0.31812206604378568</v>
          </cell>
          <cell r="AL200">
            <v>0.31078201841896336</v>
          </cell>
          <cell r="AM200">
            <v>0.30332269260001254</v>
          </cell>
          <cell r="AN200">
            <v>0.29301506067432853</v>
          </cell>
          <cell r="AP200" t="str">
            <v>Former smoker (daily)</v>
          </cell>
          <cell r="AQ200">
            <v>8.2847511224064131E-3</v>
          </cell>
          <cell r="AR200">
            <v>9.5948106016078751E-3</v>
          </cell>
          <cell r="AS200">
            <v>9.5578076260081791E-3</v>
          </cell>
          <cell r="AT200">
            <v>1.0179906113401143E-2</v>
          </cell>
          <cell r="AU200">
            <v>1.0566588626244752E-2</v>
          </cell>
          <cell r="AV200">
            <v>1.1526262318800475E-2</v>
          </cell>
          <cell r="AW200">
            <v>1.1720602426973141E-2</v>
          </cell>
        </row>
        <row r="201">
          <cell r="G201">
            <v>1018272</v>
          </cell>
          <cell r="H201">
            <v>1178304</v>
          </cell>
          <cell r="I201">
            <v>1238855</v>
          </cell>
          <cell r="J201">
            <v>1257884</v>
          </cell>
          <cell r="K201">
            <v>1429776</v>
          </cell>
          <cell r="L201">
            <v>1468995</v>
          </cell>
          <cell r="M201">
            <v>1553030</v>
          </cell>
          <cell r="O201" t="str">
            <v>Former smoker (occasional)</v>
          </cell>
          <cell r="P201">
            <v>2</v>
          </cell>
          <cell r="Q201">
            <v>2.1</v>
          </cell>
          <cell r="R201">
            <v>2.2000000000000002</v>
          </cell>
          <cell r="S201">
            <v>2.2999999999999998</v>
          </cell>
          <cell r="T201">
            <v>2.7</v>
          </cell>
          <cell r="U201">
            <v>2.9</v>
          </cell>
          <cell r="V201">
            <v>2.4</v>
          </cell>
          <cell r="X201" t="str">
            <v>Former smoker (occasional)</v>
          </cell>
          <cell r="Y201">
            <v>40730.879999999997</v>
          </cell>
          <cell r="Z201">
            <v>49488.767999999996</v>
          </cell>
          <cell r="AA201">
            <v>54509.62</v>
          </cell>
          <cell r="AB201">
            <v>57862.663999999997</v>
          </cell>
          <cell r="AC201">
            <v>77207.90400000001</v>
          </cell>
          <cell r="AD201">
            <v>85201.71</v>
          </cell>
          <cell r="AE201">
            <v>74545.440000000002</v>
          </cell>
          <cell r="AG201" t="str">
            <v>Former smoker (occasional)</v>
          </cell>
          <cell r="AH201">
            <v>0.14009745316381575</v>
          </cell>
          <cell r="AI201">
            <v>0.15088459845215438</v>
          </cell>
          <cell r="AJ201">
            <v>0.14932679963168977</v>
          </cell>
          <cell r="AK201">
            <v>0.14114790309269212</v>
          </cell>
          <cell r="AL201">
            <v>0.15267546948388142</v>
          </cell>
          <cell r="AM201">
            <v>0.15281741554390391</v>
          </cell>
          <cell r="AN201">
            <v>0.15948994601169358</v>
          </cell>
          <cell r="AP201" t="str">
            <v>Former smoker (occasional)</v>
          </cell>
          <cell r="AQ201">
            <v>5.6038981265526299E-3</v>
          </cell>
          <cell r="AR201">
            <v>6.337153134990484E-3</v>
          </cell>
          <cell r="AS201">
            <v>6.5703791837943507E-3</v>
          </cell>
          <cell r="AT201">
            <v>6.4928035422638372E-3</v>
          </cell>
          <cell r="AU201">
            <v>8.2444753521295974E-3</v>
          </cell>
          <cell r="AV201">
            <v>8.8634101015464262E-3</v>
          </cell>
          <cell r="AW201">
            <v>7.6555174085612921E-3</v>
          </cell>
        </row>
        <row r="202">
          <cell r="G202">
            <v>2063407</v>
          </cell>
          <cell r="H202">
            <v>2153322</v>
          </cell>
          <cell r="I202">
            <v>2367526</v>
          </cell>
          <cell r="J202">
            <v>2757772</v>
          </cell>
          <cell r="K202">
            <v>2890398</v>
          </cell>
          <cell r="L202">
            <v>3083615</v>
          </cell>
          <cell r="M202">
            <v>3298651</v>
          </cell>
          <cell r="O202" t="str">
            <v>Never Smoker</v>
          </cell>
          <cell r="P202">
            <v>1.3</v>
          </cell>
          <cell r="Q202">
            <v>1</v>
          </cell>
          <cell r="R202">
            <v>1.5</v>
          </cell>
          <cell r="S202">
            <v>1.6</v>
          </cell>
          <cell r="T202">
            <v>1.8</v>
          </cell>
          <cell r="U202">
            <v>1.5</v>
          </cell>
          <cell r="V202">
            <v>1.5</v>
          </cell>
          <cell r="X202" t="str">
            <v>Never Smoker</v>
          </cell>
          <cell r="Y202">
            <v>53648.582000000002</v>
          </cell>
          <cell r="Z202">
            <v>43066.44</v>
          </cell>
          <cell r="AA202">
            <v>71025.78</v>
          </cell>
          <cell r="AB202">
            <v>88248.703999999998</v>
          </cell>
          <cell r="AC202">
            <v>104054.32800000001</v>
          </cell>
          <cell r="AD202">
            <v>92508.45</v>
          </cell>
          <cell r="AE202">
            <v>98959.53</v>
          </cell>
          <cell r="AG202" t="str">
            <v>Never Smoker</v>
          </cell>
          <cell r="AH202">
            <v>0.28389081261233695</v>
          </cell>
          <cell r="AI202">
            <v>0.27573794649614192</v>
          </cell>
          <cell r="AJ202">
            <v>0.28537244522144717</v>
          </cell>
          <cell r="AK202">
            <v>0.30945121728850972</v>
          </cell>
          <cell r="AL202">
            <v>0.30864476088930842</v>
          </cell>
          <cell r="AM202">
            <v>0.32078398825892207</v>
          </cell>
          <cell r="AN202">
            <v>0.3387582145234922</v>
          </cell>
          <cell r="AP202" t="str">
            <v>Never Smoker</v>
          </cell>
          <cell r="AQ202">
            <v>7.3811611279207615E-3</v>
          </cell>
          <cell r="AR202">
            <v>7.720662501891973E-3</v>
          </cell>
          <cell r="AS202">
            <v>7.99042846620052E-3</v>
          </cell>
          <cell r="AT202">
            <v>9.9024389532323103E-3</v>
          </cell>
          <cell r="AU202">
            <v>1.0493921870236487E-2</v>
          </cell>
          <cell r="AV202">
            <v>9.6235196477676629E-3</v>
          </cell>
          <cell r="AW202">
            <v>1.0162746435704766E-2</v>
          </cell>
        </row>
        <row r="203">
          <cell r="G203">
            <v>3594376</v>
          </cell>
          <cell r="H203">
            <v>3862735</v>
          </cell>
          <cell r="I203">
            <v>4100787</v>
          </cell>
          <cell r="J203">
            <v>4405490</v>
          </cell>
          <cell r="K203">
            <v>4640061</v>
          </cell>
          <cell r="L203">
            <v>4763115</v>
          </cell>
          <cell r="M203">
            <v>4838321</v>
          </cell>
          <cell r="O203" t="str">
            <v>All people</v>
          </cell>
          <cell r="P203">
            <v>0.9</v>
          </cell>
          <cell r="Q203">
            <v>1</v>
          </cell>
          <cell r="R203">
            <v>0.9</v>
          </cell>
          <cell r="S203">
            <v>0.9</v>
          </cell>
          <cell r="T203">
            <v>1</v>
          </cell>
          <cell r="U203">
            <v>1.1000000000000001</v>
          </cell>
          <cell r="V203">
            <v>1.2</v>
          </cell>
          <cell r="X203" t="str">
            <v>All people</v>
          </cell>
          <cell r="Y203">
            <v>64698.767999999996</v>
          </cell>
          <cell r="Z203">
            <v>77254.7</v>
          </cell>
          <cell r="AA203">
            <v>73814.166000000012</v>
          </cell>
          <cell r="AB203">
            <v>79298.820000000007</v>
          </cell>
          <cell r="AC203">
            <v>92801.22</v>
          </cell>
          <cell r="AD203">
            <v>104788.53</v>
          </cell>
          <cell r="AE203">
            <v>116119.704</v>
          </cell>
          <cell r="AG203" t="str">
            <v>All people</v>
          </cell>
          <cell r="AH203"/>
          <cell r="AI203"/>
          <cell r="AJ203"/>
          <cell r="AK203"/>
          <cell r="AL203"/>
          <cell r="AM203"/>
          <cell r="AN203"/>
          <cell r="AP203" t="str">
            <v>All people</v>
          </cell>
          <cell r="AQ203"/>
          <cell r="AR203"/>
          <cell r="AS203"/>
          <cell r="AT203"/>
          <cell r="AU203"/>
          <cell r="AV203"/>
          <cell r="AW203"/>
        </row>
        <row r="204">
          <cell r="G204">
            <v>1002720</v>
          </cell>
          <cell r="H204">
            <v>945925</v>
          </cell>
          <cell r="I204">
            <v>966239</v>
          </cell>
          <cell r="J204">
            <v>1109050</v>
          </cell>
          <cell r="K204">
            <v>1186366</v>
          </cell>
          <cell r="L204">
            <v>1174662</v>
          </cell>
          <cell r="M204">
            <v>1127865</v>
          </cell>
          <cell r="O204" t="str">
            <v>Current Smoker (daily or occasional)</v>
          </cell>
          <cell r="P204">
            <v>2</v>
          </cell>
          <cell r="Q204">
            <v>2.5</v>
          </cell>
          <cell r="R204">
            <v>2.6</v>
          </cell>
          <cell r="S204">
            <v>2.2999999999999998</v>
          </cell>
          <cell r="T204">
            <v>2.7</v>
          </cell>
          <cell r="U204">
            <v>2.9</v>
          </cell>
          <cell r="V204">
            <v>3</v>
          </cell>
          <cell r="X204" t="str">
            <v>Current Smoker (daily or occasional)</v>
          </cell>
          <cell r="Y204">
            <v>40108.800000000003</v>
          </cell>
          <cell r="Z204">
            <v>47296.25</v>
          </cell>
          <cell r="AA204">
            <v>50244.428</v>
          </cell>
          <cell r="AB204">
            <v>51016.3</v>
          </cell>
          <cell r="AC204">
            <v>64063.764000000003</v>
          </cell>
          <cell r="AD204">
            <v>68130.395999999993</v>
          </cell>
          <cell r="AE204">
            <v>67671.899999999994</v>
          </cell>
          <cell r="AG204" t="str">
            <v>Current Smoker (daily or occasional)</v>
          </cell>
          <cell r="AH204">
            <v>0.2789691451311716</v>
          </cell>
          <cell r="AI204">
            <v>0.2448847772368542</v>
          </cell>
          <cell r="AJ204">
            <v>0.23562282069271093</v>
          </cell>
          <cell r="AK204">
            <v>0.25174271193442727</v>
          </cell>
          <cell r="AL204">
            <v>0.2556789662894518</v>
          </cell>
          <cell r="AM204">
            <v>0.24661634245656466</v>
          </cell>
          <cell r="AN204">
            <v>0.23311082501553743</v>
          </cell>
          <cell r="AP204" t="str">
            <v>Current Smoker (daily or occasional)</v>
          </cell>
          <cell r="AQ204">
            <v>1.060082751498452E-2</v>
          </cell>
          <cell r="AR204">
            <v>1.1754469307369002E-2</v>
          </cell>
          <cell r="AS204">
            <v>1.1781141034635546E-2</v>
          </cell>
          <cell r="AT204">
            <v>1.10766793251148E-2</v>
          </cell>
          <cell r="AU204">
            <v>1.278394831447259E-2</v>
          </cell>
          <cell r="AV204">
            <v>1.3317282492654492E-2</v>
          </cell>
          <cell r="AW204">
            <v>1.3986649500932247E-2</v>
          </cell>
        </row>
        <row r="205">
          <cell r="G205">
            <v>884034</v>
          </cell>
          <cell r="H205">
            <v>802657</v>
          </cell>
          <cell r="I205">
            <v>815476</v>
          </cell>
          <cell r="J205">
            <v>956358</v>
          </cell>
          <cell r="K205">
            <v>1005359</v>
          </cell>
          <cell r="L205">
            <v>998997</v>
          </cell>
          <cell r="M205">
            <v>929790</v>
          </cell>
          <cell r="O205" t="str">
            <v>Daily Smoker</v>
          </cell>
          <cell r="P205">
            <v>2.2999999999999998</v>
          </cell>
          <cell r="Q205">
            <v>2.5</v>
          </cell>
          <cell r="R205">
            <v>2.6</v>
          </cell>
          <cell r="S205">
            <v>2.8</v>
          </cell>
          <cell r="T205">
            <v>2.7</v>
          </cell>
          <cell r="U205">
            <v>3.5</v>
          </cell>
          <cell r="V205">
            <v>3.5</v>
          </cell>
          <cell r="X205" t="str">
            <v>Daily Smoker</v>
          </cell>
          <cell r="Y205">
            <v>40665.563999999998</v>
          </cell>
          <cell r="Z205">
            <v>40132.85</v>
          </cell>
          <cell r="AA205">
            <v>42404.752</v>
          </cell>
          <cell r="AB205">
            <v>53556.047999999995</v>
          </cell>
          <cell r="AC205">
            <v>54289.386000000006</v>
          </cell>
          <cell r="AD205">
            <v>69929.789999999994</v>
          </cell>
          <cell r="AE205">
            <v>65085.3</v>
          </cell>
          <cell r="AG205" t="str">
            <v>Daily Smoker</v>
          </cell>
          <cell r="AH205">
            <v>0.24594922734850222</v>
          </cell>
          <cell r="AI205">
            <v>0.20779499499706813</v>
          </cell>
          <cell r="AJ205">
            <v>0.19885841425072798</v>
          </cell>
          <cell r="AK205">
            <v>0.21708323024226589</v>
          </cell>
          <cell r="AL205">
            <v>0.2166693498210476</v>
          </cell>
          <cell r="AM205">
            <v>0.20973606557893312</v>
          </cell>
          <cell r="AN205">
            <v>0.19217203653912174</v>
          </cell>
          <cell r="AP205" t="str">
            <v>Daily Smoker</v>
          </cell>
          <cell r="AQ205">
            <v>1.13136644580311E-2</v>
          </cell>
          <cell r="AR205">
            <v>9.9741597598592708E-3</v>
          </cell>
          <cell r="AS205">
            <v>9.9429207125363989E-3</v>
          </cell>
          <cell r="AT205">
            <v>1.1288327972597828E-2</v>
          </cell>
          <cell r="AU205">
            <v>1.1266806190694477E-2</v>
          </cell>
          <cell r="AV205">
            <v>1.4681524590525319E-2</v>
          </cell>
          <cell r="AW205">
            <v>1.3452042557738521E-2</v>
          </cell>
        </row>
        <row r="206">
          <cell r="G206">
            <v>118686</v>
          </cell>
          <cell r="H206">
            <v>143268</v>
          </cell>
          <cell r="I206">
            <v>150763</v>
          </cell>
          <cell r="J206">
            <v>152692</v>
          </cell>
          <cell r="K206">
            <v>181007</v>
          </cell>
          <cell r="L206">
            <v>175665</v>
          </cell>
          <cell r="M206">
            <v>198075</v>
          </cell>
          <cell r="O206" t="str">
            <v xml:space="preserve">Occasional smoker (all) </v>
          </cell>
          <cell r="P206">
            <v>6.8</v>
          </cell>
          <cell r="Q206">
            <v>6.4</v>
          </cell>
          <cell r="R206">
            <v>6.2</v>
          </cell>
          <cell r="S206">
            <v>6.3</v>
          </cell>
          <cell r="T206">
            <v>7.4</v>
          </cell>
          <cell r="U206">
            <v>8.1</v>
          </cell>
          <cell r="V206">
            <v>8</v>
          </cell>
          <cell r="X206" t="str">
            <v xml:space="preserve">Occasional smoker (all) </v>
          </cell>
          <cell r="Y206">
            <v>16141.295999999998</v>
          </cell>
          <cell r="Z206">
            <v>18338.304</v>
          </cell>
          <cell r="AA206">
            <v>18694.612000000001</v>
          </cell>
          <cell r="AB206">
            <v>19239.191999999999</v>
          </cell>
          <cell r="AC206">
            <v>1448.056</v>
          </cell>
          <cell r="AD206">
            <v>28457.73</v>
          </cell>
          <cell r="AE206">
            <v>31692</v>
          </cell>
          <cell r="AG206" t="str">
            <v xml:space="preserve">Occasional smoker (all) </v>
          </cell>
          <cell r="AH206">
            <v>3.301991778266937E-2</v>
          </cell>
          <cell r="AI206">
            <v>3.7089782239786061E-2</v>
          </cell>
          <cell r="AJ206">
            <v>3.6764406441982964E-2</v>
          </cell>
          <cell r="AK206">
            <v>3.4659481692161369E-2</v>
          </cell>
          <cell r="AL206">
            <v>3.9009616468404187E-2</v>
          </cell>
          <cell r="AM206">
            <v>3.6880276877631547E-2</v>
          </cell>
          <cell r="AN206">
            <v>4.0938788476415681E-2</v>
          </cell>
          <cell r="AP206" t="str">
            <v xml:space="preserve">Occasional smoker (all) </v>
          </cell>
          <cell r="AQ206">
            <v>4.4246689828776956E-3</v>
          </cell>
          <cell r="AR206">
            <v>4.7474921266926163E-3</v>
          </cell>
          <cell r="AS206">
            <v>4.5587863988058872E-3</v>
          </cell>
          <cell r="AT206">
            <v>4.3670946932123323E-3</v>
          </cell>
          <cell r="AU206">
            <v>5.7734232373238201E-3</v>
          </cell>
          <cell r="AV206">
            <v>5.974604854176311E-3</v>
          </cell>
          <cell r="AW206">
            <v>6.5502061562265094E-3</v>
          </cell>
        </row>
        <row r="207">
          <cell r="G207">
            <v>33434</v>
          </cell>
          <cell r="H207">
            <v>36834</v>
          </cell>
          <cell r="I207">
            <v>43664</v>
          </cell>
          <cell r="J207">
            <v>55218</v>
          </cell>
          <cell r="K207">
            <v>47987</v>
          </cell>
          <cell r="L207">
            <v>55415</v>
          </cell>
          <cell r="M207">
            <v>74425</v>
          </cell>
          <cell r="O207" t="str">
            <v xml:space="preserve">Occasional smoker (always) </v>
          </cell>
          <cell r="P207">
            <v>12.6</v>
          </cell>
          <cell r="Q207">
            <v>12.2</v>
          </cell>
          <cell r="R207">
            <v>12</v>
          </cell>
          <cell r="S207">
            <v>10.8</v>
          </cell>
          <cell r="T207">
            <v>13.6</v>
          </cell>
          <cell r="U207">
            <v>13.4</v>
          </cell>
          <cell r="V207">
            <v>11.8</v>
          </cell>
          <cell r="X207" t="str">
            <v xml:space="preserve">Occasional smoker (always) </v>
          </cell>
          <cell r="Y207">
            <v>8425.3679999999986</v>
          </cell>
          <cell r="Z207">
            <v>8987.4959999999992</v>
          </cell>
          <cell r="AA207">
            <v>10479.36</v>
          </cell>
          <cell r="AB207">
            <v>11927.088</v>
          </cell>
          <cell r="AC207">
            <v>13052.464</v>
          </cell>
          <cell r="AD207">
            <v>14851.22</v>
          </cell>
          <cell r="AE207">
            <v>17564.3</v>
          </cell>
          <cell r="AG207" t="str">
            <v xml:space="preserve">Occasional smoker (always) </v>
          </cell>
          <cell r="AH207">
            <v>9.3017536284462164E-3</v>
          </cell>
          <cell r="AI207">
            <v>9.5357305121889016E-3</v>
          </cell>
          <cell r="AJ207">
            <v>1.0647712256208381E-2</v>
          </cell>
          <cell r="AK207">
            <v>1.2533906557499848E-2</v>
          </cell>
          <cell r="AL207">
            <v>1.0341889901878445E-2</v>
          </cell>
          <cell r="AM207">
            <v>1.1634193169805894E-2</v>
          </cell>
          <cell r="AN207">
            <v>1.5382402283767447E-2</v>
          </cell>
          <cell r="AP207" t="str">
            <v xml:space="preserve">Occasional smoker (always) </v>
          </cell>
          <cell r="AQ207">
            <v>2.3440419143684467E-3</v>
          </cell>
          <cell r="AR207">
            <v>2.326718244974092E-3</v>
          </cell>
          <cell r="AS207">
            <v>2.5554509414900117E-3</v>
          </cell>
          <cell r="AT207">
            <v>2.707323816419967E-3</v>
          </cell>
          <cell r="AU207">
            <v>2.8129940533109369E-3</v>
          </cell>
          <cell r="AV207">
            <v>3.11796376950798E-3</v>
          </cell>
          <cell r="AW207">
            <v>3.6302469389691179E-3</v>
          </cell>
        </row>
        <row r="208">
          <cell r="G208">
            <v>85252</v>
          </cell>
          <cell r="H208">
            <v>106434</v>
          </cell>
          <cell r="I208">
            <v>107099</v>
          </cell>
          <cell r="J208">
            <v>97474</v>
          </cell>
          <cell r="K208">
            <v>133020</v>
          </cell>
          <cell r="L208">
            <v>120250</v>
          </cell>
          <cell r="M208">
            <v>123650</v>
          </cell>
          <cell r="O208" t="str">
            <v>Occasional smoker (former daily)</v>
          </cell>
          <cell r="P208">
            <v>7.4</v>
          </cell>
          <cell r="Q208">
            <v>7.2</v>
          </cell>
          <cell r="R208">
            <v>7.6</v>
          </cell>
          <cell r="S208">
            <v>8.1999999999999993</v>
          </cell>
          <cell r="T208">
            <v>8.1</v>
          </cell>
          <cell r="U208">
            <v>9.9</v>
          </cell>
          <cell r="V208">
            <v>9.8000000000000007</v>
          </cell>
          <cell r="X208" t="str">
            <v>Occasional smoker (former daily)</v>
          </cell>
          <cell r="Y208">
            <v>12617.296</v>
          </cell>
          <cell r="Z208">
            <v>15326.496000000001</v>
          </cell>
          <cell r="AA208">
            <v>16279.047999999999</v>
          </cell>
          <cell r="AB208">
            <v>15985.735999999999</v>
          </cell>
          <cell r="AC208">
            <v>21549.24</v>
          </cell>
          <cell r="AD208">
            <v>23809.5</v>
          </cell>
          <cell r="AE208">
            <v>24235.4</v>
          </cell>
          <cell r="AG208" t="str">
            <v>Occasional smoker (former daily)</v>
          </cell>
          <cell r="AH208">
            <v>2.3718164154223152E-2</v>
          </cell>
          <cell r="AI208">
            <v>2.7554051727597156E-2</v>
          </cell>
          <cell r="AJ208">
            <v>2.6116694185774583E-2</v>
          </cell>
          <cell r="AK208">
            <v>2.2125575134661523E-2</v>
          </cell>
          <cell r="AL208">
            <v>2.8667726566525741E-2</v>
          </cell>
          <cell r="AM208">
            <v>2.5246083707825655E-2</v>
          </cell>
          <cell r="AN208">
            <v>2.5556386192648235E-2</v>
          </cell>
          <cell r="AP208" t="str">
            <v>Occasional smoker (former daily)</v>
          </cell>
          <cell r="AQ208">
            <v>3.5102882948250262E-3</v>
          </cell>
          <cell r="AR208">
            <v>3.9677834487739901E-3</v>
          </cell>
          <cell r="AS208">
            <v>3.9697375162377367E-3</v>
          </cell>
          <cell r="AT208">
            <v>3.6285943220844895E-3</v>
          </cell>
          <cell r="AU208">
            <v>4.6441717037771692E-3</v>
          </cell>
          <cell r="AV208">
            <v>4.9987245741494792E-3</v>
          </cell>
          <cell r="AW208">
            <v>5.0090516937590542E-3</v>
          </cell>
        </row>
        <row r="209">
          <cell r="G209">
            <v>1828447</v>
          </cell>
          <cell r="H209">
            <v>2113721</v>
          </cell>
          <cell r="I209">
            <v>2214550</v>
          </cell>
          <cell r="J209">
            <v>2217981</v>
          </cell>
          <cell r="K209">
            <v>2285842</v>
          </cell>
          <cell r="L209">
            <v>2358078</v>
          </cell>
          <cell r="M209">
            <v>2338364</v>
          </cell>
          <cell r="O209" t="str">
            <v>Former Smoker (daily or occasional)</v>
          </cell>
          <cell r="P209">
            <v>1.5</v>
          </cell>
          <cell r="Q209">
            <v>1</v>
          </cell>
          <cell r="R209">
            <v>1.5</v>
          </cell>
          <cell r="S209">
            <v>1.6</v>
          </cell>
          <cell r="T209">
            <v>1.8</v>
          </cell>
          <cell r="U209">
            <v>1.9</v>
          </cell>
          <cell r="V209">
            <v>2</v>
          </cell>
          <cell r="X209" t="str">
            <v>Former Smoker (daily or occasional)</v>
          </cell>
          <cell r="Y209">
            <v>54853.41</v>
          </cell>
          <cell r="Z209">
            <v>42274.42</v>
          </cell>
          <cell r="AA209">
            <v>66436.5</v>
          </cell>
          <cell r="AB209">
            <v>70975.392000000007</v>
          </cell>
          <cell r="AC209">
            <v>82290.312000000005</v>
          </cell>
          <cell r="AD209">
            <v>89606.964000000007</v>
          </cell>
          <cell r="AE209">
            <v>93534.56</v>
          </cell>
          <cell r="AG209" t="str">
            <v>Former Smoker (daily or occasional)</v>
          </cell>
          <cell r="AH209">
            <v>0.50869664164238804</v>
          </cell>
          <cell r="AI209">
            <v>0.54720838991025789</v>
          </cell>
          <cell r="AJ209">
            <v>0.54003048683094246</v>
          </cell>
          <cell r="AK209">
            <v>0.50345841211760778</v>
          </cell>
          <cell r="AL209">
            <v>0.49263188565839977</v>
          </cell>
          <cell r="AM209">
            <v>0.49507055781773063</v>
          </cell>
          <cell r="AN209">
            <v>0.48330071526878848</v>
          </cell>
          <cell r="AP209" t="str">
            <v>Former Smoker (daily or occasional)</v>
          </cell>
          <cell r="AQ209">
            <v>1.1191326116132539E-2</v>
          </cell>
          <cell r="AR209">
            <v>9.8497510183846431E-3</v>
          </cell>
          <cell r="AS209">
            <v>1.2960731683942619E-2</v>
          </cell>
          <cell r="AT209">
            <v>1.3089918715057802E-2</v>
          </cell>
          <cell r="AU209">
            <v>1.5764220341068794E-2</v>
          </cell>
          <cell r="AV209">
            <v>1.5842257850167379E-2</v>
          </cell>
          <cell r="AW209">
            <v>1.9332028610751541E-2</v>
          </cell>
        </row>
        <row r="210">
          <cell r="G210">
            <v>1336918</v>
          </cell>
          <cell r="H210">
            <v>1530635</v>
          </cell>
          <cell r="I210">
            <v>1585991</v>
          </cell>
          <cell r="J210">
            <v>1591877</v>
          </cell>
          <cell r="K210">
            <v>1568346</v>
          </cell>
          <cell r="L210">
            <v>1580017</v>
          </cell>
          <cell r="M210">
            <v>1545133</v>
          </cell>
          <cell r="O210" t="str">
            <v>Former smoker (daily)</v>
          </cell>
          <cell r="P210">
            <v>2</v>
          </cell>
          <cell r="Q210">
            <v>1.7</v>
          </cell>
          <cell r="R210">
            <v>1.8</v>
          </cell>
          <cell r="S210">
            <v>2.2999999999999998</v>
          </cell>
          <cell r="T210">
            <v>2.7</v>
          </cell>
          <cell r="U210">
            <v>2.2999999999999998</v>
          </cell>
          <cell r="V210">
            <v>2.4</v>
          </cell>
          <cell r="X210" t="str">
            <v>Former smoker (daily)</v>
          </cell>
          <cell r="Y210">
            <v>53476.72</v>
          </cell>
          <cell r="Z210">
            <v>52041.59</v>
          </cell>
          <cell r="AA210">
            <v>57095.676000000007</v>
          </cell>
          <cell r="AB210">
            <v>73226.34199999999</v>
          </cell>
          <cell r="AC210">
            <v>84690.684000000008</v>
          </cell>
          <cell r="AD210">
            <v>72680.781999999992</v>
          </cell>
          <cell r="AE210">
            <v>74166.383999999991</v>
          </cell>
          <cell r="AG210" t="str">
            <v>Former smoker (daily)</v>
          </cell>
          <cell r="AH210">
            <v>0.37194717525378534</v>
          </cell>
          <cell r="AI210">
            <v>0.39625679732106917</v>
          </cell>
          <cell r="AJ210">
            <v>0.38675283549230915</v>
          </cell>
          <cell r="AK210">
            <v>0.36133937428072699</v>
          </cell>
          <cell r="AL210">
            <v>0.33800115989854446</v>
          </cell>
          <cell r="AM210">
            <v>0.33171926354916897</v>
          </cell>
          <cell r="AN210">
            <v>0.31935313923983133</v>
          </cell>
          <cell r="AP210" t="str">
            <v>Former smoker (daily)</v>
          </cell>
          <cell r="AQ210">
            <v>1.115841525761356E-2</v>
          </cell>
          <cell r="AR210">
            <v>1.1887703919632075E-2</v>
          </cell>
          <cell r="AS210">
            <v>1.2376090735753893E-2</v>
          </cell>
          <cell r="AT210">
            <v>1.1562859976983263E-2</v>
          </cell>
          <cell r="AU210">
            <v>1.6224055675130133E-2</v>
          </cell>
          <cell r="AV210">
            <v>1.3932209069065098E-2</v>
          </cell>
          <cell r="AW210">
            <v>1.5328950683511904E-2</v>
          </cell>
        </row>
        <row r="211">
          <cell r="G211">
            <v>526743</v>
          </cell>
          <cell r="H211">
            <v>583086</v>
          </cell>
          <cell r="I211">
            <v>628559</v>
          </cell>
          <cell r="J211">
            <v>626104</v>
          </cell>
          <cell r="K211">
            <v>717496</v>
          </cell>
          <cell r="L211">
            <v>778061</v>
          </cell>
          <cell r="M211">
            <v>793231</v>
          </cell>
          <cell r="O211" t="str">
            <v>Former smoker (occasional)</v>
          </cell>
          <cell r="P211">
            <v>2.9</v>
          </cell>
          <cell r="Q211">
            <v>3.1</v>
          </cell>
          <cell r="R211">
            <v>3.2</v>
          </cell>
          <cell r="S211">
            <v>3.4</v>
          </cell>
          <cell r="T211">
            <v>3.9</v>
          </cell>
          <cell r="U211">
            <v>3.5</v>
          </cell>
          <cell r="V211">
            <v>3.5</v>
          </cell>
          <cell r="X211" t="str">
            <v>Former smoker (occasional)</v>
          </cell>
          <cell r="Y211">
            <v>30551.093999999997</v>
          </cell>
          <cell r="Z211">
            <v>36151.332000000002</v>
          </cell>
          <cell r="AA211">
            <v>40227.775999999998</v>
          </cell>
          <cell r="AB211">
            <v>42575.072</v>
          </cell>
          <cell r="AC211">
            <v>55964.687999999995</v>
          </cell>
          <cell r="AD211">
            <v>54464.27</v>
          </cell>
          <cell r="AE211">
            <v>55526.17</v>
          </cell>
          <cell r="AG211" t="str">
            <v>Former smoker (occasional)</v>
          </cell>
          <cell r="AH211">
            <v>0.13674946638860264</v>
          </cell>
          <cell r="AI211">
            <v>0.15095159258918875</v>
          </cell>
          <cell r="AJ211">
            <v>0.1532776513386333</v>
          </cell>
          <cell r="AK211">
            <v>0.14211903783688079</v>
          </cell>
          <cell r="AL211">
            <v>0.15463072575985531</v>
          </cell>
          <cell r="AM211">
            <v>0.16335129426856165</v>
          </cell>
          <cell r="AN211">
            <v>0.16394757602895715</v>
          </cell>
          <cell r="AP211" t="str">
            <v>Former smoker (occasional)</v>
          </cell>
          <cell r="AQ211">
            <v>7.9314690505389532E-3</v>
          </cell>
          <cell r="AR211">
            <v>9.0570955553513251E-3</v>
          </cell>
          <cell r="AS211">
            <v>9.8097696856725321E-3</v>
          </cell>
          <cell r="AT211">
            <v>9.6640945729078928E-3</v>
          </cell>
          <cell r="AU211">
            <v>1.1751935157749003E-2</v>
          </cell>
          <cell r="AV211">
            <v>1.1434590598799317E-2</v>
          </cell>
          <cell r="AW211">
            <v>1.1476330322027E-2</v>
          </cell>
        </row>
        <row r="212">
          <cell r="G212">
            <v>763209</v>
          </cell>
          <cell r="H212">
            <v>803089</v>
          </cell>
          <cell r="I212">
            <v>919998</v>
          </cell>
          <cell r="J212">
            <v>1078459</v>
          </cell>
          <cell r="K212">
            <v>1167853</v>
          </cell>
          <cell r="L212">
            <v>1230375</v>
          </cell>
          <cell r="M212">
            <v>1372092</v>
          </cell>
          <cell r="O212" t="str">
            <v>Never Smoker</v>
          </cell>
          <cell r="P212">
            <v>2.2999999999999998</v>
          </cell>
          <cell r="Q212">
            <v>2.5</v>
          </cell>
          <cell r="R212">
            <v>2.6</v>
          </cell>
          <cell r="S212">
            <v>2.2999999999999998</v>
          </cell>
          <cell r="T212">
            <v>2.7</v>
          </cell>
          <cell r="U212">
            <v>2.9</v>
          </cell>
          <cell r="V212">
            <v>3</v>
          </cell>
          <cell r="X212" t="str">
            <v>Never Smoker</v>
          </cell>
          <cell r="Y212">
            <v>35107.614000000001</v>
          </cell>
          <cell r="Z212">
            <v>40154.449999999997</v>
          </cell>
          <cell r="AA212">
            <v>47839.896000000008</v>
          </cell>
          <cell r="AB212">
            <v>49609.113999999994</v>
          </cell>
          <cell r="AC212">
            <v>63064.062000000005</v>
          </cell>
          <cell r="AD212">
            <v>71361.75</v>
          </cell>
          <cell r="AE212">
            <v>82325.52</v>
          </cell>
          <cell r="AG212" t="str">
            <v>Never Smoker</v>
          </cell>
          <cell r="AH212">
            <v>0.21233421322644042</v>
          </cell>
          <cell r="AI212">
            <v>0.20790683285288791</v>
          </cell>
          <cell r="AJ212">
            <v>0.22434669247634662</v>
          </cell>
          <cell r="AK212">
            <v>0.24479887594796493</v>
          </cell>
          <cell r="AL212">
            <v>0.25168914805214843</v>
          </cell>
          <cell r="AM212">
            <v>0.25831309972570471</v>
          </cell>
          <cell r="AN212">
            <v>0.28358845971567409</v>
          </cell>
          <cell r="AP212" t="str">
            <v>Never Smoker</v>
          </cell>
          <cell r="AQ212">
            <v>9.7673738084162586E-3</v>
          </cell>
          <cell r="AR212">
            <v>9.9795279769386187E-3</v>
          </cell>
          <cell r="AS212">
            <v>1.121733462381733E-2</v>
          </cell>
          <cell r="AT212">
            <v>1.0771150541710456E-2</v>
          </cell>
          <cell r="AU212">
            <v>1.258445740260742E-2</v>
          </cell>
          <cell r="AV212">
            <v>1.3948907385188057E-2</v>
          </cell>
          <cell r="AW212">
            <v>1.7015307582940443E-2</v>
          </cell>
        </row>
        <row r="213">
          <cell r="G213">
            <v>3673936</v>
          </cell>
          <cell r="H213">
            <v>3946571</v>
          </cell>
          <cell r="I213">
            <v>4195480</v>
          </cell>
          <cell r="J213">
            <v>4506325</v>
          </cell>
          <cell r="K213">
            <v>4724744</v>
          </cell>
          <cell r="L213">
            <v>4849631</v>
          </cell>
          <cell r="M213">
            <v>4899158</v>
          </cell>
          <cell r="O213" t="str">
            <v>All people</v>
          </cell>
          <cell r="P213">
            <v>0.9</v>
          </cell>
          <cell r="Q213">
            <v>1</v>
          </cell>
          <cell r="R213">
            <v>0.9</v>
          </cell>
          <cell r="S213">
            <v>0.9</v>
          </cell>
          <cell r="T213">
            <v>1</v>
          </cell>
          <cell r="U213">
            <v>1.1000000000000001</v>
          </cell>
          <cell r="V213">
            <v>1.2</v>
          </cell>
          <cell r="X213" t="str">
            <v>All people</v>
          </cell>
          <cell r="Y213">
            <v>66130.847999999998</v>
          </cell>
          <cell r="Z213">
            <v>78931.42</v>
          </cell>
          <cell r="AA213">
            <v>75518.64</v>
          </cell>
          <cell r="AB213">
            <v>81113.850000000006</v>
          </cell>
          <cell r="AC213">
            <v>94494.88</v>
          </cell>
          <cell r="AD213">
            <v>106691.88200000001</v>
          </cell>
          <cell r="AE213">
            <v>117579.79199999999</v>
          </cell>
          <cell r="AG213" t="str">
            <v>All people</v>
          </cell>
          <cell r="AH213"/>
          <cell r="AI213"/>
          <cell r="AJ213"/>
          <cell r="AK213"/>
          <cell r="AL213"/>
          <cell r="AM213"/>
          <cell r="AN213"/>
          <cell r="AP213" t="str">
            <v>All people</v>
          </cell>
          <cell r="AQ213"/>
          <cell r="AR213"/>
          <cell r="AS213"/>
          <cell r="AT213"/>
          <cell r="AU213"/>
          <cell r="AV213"/>
          <cell r="AW213"/>
        </row>
        <row r="214">
          <cell r="G214">
            <v>867907</v>
          </cell>
          <cell r="H214">
            <v>855726</v>
          </cell>
          <cell r="I214">
            <v>891714</v>
          </cell>
          <cell r="J214">
            <v>952064</v>
          </cell>
          <cell r="K214">
            <v>947852</v>
          </cell>
          <cell r="L214">
            <v>969710</v>
          </cell>
          <cell r="M214">
            <v>904705</v>
          </cell>
          <cell r="O214" t="str">
            <v>Current Smoker (daily or occasional)</v>
          </cell>
          <cell r="P214">
            <v>2.2999999999999998</v>
          </cell>
          <cell r="Q214">
            <v>2.5</v>
          </cell>
          <cell r="R214">
            <v>2.6</v>
          </cell>
          <cell r="S214">
            <v>2.8</v>
          </cell>
          <cell r="T214">
            <v>3.2</v>
          </cell>
          <cell r="U214">
            <v>3.5</v>
          </cell>
          <cell r="V214">
            <v>3.5</v>
          </cell>
          <cell r="X214" t="str">
            <v>Current Smoker (daily or occasional)</v>
          </cell>
          <cell r="Y214">
            <v>39923.721999999994</v>
          </cell>
          <cell r="Z214">
            <v>42786.3</v>
          </cell>
          <cell r="AA214">
            <v>46369.127999999997</v>
          </cell>
          <cell r="AB214">
            <v>53315.583999999995</v>
          </cell>
          <cell r="AC214">
            <v>60662.528000000006</v>
          </cell>
          <cell r="AD214">
            <v>67879.7</v>
          </cell>
          <cell r="AE214">
            <v>63329.35</v>
          </cell>
          <cell r="AG214" t="str">
            <v>Current Smoker (daily or occasional)</v>
          </cell>
          <cell r="AH214">
            <v>0.23623356530979309</v>
          </cell>
          <cell r="AI214">
            <v>0.21682772209089865</v>
          </cell>
          <cell r="AJ214">
            <v>0.21254159238037126</v>
          </cell>
          <cell r="AK214">
            <v>0.21127282208895276</v>
          </cell>
          <cell r="AL214">
            <v>0.20061446715419926</v>
          </cell>
          <cell r="AM214">
            <v>0.19995541928860155</v>
          </cell>
          <cell r="AN214">
            <v>0.18466540576972615</v>
          </cell>
          <cell r="AP214" t="str">
            <v>Current Smoker (daily or occasional)</v>
          </cell>
          <cell r="AQ214">
            <v>1.0866744004250481E-2</v>
          </cell>
          <cell r="AR214">
            <v>1.0407730660363134E-2</v>
          </cell>
          <cell r="AS214">
            <v>1.0627079619018563E-2</v>
          </cell>
          <cell r="AT214">
            <v>1.0986186748625544E-2</v>
          </cell>
          <cell r="AU214">
            <v>1.2036868029251954E-2</v>
          </cell>
          <cell r="AV214">
            <v>1.3996879350202109E-2</v>
          </cell>
          <cell r="AW214">
            <v>1.2926578403880831E-2</v>
          </cell>
        </row>
        <row r="215">
          <cell r="G215">
            <v>762858</v>
          </cell>
          <cell r="H215">
            <v>732524</v>
          </cell>
          <cell r="I215">
            <v>741315</v>
          </cell>
          <cell r="J215">
            <v>812287</v>
          </cell>
          <cell r="K215">
            <v>792307</v>
          </cell>
          <cell r="L215">
            <v>807749</v>
          </cell>
          <cell r="M215">
            <v>759065</v>
          </cell>
          <cell r="O215" t="str">
            <v>Daily Smoker</v>
          </cell>
          <cell r="P215">
            <v>2.2999999999999998</v>
          </cell>
          <cell r="Q215">
            <v>3.1</v>
          </cell>
          <cell r="R215">
            <v>3.2</v>
          </cell>
          <cell r="S215">
            <v>2.8</v>
          </cell>
          <cell r="T215">
            <v>3.2</v>
          </cell>
          <cell r="U215">
            <v>3.5</v>
          </cell>
          <cell r="V215">
            <v>3.5</v>
          </cell>
          <cell r="X215" t="str">
            <v>Daily Smoker</v>
          </cell>
          <cell r="Y215">
            <v>35091.468000000001</v>
          </cell>
          <cell r="Z215">
            <v>45416.487999999998</v>
          </cell>
          <cell r="AA215">
            <v>47444.160000000003</v>
          </cell>
          <cell r="AB215">
            <v>45488.071999999993</v>
          </cell>
          <cell r="AC215">
            <v>50707.648000000008</v>
          </cell>
          <cell r="AD215">
            <v>56542.43</v>
          </cell>
          <cell r="AE215">
            <v>53134.55</v>
          </cell>
          <cell r="AG215" t="str">
            <v>Daily Smoker</v>
          </cell>
          <cell r="AH215">
            <v>0.20764052503908614</v>
          </cell>
          <cell r="AI215">
            <v>0.1856102424104368</v>
          </cell>
          <cell r="AJ215">
            <v>0.17669372753534757</v>
          </cell>
          <cell r="AK215">
            <v>0.18025486399671573</v>
          </cell>
          <cell r="AL215">
            <v>0.16769310675880006</v>
          </cell>
          <cell r="AM215">
            <v>0.16655885777701437</v>
          </cell>
          <cell r="AN215">
            <v>0.1549378485037633</v>
          </cell>
          <cell r="AP215" t="str">
            <v>Daily Smoker</v>
          </cell>
          <cell r="AQ215">
            <v>9.5514641517979622E-3</v>
          </cell>
          <cell r="AR215">
            <v>1.1136614544626208E-2</v>
          </cell>
          <cell r="AS215">
            <v>1.1308398562262244E-2</v>
          </cell>
          <cell r="AT215">
            <v>1.0094272383816081E-2</v>
          </cell>
          <cell r="AU215">
            <v>1.0396972619045604E-2</v>
          </cell>
          <cell r="AV215">
            <v>1.1659120044391007E-2</v>
          </cell>
          <cell r="AW215">
            <v>1.084564939526343E-2</v>
          </cell>
        </row>
        <row r="216">
          <cell r="G216">
            <v>105049</v>
          </cell>
          <cell r="H216">
            <v>123202</v>
          </cell>
          <cell r="I216">
            <v>150399</v>
          </cell>
          <cell r="J216">
            <v>139777</v>
          </cell>
          <cell r="K216">
            <v>155545</v>
          </cell>
          <cell r="L216">
            <v>161961</v>
          </cell>
          <cell r="M216">
            <v>145640</v>
          </cell>
          <cell r="O216" t="str">
            <v xml:space="preserve">Occasional smoker (all) </v>
          </cell>
          <cell r="P216">
            <v>6.8</v>
          </cell>
          <cell r="Q216">
            <v>7.2</v>
          </cell>
          <cell r="R216">
            <v>6.2</v>
          </cell>
          <cell r="S216">
            <v>7.1</v>
          </cell>
          <cell r="T216">
            <v>0.4</v>
          </cell>
          <cell r="U216">
            <v>8.1</v>
          </cell>
          <cell r="V216">
            <v>8.8000000000000007</v>
          </cell>
          <cell r="X216" t="str">
            <v xml:space="preserve">Occasional smoker (all) </v>
          </cell>
          <cell r="Y216">
            <v>14286.663999999999</v>
          </cell>
          <cell r="Z216">
            <v>17741.088</v>
          </cell>
          <cell r="AA216">
            <v>18649.476000000002</v>
          </cell>
          <cell r="AB216">
            <v>19848.333999999999</v>
          </cell>
          <cell r="AC216">
            <v>22087.39</v>
          </cell>
          <cell r="AD216">
            <v>26237.681999999997</v>
          </cell>
          <cell r="AE216">
            <v>25632.639999999999</v>
          </cell>
          <cell r="AG216" t="str">
            <v xml:space="preserve">Occasional smoker (all) </v>
          </cell>
          <cell r="AH216">
            <v>2.8593040270706947E-2</v>
          </cell>
          <cell r="AI216">
            <v>3.1217479680461849E-2</v>
          </cell>
          <cell r="AJ216">
            <v>3.584786484502369E-2</v>
          </cell>
          <cell r="AK216">
            <v>3.1017958092237022E-2</v>
          </cell>
          <cell r="AL216">
            <v>3.2921360395399203E-2</v>
          </cell>
          <cell r="AM216">
            <v>3.3396561511587174E-2</v>
          </cell>
          <cell r="AN216">
            <v>2.9727557265962844E-2</v>
          </cell>
          <cell r="AP216" t="str">
            <v xml:space="preserve">Occasional smoker (all) </v>
          </cell>
          <cell r="AQ216">
            <v>3.8314673962747308E-3</v>
          </cell>
          <cell r="AR216">
            <v>4.4953170739865066E-3</v>
          </cell>
          <cell r="AS216">
            <v>4.4451352407829372E-3</v>
          </cell>
          <cell r="AT216">
            <v>4.4045500490976566E-3</v>
          </cell>
          <cell r="AU216">
            <v>2.6337088316319364E-4</v>
          </cell>
          <cell r="AV216">
            <v>5.4102429648771218E-3</v>
          </cell>
          <cell r="AW216">
            <v>5.2320500788094601E-3</v>
          </cell>
        </row>
        <row r="217">
          <cell r="G217">
            <v>40053</v>
          </cell>
          <cell r="H217">
            <v>33607</v>
          </cell>
          <cell r="I217">
            <v>46902</v>
          </cell>
          <cell r="J217">
            <v>43681</v>
          </cell>
          <cell r="K217">
            <v>33414</v>
          </cell>
          <cell r="L217">
            <v>40127</v>
          </cell>
          <cell r="M217">
            <v>40843</v>
          </cell>
          <cell r="O217" t="str">
            <v xml:space="preserve">Occasional smoker (always) </v>
          </cell>
          <cell r="P217">
            <v>10</v>
          </cell>
          <cell r="Q217">
            <v>13.2</v>
          </cell>
          <cell r="R217">
            <v>12</v>
          </cell>
          <cell r="S217">
            <v>12.7</v>
          </cell>
          <cell r="T217">
            <v>16.7</v>
          </cell>
          <cell r="U217">
            <v>15.7</v>
          </cell>
          <cell r="V217">
            <v>15.6</v>
          </cell>
          <cell r="X217" t="str">
            <v xml:space="preserve">Occasional smoker (always) </v>
          </cell>
          <cell r="Y217">
            <v>8010.6</v>
          </cell>
          <cell r="Z217">
            <v>8872.2479999999996</v>
          </cell>
          <cell r="AA217">
            <v>11256.48</v>
          </cell>
          <cell r="AB217">
            <v>11094.973999999998</v>
          </cell>
          <cell r="AC217">
            <v>11160.275999999998</v>
          </cell>
          <cell r="AD217">
            <v>12599.878000000001</v>
          </cell>
          <cell r="AE217">
            <v>12743.015999999998</v>
          </cell>
          <cell r="AG217" t="str">
            <v xml:space="preserve">Occasional smoker (always) </v>
          </cell>
          <cell r="AH217">
            <v>1.0901931879052874E-2</v>
          </cell>
          <cell r="AI217">
            <v>8.5154935765757167E-3</v>
          </cell>
          <cell r="AJ217">
            <v>1.1179173777493874E-2</v>
          </cell>
          <cell r="AK217">
            <v>9.6932644671655945E-3</v>
          </cell>
          <cell r="AL217">
            <v>7.0721291989576576E-3</v>
          </cell>
          <cell r="AM217">
            <v>8.2742377719047071E-3</v>
          </cell>
          <cell r="AN217">
            <v>8.3367386804018163E-3</v>
          </cell>
          <cell r="AP217" t="str">
            <v xml:space="preserve">Occasional smoker (always) </v>
          </cell>
          <cell r="AQ217">
            <v>2.3766211496335267E-3</v>
          </cell>
          <cell r="AR217">
            <v>2.2480903042159891E-3</v>
          </cell>
          <cell r="AS217">
            <v>2.6830017065985296E-3</v>
          </cell>
          <cell r="AT217">
            <v>2.4620891746600609E-3</v>
          </cell>
          <cell r="AU217">
            <v>2.3620911524518578E-3</v>
          </cell>
          <cell r="AV217">
            <v>2.598110660378078E-3</v>
          </cell>
          <cell r="AW217">
            <v>2.6010624682853666E-3</v>
          </cell>
        </row>
        <row r="218">
          <cell r="G218">
            <v>64996</v>
          </cell>
          <cell r="H218">
            <v>89595</v>
          </cell>
          <cell r="I218">
            <v>103497</v>
          </cell>
          <cell r="J218">
            <v>96096</v>
          </cell>
          <cell r="K218">
            <v>122131</v>
          </cell>
          <cell r="L218">
            <v>121834</v>
          </cell>
          <cell r="M218">
            <v>104797</v>
          </cell>
          <cell r="O218" t="str">
            <v>Occasional smoker (former daily)</v>
          </cell>
          <cell r="P218">
            <v>8.9</v>
          </cell>
          <cell r="Q218">
            <v>7.8</v>
          </cell>
          <cell r="R218">
            <v>7.6</v>
          </cell>
          <cell r="S218">
            <v>8.1999999999999993</v>
          </cell>
          <cell r="T218">
            <v>9.1</v>
          </cell>
          <cell r="U218">
            <v>9.9</v>
          </cell>
          <cell r="V218">
            <v>9.8000000000000007</v>
          </cell>
          <cell r="X218" t="str">
            <v>Occasional smoker (former daily)</v>
          </cell>
          <cell r="Y218">
            <v>11569.288</v>
          </cell>
          <cell r="Z218">
            <v>13976.82</v>
          </cell>
          <cell r="AA218">
            <v>15731.544</v>
          </cell>
          <cell r="AB218">
            <v>15759.743999999999</v>
          </cell>
          <cell r="AC218">
            <v>22227.841999999997</v>
          </cell>
          <cell r="AD218">
            <v>24123.132000000001</v>
          </cell>
          <cell r="AE218">
            <v>20540.212000000003</v>
          </cell>
          <cell r="AG218" t="str">
            <v>Occasional smoker (former daily)</v>
          </cell>
          <cell r="AH218">
            <v>1.7691108391654074E-2</v>
          </cell>
          <cell r="AI218">
            <v>2.2701986103886133E-2</v>
          </cell>
          <cell r="AJ218">
            <v>2.4668691067529818E-2</v>
          </cell>
          <cell r="AK218">
            <v>2.1324693625071427E-2</v>
          </cell>
          <cell r="AL218">
            <v>2.5849231196441544E-2</v>
          </cell>
          <cell r="AM218">
            <v>2.5122323739682463E-2</v>
          </cell>
          <cell r="AN218">
            <v>2.1390818585561029E-2</v>
          </cell>
          <cell r="AP218" t="str">
            <v>Occasional smoker (former daily)</v>
          </cell>
          <cell r="AQ218">
            <v>3.1490172937144257E-3</v>
          </cell>
          <cell r="AR218">
            <v>3.5415098322062366E-3</v>
          </cell>
          <cell r="AS218">
            <v>3.7496410422645319E-3</v>
          </cell>
          <cell r="AT218">
            <v>3.4972497545117135E-3</v>
          </cell>
          <cell r="AU218">
            <v>4.704560077752361E-3</v>
          </cell>
          <cell r="AV218">
            <v>4.9742201004571275E-3</v>
          </cell>
          <cell r="AW218">
            <v>4.1926004427699616E-3</v>
          </cell>
        </row>
        <row r="219">
          <cell r="G219">
            <v>1505831</v>
          </cell>
          <cell r="H219">
            <v>1740612</v>
          </cell>
          <cell r="I219">
            <v>1856238</v>
          </cell>
          <cell r="J219">
            <v>1874948</v>
          </cell>
          <cell r="K219">
            <v>2054347</v>
          </cell>
          <cell r="L219">
            <v>2026681</v>
          </cell>
          <cell r="M219">
            <v>2067894</v>
          </cell>
          <cell r="O219" t="str">
            <v>Former Smoker (daily or occasional)</v>
          </cell>
          <cell r="P219">
            <v>1.5</v>
          </cell>
          <cell r="Q219">
            <v>1.7</v>
          </cell>
          <cell r="R219">
            <v>1.8</v>
          </cell>
          <cell r="S219">
            <v>1.9</v>
          </cell>
          <cell r="T219">
            <v>1.8</v>
          </cell>
          <cell r="U219">
            <v>1.9</v>
          </cell>
          <cell r="V219">
            <v>2</v>
          </cell>
          <cell r="X219" t="str">
            <v>Former Smoker (daily or occasional)</v>
          </cell>
          <cell r="Y219">
            <v>45174.93</v>
          </cell>
          <cell r="Z219">
            <v>59180.807999999997</v>
          </cell>
          <cell r="AA219">
            <v>66824.567999999999</v>
          </cell>
          <cell r="AB219">
            <v>71248.02399999999</v>
          </cell>
          <cell r="AC219">
            <v>73956.491999999998</v>
          </cell>
          <cell r="AD219">
            <v>77013.877999999997</v>
          </cell>
          <cell r="AE219">
            <v>82715.759999999995</v>
          </cell>
          <cell r="AG219" t="str">
            <v>Former Smoker (daily or occasional)</v>
          </cell>
          <cell r="AH219">
            <v>0.40986859869088627</v>
          </cell>
          <cell r="AI219">
            <v>0.44104413679622134</v>
          </cell>
          <cell r="AJ219">
            <v>0.44243757567668063</v>
          </cell>
          <cell r="AK219">
            <v>0.41607030118777494</v>
          </cell>
          <cell r="AL219">
            <v>0.43480599160504779</v>
          </cell>
          <cell r="AM219">
            <v>0.41790416631698368</v>
          </cell>
          <cell r="AN219">
            <v>0.42209171453543648</v>
          </cell>
          <cell r="AP219" t="str">
            <v>Former Smoker (daily or occasional)</v>
          </cell>
          <cell r="AQ219">
            <v>1.1476320763344814E-2</v>
          </cell>
          <cell r="AR219">
            <v>1.3231324103886642E-2</v>
          </cell>
          <cell r="AS219">
            <v>1.327312727030042E-2</v>
          </cell>
          <cell r="AT219">
            <v>1.3314249638008799E-2</v>
          </cell>
          <cell r="AU219">
            <v>1.391379173136153E-2</v>
          </cell>
          <cell r="AV219">
            <v>1.4208741654777446E-2</v>
          </cell>
          <cell r="AW219">
            <v>1.688366858141746E-2</v>
          </cell>
        </row>
        <row r="220">
          <cell r="G220">
            <v>979088</v>
          </cell>
          <cell r="H220">
            <v>1145394</v>
          </cell>
          <cell r="I220">
            <v>1245942</v>
          </cell>
          <cell r="J220">
            <v>1243168</v>
          </cell>
          <cell r="K220">
            <v>1342067</v>
          </cell>
          <cell r="L220">
            <v>1335747</v>
          </cell>
          <cell r="M220">
            <v>1308095</v>
          </cell>
          <cell r="O220" t="str">
            <v>Former smoker (daily)</v>
          </cell>
          <cell r="P220">
            <v>2.2999999999999998</v>
          </cell>
          <cell r="Q220">
            <v>2.1</v>
          </cell>
          <cell r="R220">
            <v>2.2000000000000002</v>
          </cell>
          <cell r="S220">
            <v>2.2999999999999998</v>
          </cell>
          <cell r="T220">
            <v>2.7</v>
          </cell>
          <cell r="U220">
            <v>2.9</v>
          </cell>
          <cell r="V220">
            <v>3</v>
          </cell>
          <cell r="X220" t="str">
            <v>Former smoker (daily)</v>
          </cell>
          <cell r="Y220">
            <v>45038.047999999995</v>
          </cell>
          <cell r="Z220">
            <v>48106.547999999995</v>
          </cell>
          <cell r="AA220">
            <v>54821.448000000004</v>
          </cell>
          <cell r="AB220">
            <v>57185.727999999996</v>
          </cell>
          <cell r="AC220">
            <v>72471.618000000002</v>
          </cell>
          <cell r="AD220">
            <v>77473.326000000001</v>
          </cell>
          <cell r="AE220">
            <v>78485.7</v>
          </cell>
          <cell r="AG220" t="str">
            <v>Former smoker (daily)</v>
          </cell>
          <cell r="AH220">
            <v>0.26649566024013482</v>
          </cell>
          <cell r="AI220">
            <v>0.29022510934175516</v>
          </cell>
          <cell r="AJ220">
            <v>0.29697245607177247</v>
          </cell>
          <cell r="AK220">
            <v>0.27587180241105558</v>
          </cell>
          <cell r="AL220">
            <v>0.28405073375404044</v>
          </cell>
          <cell r="AM220">
            <v>0.27543270817924087</v>
          </cell>
          <cell r="AN220">
            <v>0.26700404436844044</v>
          </cell>
          <cell r="AP220" t="str">
            <v>Former smoker (daily)</v>
          </cell>
          <cell r="AQ220">
            <v>1.1725809050565934E-2</v>
          </cell>
          <cell r="AR220">
            <v>1.1609004373670207E-2</v>
          </cell>
          <cell r="AS220">
            <v>1.1878898242870899E-2</v>
          </cell>
          <cell r="AT220">
            <v>1.2138359306086446E-2</v>
          </cell>
          <cell r="AU220">
            <v>1.420253668770202E-2</v>
          </cell>
          <cell r="AV220">
            <v>1.4873366241679007E-2</v>
          </cell>
          <cell r="AW220">
            <v>1.6020242662106426E-2</v>
          </cell>
        </row>
        <row r="221">
          <cell r="G221">
            <v>491529</v>
          </cell>
          <cell r="H221">
            <v>595218</v>
          </cell>
          <cell r="I221">
            <v>610296</v>
          </cell>
          <cell r="J221">
            <v>631780</v>
          </cell>
          <cell r="K221">
            <v>712280</v>
          </cell>
          <cell r="L221">
            <v>690934</v>
          </cell>
          <cell r="M221">
            <v>759799</v>
          </cell>
          <cell r="O221" t="str">
            <v>Former smoker (occasional)</v>
          </cell>
          <cell r="P221">
            <v>3.1</v>
          </cell>
          <cell r="Q221">
            <v>3.1</v>
          </cell>
          <cell r="R221">
            <v>3.2</v>
          </cell>
          <cell r="S221">
            <v>3.4</v>
          </cell>
          <cell r="T221">
            <v>3.9</v>
          </cell>
          <cell r="U221">
            <v>4.2</v>
          </cell>
          <cell r="V221">
            <v>3.5</v>
          </cell>
          <cell r="X221" t="str">
            <v>Former smoker (occasional)</v>
          </cell>
          <cell r="Y221">
            <v>30474.798000000003</v>
          </cell>
          <cell r="Z221">
            <v>36903.516000000003</v>
          </cell>
          <cell r="AA221">
            <v>39058.944000000003</v>
          </cell>
          <cell r="AB221">
            <v>42961.04</v>
          </cell>
          <cell r="AC221">
            <v>55557.84</v>
          </cell>
          <cell r="AD221">
            <v>58038.456000000006</v>
          </cell>
          <cell r="AE221">
            <v>53185.93</v>
          </cell>
          <cell r="AG221" t="str">
            <v>Former smoker (occasional)</v>
          </cell>
          <cell r="AH221">
            <v>0.14337293845075147</v>
          </cell>
          <cell r="AI221">
            <v>0.15081902745446618</v>
          </cell>
          <cell r="AJ221">
            <v>0.14546511960490813</v>
          </cell>
          <cell r="AK221">
            <v>0.14019849877671939</v>
          </cell>
          <cell r="AL221">
            <v>0.15075525785100738</v>
          </cell>
          <cell r="AM221">
            <v>0.14247145813774284</v>
          </cell>
          <cell r="AN221">
            <v>0.15508767016699604</v>
          </cell>
          <cell r="AP221" t="str">
            <v>Former smoker (occasional)</v>
          </cell>
          <cell r="AQ221">
            <v>8.8891221839465916E-3</v>
          </cell>
          <cell r="AR221">
            <v>9.0491416472679703E-3</v>
          </cell>
          <cell r="AS221">
            <v>9.3097676547141198E-3</v>
          </cell>
          <cell r="AT221">
            <v>9.5334979168169177E-3</v>
          </cell>
          <cell r="AU221">
            <v>1.1758910112378576E-2</v>
          </cell>
          <cell r="AV221">
            <v>1.1967602483570398E-2</v>
          </cell>
          <cell r="AW221">
            <v>1.0856136911689723E-2</v>
          </cell>
        </row>
        <row r="222">
          <cell r="G222">
            <v>1300198</v>
          </cell>
          <cell r="H222">
            <v>1350233</v>
          </cell>
          <cell r="I222">
            <v>1447528</v>
          </cell>
          <cell r="J222">
            <v>1679313</v>
          </cell>
          <cell r="K222">
            <v>1722545</v>
          </cell>
          <cell r="L222">
            <v>1853240</v>
          </cell>
          <cell r="M222">
            <v>1926559</v>
          </cell>
          <cell r="O222" t="str">
            <v>Never Smoker</v>
          </cell>
          <cell r="P222">
            <v>2</v>
          </cell>
          <cell r="Q222">
            <v>2.1</v>
          </cell>
          <cell r="R222">
            <v>2.2000000000000002</v>
          </cell>
          <cell r="S222">
            <v>1.9</v>
          </cell>
          <cell r="T222">
            <v>2.1</v>
          </cell>
          <cell r="U222">
            <v>2.2999999999999998</v>
          </cell>
          <cell r="V222">
            <v>2.4</v>
          </cell>
          <cell r="X222" t="str">
            <v>Never Smoker</v>
          </cell>
          <cell r="Y222">
            <v>52007.92</v>
          </cell>
          <cell r="Z222">
            <v>56709.786000000007</v>
          </cell>
          <cell r="AA222">
            <v>63691.232000000004</v>
          </cell>
          <cell r="AB222">
            <v>63813.893999999993</v>
          </cell>
          <cell r="AC222">
            <v>72346.89</v>
          </cell>
          <cell r="AD222">
            <v>85249.04</v>
          </cell>
          <cell r="AE222">
            <v>92474.831999999995</v>
          </cell>
          <cell r="AG222" t="str">
            <v>Never Smoker</v>
          </cell>
          <cell r="AH222">
            <v>0.35389783599932062</v>
          </cell>
          <cell r="AI222">
            <v>0.34212814111288004</v>
          </cell>
          <cell r="AJ222">
            <v>0.34502083194294814</v>
          </cell>
          <cell r="AK222">
            <v>0.3726568767232723</v>
          </cell>
          <cell r="AL222">
            <v>0.36457954124075292</v>
          </cell>
          <cell r="AM222">
            <v>0.38214041439441476</v>
          </cell>
          <cell r="AN222">
            <v>0.39324287969483734</v>
          </cell>
          <cell r="AP222" t="str">
            <v>Never Smoker</v>
          </cell>
          <cell r="AQ222">
            <v>1.0616935079979619E-2</v>
          </cell>
          <cell r="AR222">
            <v>1.300086936228944E-2</v>
          </cell>
          <cell r="AS222">
            <v>1.3110791613832029E-2</v>
          </cell>
          <cell r="AT222">
            <v>1.1925020055144715E-2</v>
          </cell>
          <cell r="AU222">
            <v>1.7499817979556142E-2</v>
          </cell>
          <cell r="AV222">
            <v>1.7578459062143077E-2</v>
          </cell>
          <cell r="AW222">
            <v>1.8875658225352192E-2</v>
          </cell>
        </row>
        <row r="223">
          <cell r="G223">
            <v>3636288</v>
          </cell>
          <cell r="H223">
            <v>3745091</v>
          </cell>
          <cell r="I223">
            <v>3894996</v>
          </cell>
          <cell r="J223">
            <v>4149444</v>
          </cell>
          <cell r="K223">
            <v>4418971</v>
          </cell>
          <cell r="L223">
            <v>4729131</v>
          </cell>
          <cell r="M223">
            <v>5137726</v>
          </cell>
          <cell r="O223" t="str">
            <v>All people</v>
          </cell>
          <cell r="P223">
            <v>0.4</v>
          </cell>
          <cell r="Q223">
            <v>0.3</v>
          </cell>
          <cell r="R223">
            <v>0.3</v>
          </cell>
          <cell r="S223">
            <v>0.3</v>
          </cell>
          <cell r="T223">
            <v>0.3</v>
          </cell>
          <cell r="U223">
            <v>0.3</v>
          </cell>
          <cell r="V223">
            <v>0.5</v>
          </cell>
          <cell r="X223" t="str">
            <v>All people</v>
          </cell>
          <cell r="Y223">
            <v>29090.304000000004</v>
          </cell>
          <cell r="Z223">
            <v>22470.546000000002</v>
          </cell>
          <cell r="AA223">
            <v>23369.976000000002</v>
          </cell>
          <cell r="AB223">
            <v>24896.664000000001</v>
          </cell>
          <cell r="AC223">
            <v>26513.826000000001</v>
          </cell>
          <cell r="AD223">
            <v>28374.786</v>
          </cell>
          <cell r="AE223">
            <v>51377.26</v>
          </cell>
          <cell r="AG223" t="str">
            <v>All people</v>
          </cell>
          <cell r="AH223"/>
          <cell r="AI223"/>
          <cell r="AJ223"/>
          <cell r="AK223"/>
          <cell r="AL223"/>
          <cell r="AM223"/>
          <cell r="AN223"/>
          <cell r="AP223" t="str">
            <v>All people</v>
          </cell>
          <cell r="AQ223"/>
          <cell r="AR223"/>
          <cell r="AS223"/>
          <cell r="AT223"/>
          <cell r="AU223"/>
          <cell r="AV223"/>
          <cell r="AW223"/>
        </row>
        <row r="224">
          <cell r="G224">
            <v>440058</v>
          </cell>
          <cell r="H224">
            <v>409525</v>
          </cell>
          <cell r="I224">
            <v>414075</v>
          </cell>
          <cell r="J224">
            <v>441369</v>
          </cell>
          <cell r="K224">
            <v>450408</v>
          </cell>
          <cell r="L224">
            <v>454973</v>
          </cell>
          <cell r="M224">
            <v>498868</v>
          </cell>
          <cell r="O224" t="str">
            <v>Current Smoker (daily or occasional)</v>
          </cell>
          <cell r="P224">
            <v>2.9</v>
          </cell>
          <cell r="Q224">
            <v>2.7</v>
          </cell>
          <cell r="R224">
            <v>2.6</v>
          </cell>
          <cell r="S224">
            <v>2.9</v>
          </cell>
          <cell r="T224">
            <v>2.7</v>
          </cell>
          <cell r="U224">
            <v>2.9</v>
          </cell>
          <cell r="V224">
            <v>2.9</v>
          </cell>
          <cell r="X224" t="str">
            <v>Current Smoker (daily or occasional)</v>
          </cell>
          <cell r="Y224">
            <v>25523.363999999998</v>
          </cell>
          <cell r="Z224">
            <v>22114.35</v>
          </cell>
          <cell r="AA224">
            <v>21531.9</v>
          </cell>
          <cell r="AB224">
            <v>25599.401999999998</v>
          </cell>
          <cell r="AC224">
            <v>24322.032000000003</v>
          </cell>
          <cell r="AD224">
            <v>26388.433999999997</v>
          </cell>
          <cell r="AE224">
            <v>28934.343999999997</v>
          </cell>
          <cell r="AG224" t="str">
            <v>Current Smoker (daily or occasional)</v>
          </cell>
          <cell r="AH224">
            <v>0.12101846718411743</v>
          </cell>
          <cell r="AI224">
            <v>0.10934981286169014</v>
          </cell>
          <cell r="AJ224">
            <v>0.10630948016377938</v>
          </cell>
          <cell r="AK224">
            <v>0.10636822668290016</v>
          </cell>
          <cell r="AL224">
            <v>0.10192599136767361</v>
          </cell>
          <cell r="AM224">
            <v>9.6206470068179548E-2</v>
          </cell>
          <cell r="AN224">
            <v>9.7098988930122004E-2</v>
          </cell>
          <cell r="AP224" t="str">
            <v>Current Smoker (daily or occasional)</v>
          </cell>
          <cell r="AQ224">
            <v>7.0190710966788108E-3</v>
          </cell>
          <cell r="AR224">
            <v>5.9048898945312676E-3</v>
          </cell>
          <cell r="AS224">
            <v>5.5280929685165283E-3</v>
          </cell>
          <cell r="AT224">
            <v>6.169357147608209E-3</v>
          </cell>
          <cell r="AU224">
            <v>5.7078555165897219E-3</v>
          </cell>
          <cell r="AV224">
            <v>6.3496270244998501E-3</v>
          </cell>
          <cell r="AW224">
            <v>5.6317413579470765E-3</v>
          </cell>
        </row>
        <row r="225">
          <cell r="G225">
            <v>380077</v>
          </cell>
          <cell r="H225">
            <v>348725</v>
          </cell>
          <cell r="I225">
            <v>346560</v>
          </cell>
          <cell r="J225">
            <v>373368</v>
          </cell>
          <cell r="K225">
            <v>374914</v>
          </cell>
          <cell r="L225">
            <v>391351</v>
          </cell>
          <cell r="M225">
            <v>426054</v>
          </cell>
          <cell r="O225" t="str">
            <v>Daily Smoker</v>
          </cell>
          <cell r="P225">
            <v>3.2</v>
          </cell>
          <cell r="Q225">
            <v>3.2</v>
          </cell>
          <cell r="R225">
            <v>3.1</v>
          </cell>
          <cell r="S225">
            <v>3.1</v>
          </cell>
          <cell r="T225">
            <v>3.1</v>
          </cell>
          <cell r="U225">
            <v>3.3</v>
          </cell>
          <cell r="V225">
            <v>3.1</v>
          </cell>
          <cell r="X225" t="str">
            <v>Daily Smoker</v>
          </cell>
          <cell r="Y225">
            <v>24324.928000000004</v>
          </cell>
          <cell r="Z225">
            <v>22318.400000000001</v>
          </cell>
          <cell r="AA225">
            <v>21486.720000000001</v>
          </cell>
          <cell r="AB225">
            <v>23148.816000000003</v>
          </cell>
          <cell r="AC225">
            <v>23244.668000000001</v>
          </cell>
          <cell r="AD225">
            <v>25829.166000000001</v>
          </cell>
          <cell r="AE225">
            <v>26415.348000000002</v>
          </cell>
          <cell r="AG225" t="str">
            <v>Daily Smoker</v>
          </cell>
          <cell r="AH225">
            <v>0.10452334908566098</v>
          </cell>
          <cell r="AI225">
            <v>9.3115227373647261E-2</v>
          </cell>
          <cell r="AJ225">
            <v>8.8975701130373439E-2</v>
          </cell>
          <cell r="AK225">
            <v>8.9980247956111717E-2</v>
          </cell>
          <cell r="AL225">
            <v>8.4841923606197009E-2</v>
          </cell>
          <cell r="AM225">
            <v>8.2753258473914126E-2</v>
          </cell>
          <cell r="AN225">
            <v>8.2926571016048736E-2</v>
          </cell>
          <cell r="AP225" t="str">
            <v>Daily Smoker</v>
          </cell>
          <cell r="AQ225">
            <v>6.0623542469683371E-3</v>
          </cell>
          <cell r="AR225">
            <v>5.9593745519134246E-3</v>
          </cell>
          <cell r="AS225">
            <v>5.5164934700831537E-3</v>
          </cell>
          <cell r="AT225">
            <v>5.5787753732789271E-3</v>
          </cell>
          <cell r="AU225">
            <v>5.2601992635842145E-3</v>
          </cell>
          <cell r="AV225">
            <v>5.4617150592783329E-3</v>
          </cell>
          <cell r="AW225">
            <v>5.1414474029950223E-3</v>
          </cell>
        </row>
        <row r="226">
          <cell r="G226">
            <v>59981</v>
          </cell>
          <cell r="H226">
            <v>60800</v>
          </cell>
          <cell r="I226">
            <v>67515</v>
          </cell>
          <cell r="J226">
            <v>68001</v>
          </cell>
          <cell r="K226">
            <v>75494</v>
          </cell>
          <cell r="L226">
            <v>63622</v>
          </cell>
          <cell r="M226">
            <v>72814</v>
          </cell>
          <cell r="O226" t="str">
            <v xml:space="preserve">Occasional smoker (all) </v>
          </cell>
          <cell r="P226">
            <v>8.5</v>
          </cell>
          <cell r="Q226">
            <v>7.5</v>
          </cell>
          <cell r="R226">
            <v>7</v>
          </cell>
          <cell r="S226">
            <v>7.7</v>
          </cell>
          <cell r="T226">
            <v>7.1</v>
          </cell>
          <cell r="U226">
            <v>8.4</v>
          </cell>
          <cell r="V226">
            <v>7.5</v>
          </cell>
          <cell r="X226" t="str">
            <v xml:space="preserve">Occasional smoker (all) </v>
          </cell>
          <cell r="Y226">
            <v>10196.77</v>
          </cell>
          <cell r="Z226">
            <v>9120</v>
          </cell>
          <cell r="AA226">
            <v>9452.1</v>
          </cell>
          <cell r="AB226">
            <v>10472.154</v>
          </cell>
          <cell r="AC226">
            <v>15702.752</v>
          </cell>
          <cell r="AD226">
            <v>10688.496000000001</v>
          </cell>
          <cell r="AE226">
            <v>10922.1</v>
          </cell>
          <cell r="AG226" t="str">
            <v xml:space="preserve">Occasional smoker (all) </v>
          </cell>
          <cell r="AH226">
            <v>1.6495118098456447E-2</v>
          </cell>
          <cell r="AI226">
            <v>1.623458548804288E-2</v>
          </cell>
          <cell r="AJ226">
            <v>1.7333779033405938E-2</v>
          </cell>
          <cell r="AK226">
            <v>1.6387978726788457E-2</v>
          </cell>
          <cell r="AL226">
            <v>1.7084067761476598E-2</v>
          </cell>
          <cell r="AM226">
            <v>1.3453211594265416E-2</v>
          </cell>
          <cell r="AN226">
            <v>1.417241791407327E-2</v>
          </cell>
          <cell r="AP226" t="str">
            <v xml:space="preserve">Occasional smoker (all) </v>
          </cell>
          <cell r="AQ226">
            <v>2.8041700767375958E-3</v>
          </cell>
          <cell r="AR226">
            <v>2.435187823206432E-3</v>
          </cell>
          <cell r="AS226">
            <v>2.4267290646768315E-3</v>
          </cell>
          <cell r="AT226">
            <v>2.5237487239254223E-3</v>
          </cell>
          <cell r="AU226">
            <v>2.4259376221296767E-3</v>
          </cell>
          <cell r="AV226">
            <v>2.2601395478365899E-3</v>
          </cell>
          <cell r="AW226">
            <v>2.1258626871109906E-3</v>
          </cell>
        </row>
        <row r="227">
          <cell r="G227">
            <v>20333</v>
          </cell>
          <cell r="H227">
            <v>17411</v>
          </cell>
          <cell r="I227">
            <v>19195</v>
          </cell>
          <cell r="J227">
            <v>20069</v>
          </cell>
          <cell r="K227">
            <v>13577</v>
          </cell>
          <cell r="L227">
            <v>12748</v>
          </cell>
          <cell r="M227">
            <v>17211</v>
          </cell>
          <cell r="O227" t="str">
            <v xml:space="preserve">Occasional smoker (always) </v>
          </cell>
          <cell r="P227">
            <v>14.2</v>
          </cell>
          <cell r="Q227">
            <v>14.1</v>
          </cell>
          <cell r="R227">
            <v>1</v>
          </cell>
          <cell r="S227">
            <v>13.4</v>
          </cell>
          <cell r="T227">
            <v>17.100000000000001</v>
          </cell>
          <cell r="U227">
            <v>18.899999999999999</v>
          </cell>
          <cell r="V227">
            <v>15.2</v>
          </cell>
          <cell r="X227" t="str">
            <v xml:space="preserve">Occasional smoker (always) </v>
          </cell>
          <cell r="Y227">
            <v>5774.5719999999992</v>
          </cell>
          <cell r="Z227">
            <v>4909.902</v>
          </cell>
          <cell r="AA227">
            <v>383.9</v>
          </cell>
          <cell r="AB227">
            <v>5378.4920000000011</v>
          </cell>
          <cell r="AC227">
            <v>4643.3339999999998</v>
          </cell>
          <cell r="AD227">
            <v>4818.7439999999997</v>
          </cell>
          <cell r="AE227">
            <v>5232.1439999999993</v>
          </cell>
          <cell r="AG227" t="str">
            <v xml:space="preserve">Occasional smoker (always) </v>
          </cell>
          <cell r="AH227">
            <v>5.5916913071791894E-3</v>
          </cell>
          <cell r="AI227">
            <v>4.6490192094130692E-3</v>
          </cell>
          <cell r="AJ227">
            <v>4.9281180263086276E-3</v>
          </cell>
          <cell r="AK227">
            <v>4.8365515958282606E-3</v>
          </cell>
          <cell r="AL227">
            <v>3.072434736503136E-3</v>
          </cell>
          <cell r="AM227">
            <v>2.6956326648595692E-3</v>
          </cell>
          <cell r="AN227">
            <v>3.3499256285757549E-3</v>
          </cell>
          <cell r="AP227" t="str">
            <v xml:space="preserve">Occasional smoker (always) </v>
          </cell>
          <cell r="AQ227">
            <v>1.5880403312388896E-3</v>
          </cell>
          <cell r="AR227">
            <v>1.3110234170544855E-3</v>
          </cell>
          <cell r="AS227">
            <v>9.8562360526172551E-5</v>
          </cell>
          <cell r="AT227">
            <v>1.2961958276819737E-3</v>
          </cell>
          <cell r="AU227">
            <v>1.0507726798840726E-3</v>
          </cell>
          <cell r="AV227">
            <v>1.018949147316917E-3</v>
          </cell>
          <cell r="AW227">
            <v>1.0183773910870295E-3</v>
          </cell>
        </row>
        <row r="228">
          <cell r="G228">
            <v>39648</v>
          </cell>
          <cell r="H228">
            <v>43389</v>
          </cell>
          <cell r="I228">
            <v>48320</v>
          </cell>
          <cell r="J228">
            <v>47932</v>
          </cell>
          <cell r="K228">
            <v>61917</v>
          </cell>
          <cell r="L228">
            <v>50874</v>
          </cell>
          <cell r="M228">
            <v>55603</v>
          </cell>
          <cell r="O228" t="str">
            <v>Occasional smoker (former daily)</v>
          </cell>
          <cell r="P228">
            <v>10.7</v>
          </cell>
          <cell r="Q228">
            <v>9.1999999999999993</v>
          </cell>
          <cell r="R228">
            <v>8.4</v>
          </cell>
          <cell r="S228">
            <v>8.9</v>
          </cell>
          <cell r="T228">
            <v>7.9</v>
          </cell>
          <cell r="U228">
            <v>9.1999999999999993</v>
          </cell>
          <cell r="V228">
            <v>8.4</v>
          </cell>
          <cell r="X228" t="str">
            <v>Occasional smoker (former daily)</v>
          </cell>
          <cell r="Y228">
            <v>8484.6719999999987</v>
          </cell>
          <cell r="Z228">
            <v>7983.576</v>
          </cell>
          <cell r="AA228">
            <v>8117.76</v>
          </cell>
          <cell r="AB228">
            <v>8531.8960000000006</v>
          </cell>
          <cell r="AC228">
            <v>9782.8860000000004</v>
          </cell>
          <cell r="AD228">
            <v>9360.8159999999989</v>
          </cell>
          <cell r="AE228">
            <v>9341.3040000000001</v>
          </cell>
          <cell r="AG228" t="str">
            <v>Occasional smoker (former daily)</v>
          </cell>
          <cell r="AH228">
            <v>1.0903426791277258E-2</v>
          </cell>
          <cell r="AI228">
            <v>1.1585566278629812E-2</v>
          </cell>
          <cell r="AJ228">
            <v>1.2405661007097311E-2</v>
          </cell>
          <cell r="AK228">
            <v>1.1551427130960195E-2</v>
          </cell>
          <cell r="AL228">
            <v>1.4011633024973462E-2</v>
          </cell>
          <cell r="AM228">
            <v>1.0757578929405846E-2</v>
          </cell>
          <cell r="AN228">
            <v>1.0822492285497514E-2</v>
          </cell>
          <cell r="AP228" t="str">
            <v>Occasional smoker (former daily)</v>
          </cell>
          <cell r="AQ228">
            <v>2.3333333333333331E-3</v>
          </cell>
          <cell r="AR228">
            <v>2.1317441952678853E-3</v>
          </cell>
          <cell r="AS228">
            <v>2.0841510491923483E-3</v>
          </cell>
          <cell r="AT228">
            <v>2.0561540293109149E-3</v>
          </cell>
          <cell r="AU228">
            <v>2.2138380179458068E-3</v>
          </cell>
          <cell r="AV228">
            <v>1.9793945230106753E-3</v>
          </cell>
          <cell r="AW228">
            <v>1.8181787039635825E-3</v>
          </cell>
        </row>
        <row r="229">
          <cell r="G229">
            <v>1882138</v>
          </cell>
          <cell r="H229">
            <v>2025625</v>
          </cell>
          <cell r="I229">
            <v>2104732</v>
          </cell>
          <cell r="J229">
            <v>2223819</v>
          </cell>
          <cell r="K229">
            <v>2376936</v>
          </cell>
          <cell r="L229">
            <v>2598175</v>
          </cell>
          <cell r="M229">
            <v>2830042</v>
          </cell>
          <cell r="O229" t="str">
            <v>Former Smoker (daily or occasional)</v>
          </cell>
          <cell r="P229">
            <v>1.2</v>
          </cell>
          <cell r="Q229">
            <v>0.7</v>
          </cell>
          <cell r="R229">
            <v>0.7</v>
          </cell>
          <cell r="S229">
            <v>1</v>
          </cell>
          <cell r="T229">
            <v>1</v>
          </cell>
          <cell r="U229">
            <v>1</v>
          </cell>
          <cell r="V229">
            <v>1.1000000000000001</v>
          </cell>
          <cell r="X229" t="str">
            <v>Former Smoker (daily or occasional)</v>
          </cell>
          <cell r="Y229">
            <v>45171.312000000005</v>
          </cell>
          <cell r="Z229">
            <v>28358.75</v>
          </cell>
          <cell r="AA229">
            <v>29466.248</v>
          </cell>
          <cell r="AB229">
            <v>44476.38</v>
          </cell>
          <cell r="AC229">
            <v>47538.720000000001</v>
          </cell>
          <cell r="AD229">
            <v>51963.5</v>
          </cell>
          <cell r="AE229">
            <v>62260.924000000006</v>
          </cell>
          <cell r="AG229" t="str">
            <v>Former Smoker (daily or occasional)</v>
          </cell>
          <cell r="AH229">
            <v>0.51759871605329388</v>
          </cell>
          <cell r="AI229">
            <v>0.54087470771738255</v>
          </cell>
          <cell r="AJ229">
            <v>0.54036820576965938</v>
          </cell>
          <cell r="AK229">
            <v>0.53593180194744161</v>
          </cell>
          <cell r="AL229">
            <v>0.53789355033106123</v>
          </cell>
          <cell r="AM229">
            <v>0.54939797607636587</v>
          </cell>
          <cell r="AN229">
            <v>0.55083552528881452</v>
          </cell>
          <cell r="AP229" t="str">
            <v>Former Smoker (daily or occasional)</v>
          </cell>
          <cell r="AQ229">
            <v>1.2422369185279052E-2</v>
          </cell>
          <cell r="AR229">
            <v>7.5722459080433558E-3</v>
          </cell>
          <cell r="AS229">
            <v>7.5651548807752315E-3</v>
          </cell>
          <cell r="AT229">
            <v>1.0718636038948832E-2</v>
          </cell>
          <cell r="AU229">
            <v>1.0757871006621225E-2</v>
          </cell>
          <cell r="AV229">
            <v>1.0987959521527318E-2</v>
          </cell>
          <cell r="AW229">
            <v>1.2118381556353921E-2</v>
          </cell>
        </row>
        <row r="230">
          <cell r="G230">
            <v>1401974</v>
          </cell>
          <cell r="H230">
            <v>1501903</v>
          </cell>
          <cell r="I230">
            <v>1547933</v>
          </cell>
          <cell r="J230">
            <v>1679386</v>
          </cell>
          <cell r="K230">
            <v>1766024</v>
          </cell>
          <cell r="L230">
            <v>1918424</v>
          </cell>
          <cell r="M230">
            <v>2036101</v>
          </cell>
          <cell r="O230" t="str">
            <v>Former smoker (daily)</v>
          </cell>
          <cell r="P230">
            <v>1.7</v>
          </cell>
          <cell r="Q230">
            <v>1.2</v>
          </cell>
          <cell r="R230">
            <v>1.5</v>
          </cell>
          <cell r="S230">
            <v>1.6</v>
          </cell>
          <cell r="T230">
            <v>1.3</v>
          </cell>
          <cell r="U230">
            <v>1.4</v>
          </cell>
          <cell r="V230">
            <v>1.1000000000000001</v>
          </cell>
          <cell r="X230" t="str">
            <v>Former smoker (daily)</v>
          </cell>
          <cell r="Y230">
            <v>47667.115999999995</v>
          </cell>
          <cell r="Z230">
            <v>36045.671999999999</v>
          </cell>
          <cell r="AA230">
            <v>46437.99</v>
          </cell>
          <cell r="AB230">
            <v>53740.351999999999</v>
          </cell>
          <cell r="AC230">
            <v>45916.624000000003</v>
          </cell>
          <cell r="AD230">
            <v>53715.871999999996</v>
          </cell>
          <cell r="AE230">
            <v>44794.222000000002</v>
          </cell>
          <cell r="AG230" t="str">
            <v>Former smoker (daily)</v>
          </cell>
          <cell r="AH230">
            <v>0.38555086945808476</v>
          </cell>
          <cell r="AI230">
            <v>0.40103244487250111</v>
          </cell>
          <cell r="AJ230">
            <v>0.39741581249377406</v>
          </cell>
          <cell r="AK230">
            <v>0.40472554877231742</v>
          </cell>
          <cell r="AL230">
            <v>0.39964598093085474</v>
          </cell>
          <cell r="AM230">
            <v>0.40566099776047648</v>
          </cell>
          <cell r="AN230">
            <v>0.39630392901450956</v>
          </cell>
          <cell r="AP230" t="str">
            <v>Former smoker (daily)</v>
          </cell>
          <cell r="AQ230">
            <v>1.2337627822658712E-2</v>
          </cell>
          <cell r="AR230">
            <v>5.614454228215016E-3</v>
          </cell>
          <cell r="AS230">
            <v>1.1127642749825672E-2</v>
          </cell>
          <cell r="AT230">
            <v>1.2141766463169524E-2</v>
          </cell>
          <cell r="AU230">
            <v>9.591503542340514E-3</v>
          </cell>
          <cell r="AV230">
            <v>1.0547185941772388E-2</v>
          </cell>
          <cell r="AW230">
            <v>8.7186864383192106E-3</v>
          </cell>
        </row>
        <row r="231">
          <cell r="G231">
            <v>480164</v>
          </cell>
          <cell r="H231">
            <v>523722</v>
          </cell>
          <cell r="I231">
            <v>556799</v>
          </cell>
          <cell r="J231">
            <v>544433</v>
          </cell>
          <cell r="K231">
            <v>610912</v>
          </cell>
          <cell r="L231">
            <v>679751</v>
          </cell>
          <cell r="M231">
            <v>793941</v>
          </cell>
          <cell r="O231" t="str">
            <v>Former smoker (occasional)</v>
          </cell>
          <cell r="P231">
            <v>2.8</v>
          </cell>
          <cell r="Q231">
            <v>2.4</v>
          </cell>
          <cell r="R231">
            <v>2.2999999999999998</v>
          </cell>
          <cell r="S231">
            <v>2.5</v>
          </cell>
          <cell r="T231">
            <v>2.6</v>
          </cell>
          <cell r="U231">
            <v>2.7</v>
          </cell>
          <cell r="V231">
            <v>2.2000000000000002</v>
          </cell>
          <cell r="X231" t="str">
            <v>Former smoker (occasional)</v>
          </cell>
          <cell r="Y231">
            <v>26889.183999999997</v>
          </cell>
          <cell r="Z231">
            <v>25138.656000000003</v>
          </cell>
          <cell r="AA231">
            <v>25612.754000000001</v>
          </cell>
          <cell r="AB231">
            <v>27221.65</v>
          </cell>
          <cell r="AC231">
            <v>31767.423999999999</v>
          </cell>
          <cell r="AD231">
            <v>36706.554000000004</v>
          </cell>
          <cell r="AE231">
            <v>34933.404000000002</v>
          </cell>
          <cell r="AG231" t="str">
            <v>Former smoker (occasional)</v>
          </cell>
          <cell r="AH231">
            <v>0.13204784659520918</v>
          </cell>
          <cell r="AI231">
            <v>0.13984226284488147</v>
          </cell>
          <cell r="AJ231">
            <v>0.14295239327588527</v>
          </cell>
          <cell r="AK231">
            <v>0.13120625317512419</v>
          </cell>
          <cell r="AL231">
            <v>0.13824756940020652</v>
          </cell>
          <cell r="AM231">
            <v>0.14373697831588933</v>
          </cell>
          <cell r="AN231">
            <v>0.15453159627430502</v>
          </cell>
          <cell r="AP231" t="str">
            <v>Former smoker (occasional)</v>
          </cell>
          <cell r="AQ231">
            <v>7.3946794093317138E-3</v>
          </cell>
          <cell r="AR231">
            <v>6.7124286165543105E-3</v>
          </cell>
          <cell r="AS231">
            <v>6.5758100906907228E-3</v>
          </cell>
          <cell r="AT231">
            <v>6.5603126587562089E-3</v>
          </cell>
          <cell r="AU231">
            <v>7.7418638864115655E-3</v>
          </cell>
          <cell r="AV231">
            <v>8.336744742321581E-3</v>
          </cell>
          <cell r="AW231">
            <v>6.7993902360694216E-3</v>
          </cell>
        </row>
        <row r="232">
          <cell r="G232">
            <v>1314092</v>
          </cell>
          <cell r="H232">
            <v>1309941</v>
          </cell>
          <cell r="I232">
            <v>1376189</v>
          </cell>
          <cell r="J232">
            <v>1484256</v>
          </cell>
          <cell r="K232">
            <v>1591627</v>
          </cell>
          <cell r="L232">
            <v>1675983</v>
          </cell>
          <cell r="M232">
            <v>1808816</v>
          </cell>
          <cell r="O232" t="str">
            <v>Never Smoker</v>
          </cell>
          <cell r="P232">
            <v>1.2</v>
          </cell>
          <cell r="Q232">
            <v>1.5</v>
          </cell>
          <cell r="R232">
            <v>1.5</v>
          </cell>
          <cell r="S232">
            <v>1.6</v>
          </cell>
          <cell r="T232">
            <v>1.3</v>
          </cell>
          <cell r="U232">
            <v>1.4</v>
          </cell>
          <cell r="V232">
            <v>1.4</v>
          </cell>
          <cell r="X232" t="str">
            <v>Never Smoker</v>
          </cell>
          <cell r="Y232">
            <v>31538.207999999999</v>
          </cell>
          <cell r="Z232">
            <v>39298.230000000003</v>
          </cell>
          <cell r="AA232">
            <v>41285.67</v>
          </cell>
          <cell r="AB232">
            <v>47496.192000000003</v>
          </cell>
          <cell r="AC232">
            <v>41382.302000000003</v>
          </cell>
          <cell r="AD232">
            <v>46927.523999999998</v>
          </cell>
          <cell r="AE232">
            <v>50646.847999999998</v>
          </cell>
          <cell r="AG232" t="str">
            <v>Never Smoker</v>
          </cell>
          <cell r="AH232">
            <v>0.36138281676258865</v>
          </cell>
          <cell r="AI232">
            <v>0.34977547942092729</v>
          </cell>
          <cell r="AJ232">
            <v>0.35332231406656128</v>
          </cell>
          <cell r="AK232">
            <v>0.3576999713696582</v>
          </cell>
          <cell r="AL232">
            <v>0.36018045830126516</v>
          </cell>
          <cell r="AM232">
            <v>0.35439555385545463</v>
          </cell>
          <cell r="AN232">
            <v>0.35206548578106345</v>
          </cell>
          <cell r="AP232" t="str">
            <v>Never Smoker</v>
          </cell>
          <cell r="AQ232">
            <v>1.1564250136402839E-2</v>
          </cell>
          <cell r="AR232">
            <v>9.7937134237859637E-3</v>
          </cell>
          <cell r="AS232">
            <v>1.0599669421996838E-2</v>
          </cell>
          <cell r="AT232">
            <v>1.1446399083829061E-2</v>
          </cell>
          <cell r="AU232">
            <v>7.2036091660253035E-3</v>
          </cell>
          <cell r="AV232">
            <v>9.9230755079527284E-3</v>
          </cell>
          <cell r="AW232">
            <v>9.8578336018697761E-3</v>
          </cell>
        </row>
        <row r="233">
          <cell r="G233">
            <v>1587800</v>
          </cell>
          <cell r="H233">
            <v>1642555</v>
          </cell>
          <cell r="I233">
            <v>1733567</v>
          </cell>
          <cell r="J233">
            <v>1862198</v>
          </cell>
          <cell r="K233">
            <v>1994894</v>
          </cell>
          <cell r="L233">
            <v>2149666</v>
          </cell>
          <cell r="M233">
            <v>2353342</v>
          </cell>
          <cell r="O233" t="str">
            <v>All people</v>
          </cell>
          <cell r="P233">
            <v>1.2</v>
          </cell>
          <cell r="Q233">
            <v>1.2</v>
          </cell>
          <cell r="R233">
            <v>1.1000000000000001</v>
          </cell>
          <cell r="S233">
            <v>1.2</v>
          </cell>
          <cell r="T233">
            <v>1.3</v>
          </cell>
          <cell r="U233">
            <v>1</v>
          </cell>
          <cell r="V233">
            <v>1.1000000000000001</v>
          </cell>
          <cell r="X233" t="str">
            <v>All people</v>
          </cell>
          <cell r="Y233">
            <v>38107.199999999997</v>
          </cell>
          <cell r="Z233">
            <v>39421.32</v>
          </cell>
          <cell r="AA233">
            <v>38138.474000000002</v>
          </cell>
          <cell r="AB233">
            <v>44692.752</v>
          </cell>
          <cell r="AC233">
            <v>51867.244000000006</v>
          </cell>
          <cell r="AD233">
            <v>42993.32</v>
          </cell>
          <cell r="AE233">
            <v>51773.524000000005</v>
          </cell>
          <cell r="AG233" t="str">
            <v>All people</v>
          </cell>
          <cell r="AH233"/>
          <cell r="AI233"/>
          <cell r="AJ233"/>
          <cell r="AK233"/>
          <cell r="AL233"/>
          <cell r="AM233"/>
          <cell r="AN233"/>
          <cell r="AP233" t="str">
            <v>All people</v>
          </cell>
          <cell r="AQ233"/>
          <cell r="AR233"/>
          <cell r="AS233"/>
          <cell r="AT233"/>
          <cell r="AU233"/>
          <cell r="AV233"/>
          <cell r="AW233"/>
        </row>
        <row r="234">
          <cell r="G234">
            <v>209873</v>
          </cell>
          <cell r="H234">
            <v>189100</v>
          </cell>
          <cell r="I234">
            <v>193885</v>
          </cell>
          <cell r="J234">
            <v>220947</v>
          </cell>
          <cell r="K234">
            <v>227082</v>
          </cell>
          <cell r="L234">
            <v>217018</v>
          </cell>
          <cell r="M234">
            <v>253093</v>
          </cell>
          <cell r="O234" t="str">
            <v>Current Smoker (daily or occasional)</v>
          </cell>
          <cell r="P234">
            <v>4.3</v>
          </cell>
          <cell r="Q234">
            <v>4.7</v>
          </cell>
          <cell r="R234">
            <v>4.5</v>
          </cell>
          <cell r="S234">
            <v>4.0999999999999996</v>
          </cell>
          <cell r="T234">
            <v>4.3</v>
          </cell>
          <cell r="U234">
            <v>4.5</v>
          </cell>
          <cell r="V234">
            <v>3.9</v>
          </cell>
          <cell r="X234" t="str">
            <v>Current Smoker (daily or occasional)</v>
          </cell>
          <cell r="Y234">
            <v>18049.077999999998</v>
          </cell>
          <cell r="Z234">
            <v>17775.400000000001</v>
          </cell>
          <cell r="AA234">
            <v>17449.650000000001</v>
          </cell>
          <cell r="AB234">
            <v>18117.653999999999</v>
          </cell>
          <cell r="AC234">
            <v>19529.052</v>
          </cell>
          <cell r="AD234">
            <v>19531.62</v>
          </cell>
          <cell r="AE234">
            <v>19741.254000000001</v>
          </cell>
          <cell r="AG234" t="str">
            <v>Current Smoker (daily or occasional)</v>
          </cell>
          <cell r="AH234">
            <v>0.13217848595541001</v>
          </cell>
          <cell r="AI234">
            <v>0.11512552091101973</v>
          </cell>
          <cell r="AJ234">
            <v>0.1118416536539978</v>
          </cell>
          <cell r="AK234">
            <v>0.11864850032058889</v>
          </cell>
          <cell r="AL234">
            <v>0.11383161210570587</v>
          </cell>
          <cell r="AM234">
            <v>0.10095428778238108</v>
          </cell>
          <cell r="AN234">
            <v>0.10754620450406273</v>
          </cell>
          <cell r="AP234" t="str">
            <v>Current Smoker (daily or occasional)</v>
          </cell>
          <cell r="AQ234">
            <v>1.1367349792165259E-2</v>
          </cell>
          <cell r="AR234">
            <v>1.0361296881991775E-2</v>
          </cell>
          <cell r="AS234">
            <v>1.0065748828859801E-2</v>
          </cell>
          <cell r="AT234">
            <v>9.7291770262882878E-3</v>
          </cell>
          <cell r="AU234">
            <v>9.3341921926678798E-3</v>
          </cell>
          <cell r="AV234">
            <v>9.0858859004142971E-3</v>
          </cell>
          <cell r="AW234">
            <v>8.388603951316893E-3</v>
          </cell>
        </row>
        <row r="235">
          <cell r="G235">
            <v>185523</v>
          </cell>
          <cell r="H235">
            <v>163024</v>
          </cell>
          <cell r="I235">
            <v>169421</v>
          </cell>
          <cell r="J235">
            <v>189195</v>
          </cell>
          <cell r="K235">
            <v>187978</v>
          </cell>
          <cell r="L235">
            <v>189763</v>
          </cell>
          <cell r="M235">
            <v>217383</v>
          </cell>
          <cell r="O235" t="str">
            <v>Daily Smoker</v>
          </cell>
          <cell r="P235">
            <v>5.0999999999999996</v>
          </cell>
          <cell r="Q235">
            <v>4.7</v>
          </cell>
          <cell r="R235">
            <v>4.5</v>
          </cell>
          <cell r="S235">
            <v>4.8</v>
          </cell>
          <cell r="T235">
            <v>4.9000000000000004</v>
          </cell>
          <cell r="U235">
            <v>5.2</v>
          </cell>
          <cell r="V235">
            <v>4.4000000000000004</v>
          </cell>
          <cell r="X235" t="str">
            <v>Daily Smoker</v>
          </cell>
          <cell r="Y235">
            <v>18923.345999999998</v>
          </cell>
          <cell r="Z235">
            <v>15324.256000000001</v>
          </cell>
          <cell r="AA235">
            <v>15247.89</v>
          </cell>
          <cell r="AB235">
            <v>18162.72</v>
          </cell>
          <cell r="AC235">
            <v>18421.844000000001</v>
          </cell>
          <cell r="AD235">
            <v>19735.351999999999</v>
          </cell>
          <cell r="AE235">
            <v>19129.704000000002</v>
          </cell>
          <cell r="AG235" t="str">
            <v>Daily Smoker</v>
          </cell>
          <cell r="AH235">
            <v>0.11684280136037284</v>
          </cell>
          <cell r="AI235">
            <v>9.925025341617176E-2</v>
          </cell>
          <cell r="AJ235">
            <v>9.7729709898723274E-2</v>
          </cell>
          <cell r="AK235">
            <v>0.1015976818791557</v>
          </cell>
          <cell r="AL235">
            <v>9.4229568087326951E-2</v>
          </cell>
          <cell r="AM235">
            <v>8.8275573972886948E-2</v>
          </cell>
          <cell r="AN235">
            <v>9.2372039423084279E-2</v>
          </cell>
          <cell r="AP235" t="str">
            <v>Daily Smoker</v>
          </cell>
          <cell r="AQ235">
            <v>1.1450594533316538E-2</v>
          </cell>
          <cell r="AR235">
            <v>9.3295238211201451E-3</v>
          </cell>
          <cell r="AS235">
            <v>8.7956738908850952E-3</v>
          </cell>
          <cell r="AT235">
            <v>9.753377460398947E-3</v>
          </cell>
          <cell r="AU235">
            <v>9.2344976725580417E-3</v>
          </cell>
          <cell r="AV235">
            <v>9.1806596931802431E-3</v>
          </cell>
          <cell r="AW235">
            <v>8.128739469231417E-3</v>
          </cell>
        </row>
        <row r="236">
          <cell r="G236">
            <v>24350</v>
          </cell>
          <cell r="H236">
            <v>26076</v>
          </cell>
          <cell r="I236">
            <v>24464</v>
          </cell>
          <cell r="J236">
            <v>31752</v>
          </cell>
          <cell r="K236">
            <v>39104</v>
          </cell>
          <cell r="L236">
            <v>27255</v>
          </cell>
          <cell r="M236">
            <v>35710</v>
          </cell>
          <cell r="O236" t="str">
            <v xml:space="preserve">Occasional smoker (all) </v>
          </cell>
          <cell r="P236">
            <v>12.9</v>
          </cell>
          <cell r="Q236">
            <v>11.7</v>
          </cell>
          <cell r="R236">
            <v>11.5</v>
          </cell>
          <cell r="S236">
            <v>10.9</v>
          </cell>
          <cell r="T236">
            <v>10.4</v>
          </cell>
          <cell r="U236">
            <v>13.1</v>
          </cell>
          <cell r="V236">
            <v>10.6</v>
          </cell>
          <cell r="X236" t="str">
            <v xml:space="preserve">Occasional smoker (all) </v>
          </cell>
          <cell r="Y236">
            <v>6282.3</v>
          </cell>
          <cell r="Z236">
            <v>6101.7839999999987</v>
          </cell>
          <cell r="AA236">
            <v>5626.72</v>
          </cell>
          <cell r="AB236">
            <v>6921.9359999999997</v>
          </cell>
          <cell r="AC236">
            <v>8133.6320000000005</v>
          </cell>
          <cell r="AD236">
            <v>7140.81</v>
          </cell>
          <cell r="AE236">
            <v>7570.52</v>
          </cell>
          <cell r="AG236" t="str">
            <v xml:space="preserve">Occasional smoker (all) </v>
          </cell>
          <cell r="AH236">
            <v>1.5335684595037159E-2</v>
          </cell>
          <cell r="AI236">
            <v>1.5875267494847967E-2</v>
          </cell>
          <cell r="AJ236">
            <v>1.4111943755274529E-2</v>
          </cell>
          <cell r="AK236">
            <v>1.7050818441433187E-2</v>
          </cell>
          <cell r="AL236">
            <v>1.9602044018378922E-2</v>
          </cell>
          <cell r="AM236">
            <v>1.2678713809494126E-2</v>
          </cell>
          <cell r="AN236">
            <v>1.5174165080978455E-2</v>
          </cell>
          <cell r="AP236" t="str">
            <v xml:space="preserve">Occasional smoker (all) </v>
          </cell>
          <cell r="AQ236">
            <v>3.9566066255195872E-3</v>
          </cell>
          <cell r="AR236">
            <v>3.7148125937944238E-3</v>
          </cell>
          <cell r="AS236">
            <v>3.2457470637131413E-3</v>
          </cell>
          <cell r="AT236">
            <v>3.7170784202324347E-3</v>
          </cell>
          <cell r="AU236">
            <v>4.0772251558228159E-3</v>
          </cell>
          <cell r="AV236">
            <v>3.321823018087461E-3</v>
          </cell>
          <cell r="AW236">
            <v>3.2169229971674325E-3</v>
          </cell>
        </row>
        <row r="237">
          <cell r="G237">
            <v>7551</v>
          </cell>
          <cell r="H237">
            <v>7749</v>
          </cell>
          <cell r="I237">
            <v>5777</v>
          </cell>
          <cell r="J237">
            <v>8786</v>
          </cell>
          <cell r="K237">
            <v>5833</v>
          </cell>
          <cell r="L237">
            <v>5283</v>
          </cell>
          <cell r="M237">
            <v>8843</v>
          </cell>
          <cell r="O237" t="str">
            <v xml:space="preserve">Occasional smoker (always) </v>
          </cell>
          <cell r="P237">
            <v>24</v>
          </cell>
          <cell r="Q237">
            <v>22</v>
          </cell>
          <cell r="R237">
            <v>25.3</v>
          </cell>
          <cell r="S237">
            <v>21.2</v>
          </cell>
          <cell r="T237">
            <v>27.5</v>
          </cell>
          <cell r="U237">
            <v>29.2</v>
          </cell>
          <cell r="V237">
            <v>22.2</v>
          </cell>
          <cell r="X237" t="str">
            <v xml:space="preserve">Occasional smoker (always) </v>
          </cell>
          <cell r="Y237">
            <v>3624.48</v>
          </cell>
          <cell r="Z237">
            <v>3409.56</v>
          </cell>
          <cell r="AA237">
            <v>2923.1620000000003</v>
          </cell>
          <cell r="AB237">
            <v>3725.2639999999997</v>
          </cell>
          <cell r="AC237">
            <v>3208.15</v>
          </cell>
          <cell r="AD237">
            <v>3085.2719999999999</v>
          </cell>
          <cell r="AE237">
            <v>3926.2919999999999</v>
          </cell>
          <cell r="AG237" t="str">
            <v xml:space="preserve">Occasional smoker (always) </v>
          </cell>
          <cell r="AH237">
            <v>4.7556367300667594E-3</v>
          </cell>
          <cell r="AI237">
            <v>4.7176502461104804E-3</v>
          </cell>
          <cell r="AJ237">
            <v>3.3324353774616153E-3</v>
          </cell>
          <cell r="AK237">
            <v>4.7180804619057692E-3</v>
          </cell>
          <cell r="AL237">
            <v>2.923964882344626E-3</v>
          </cell>
          <cell r="AM237">
            <v>2.4575910862431652E-3</v>
          </cell>
          <cell r="AN237">
            <v>3.7576348868970169E-3</v>
          </cell>
          <cell r="AP237" t="str">
            <v xml:space="preserve">Occasional smoker (always) </v>
          </cell>
          <cell r="AQ237">
            <v>2.2827056304320446E-3</v>
          </cell>
          <cell r="AR237">
            <v>2.0757661082886113E-3</v>
          </cell>
          <cell r="AS237">
            <v>1.6862123009955773E-3</v>
          </cell>
          <cell r="AT237">
            <v>2.0004661158480462E-3</v>
          </cell>
          <cell r="AU237">
            <v>1.6081806852895441E-3</v>
          </cell>
          <cell r="AV237">
            <v>1.4352331943660085E-3</v>
          </cell>
          <cell r="AW237">
            <v>1.6683898897822756E-3</v>
          </cell>
        </row>
        <row r="238">
          <cell r="G238">
            <v>16799</v>
          </cell>
          <cell r="H238">
            <v>18327</v>
          </cell>
          <cell r="I238">
            <v>18687</v>
          </cell>
          <cell r="J238">
            <v>22966</v>
          </cell>
          <cell r="K238">
            <v>33271</v>
          </cell>
          <cell r="L238">
            <v>21972</v>
          </cell>
          <cell r="M238">
            <v>26867</v>
          </cell>
          <cell r="O238" t="str">
            <v>Occasional smoker (former daily)</v>
          </cell>
          <cell r="P238">
            <v>15.9</v>
          </cell>
          <cell r="Q238">
            <v>13.7</v>
          </cell>
          <cell r="R238">
            <v>13.3</v>
          </cell>
          <cell r="S238">
            <v>13.4</v>
          </cell>
          <cell r="T238">
            <v>11.2</v>
          </cell>
          <cell r="U238">
            <v>14.3</v>
          </cell>
          <cell r="V238">
            <v>12.6</v>
          </cell>
          <cell r="X238" t="str">
            <v>Occasional smoker (former daily)</v>
          </cell>
          <cell r="Y238">
            <v>5342.0820000000003</v>
          </cell>
          <cell r="Z238">
            <v>5021.598</v>
          </cell>
          <cell r="AA238">
            <v>4970.7420000000002</v>
          </cell>
          <cell r="AB238">
            <v>6154.8880000000008</v>
          </cell>
          <cell r="AC238">
            <v>7452.7039999999988</v>
          </cell>
          <cell r="AD238">
            <v>6283.9920000000011</v>
          </cell>
          <cell r="AE238">
            <v>6770.4840000000004</v>
          </cell>
          <cell r="AG238" t="str">
            <v>Occasional smoker (former daily)</v>
          </cell>
          <cell r="AH238">
            <v>1.05800478649704E-2</v>
          </cell>
          <cell r="AI238">
            <v>1.1157617248737485E-2</v>
          </cell>
          <cell r="AJ238">
            <v>1.0779508377812915E-2</v>
          </cell>
          <cell r="AK238">
            <v>1.2332737979527419E-2</v>
          </cell>
          <cell r="AL238">
            <v>1.6678079136034297E-2</v>
          </cell>
          <cell r="AM238">
            <v>1.022112272325096E-2</v>
          </cell>
          <cell r="AN238">
            <v>1.1416530194081438E-2</v>
          </cell>
          <cell r="AP238" t="str">
            <v>Occasional smoker (former daily)</v>
          </cell>
          <cell r="AQ238">
            <v>3.3644552210605871E-3</v>
          </cell>
          <cell r="AR238">
            <v>3.0571871261540705E-3</v>
          </cell>
          <cell r="AS238">
            <v>2.8673492284982355E-3</v>
          </cell>
          <cell r="AT238">
            <v>3.3051737785133482E-3</v>
          </cell>
          <cell r="AU238">
            <v>3.7358897264716823E-3</v>
          </cell>
          <cell r="AV238">
            <v>2.9232410988497748E-3</v>
          </cell>
          <cell r="AW238">
            <v>2.8769656089085221E-3</v>
          </cell>
        </row>
        <row r="239">
          <cell r="G239">
            <v>1079516</v>
          </cell>
          <cell r="H239">
            <v>1144105</v>
          </cell>
          <cell r="I239">
            <v>1199675</v>
          </cell>
          <cell r="J239">
            <v>1268693</v>
          </cell>
          <cell r="K239">
            <v>1333692</v>
          </cell>
          <cell r="L239">
            <v>1451954</v>
          </cell>
          <cell r="M239">
            <v>1565832</v>
          </cell>
          <cell r="O239" t="str">
            <v>Former Smoker (daily or occasional)</v>
          </cell>
          <cell r="P239">
            <v>1.2</v>
          </cell>
          <cell r="Q239">
            <v>1.5</v>
          </cell>
          <cell r="R239">
            <v>1.5</v>
          </cell>
          <cell r="S239">
            <v>1.6</v>
          </cell>
          <cell r="T239">
            <v>1.7</v>
          </cell>
          <cell r="U239">
            <v>1.8</v>
          </cell>
          <cell r="V239">
            <v>1.4</v>
          </cell>
          <cell r="X239" t="str">
            <v>Former Smoker (daily or occasional)</v>
          </cell>
          <cell r="Y239">
            <v>25908.383999999998</v>
          </cell>
          <cell r="Z239">
            <v>34323.15</v>
          </cell>
          <cell r="AA239">
            <v>35990.25</v>
          </cell>
          <cell r="AB239">
            <v>40598.175999999999</v>
          </cell>
          <cell r="AC239">
            <v>45345.527999999998</v>
          </cell>
          <cell r="AD239">
            <v>52270.344000000005</v>
          </cell>
          <cell r="AE239">
            <v>43843.295999999995</v>
          </cell>
          <cell r="AG239" t="str">
            <v>Former Smoker (daily or occasional)</v>
          </cell>
          <cell r="AH239">
            <v>0.67988159717848595</v>
          </cell>
          <cell r="AI239">
            <v>0.69653984189266116</v>
          </cell>
          <cell r="AJ239">
            <v>0.69202690175805148</v>
          </cell>
          <cell r="AK239">
            <v>0.6812879189001384</v>
          </cell>
          <cell r="AL239">
            <v>0.66855281533755673</v>
          </cell>
          <cell r="AM239">
            <v>0.67543236949367946</v>
          </cell>
          <cell r="AN239">
            <v>0.66536525502880584</v>
          </cell>
          <cell r="AP239" t="str">
            <v>Former Smoker (daily or occasional)</v>
          </cell>
          <cell r="AQ239">
            <v>1.9036684720997607E-2</v>
          </cell>
          <cell r="AR239">
            <v>1.8110035889209189E-2</v>
          </cell>
          <cell r="AS239">
            <v>2.0760807052741543E-2</v>
          </cell>
          <cell r="AT239">
            <v>1.7713485891403601E-2</v>
          </cell>
          <cell r="AU239">
            <v>1.8719478829451588E-2</v>
          </cell>
          <cell r="AV239">
            <v>2.0262971084810386E-2</v>
          </cell>
          <cell r="AW239">
            <v>1.863022714080656E-2</v>
          </cell>
        </row>
        <row r="240">
          <cell r="G240">
            <v>876676</v>
          </cell>
          <cell r="H240">
            <v>926028</v>
          </cell>
          <cell r="I240">
            <v>966871</v>
          </cell>
          <cell r="J240">
            <v>1017038</v>
          </cell>
          <cell r="K240">
            <v>1056353</v>
          </cell>
          <cell r="L240">
            <v>1145762</v>
          </cell>
          <cell r="M240">
            <v>1194740</v>
          </cell>
          <cell r="O240" t="str">
            <v>Former smoker (daily)</v>
          </cell>
          <cell r="P240">
            <v>2</v>
          </cell>
          <cell r="Q240">
            <v>1.9</v>
          </cell>
          <cell r="R240">
            <v>1.9</v>
          </cell>
          <cell r="S240">
            <v>1.6</v>
          </cell>
          <cell r="T240">
            <v>1.7</v>
          </cell>
          <cell r="U240">
            <v>1.8</v>
          </cell>
          <cell r="V240">
            <v>1.8</v>
          </cell>
          <cell r="X240" t="str">
            <v>Former smoker (daily)</v>
          </cell>
          <cell r="Y240">
            <v>35067.040000000001</v>
          </cell>
          <cell r="Z240">
            <v>35189.063999999998</v>
          </cell>
          <cell r="AA240">
            <v>36741.097999999998</v>
          </cell>
          <cell r="AB240">
            <v>32545.216</v>
          </cell>
          <cell r="AC240">
            <v>35916.002</v>
          </cell>
          <cell r="AD240">
            <v>41247.432000000001</v>
          </cell>
          <cell r="AE240">
            <v>43010.64</v>
          </cell>
          <cell r="AG240" t="str">
            <v>Former smoker (daily)</v>
          </cell>
          <cell r="AH240">
            <v>0.55213251039173694</v>
          </cell>
          <cell r="AI240">
            <v>0.56377290258164869</v>
          </cell>
          <cell r="AJ240">
            <v>0.55773500533870335</v>
          </cell>
          <cell r="AK240">
            <v>0.5461492279553517</v>
          </cell>
          <cell r="AL240">
            <v>0.52952838596937979</v>
          </cell>
          <cell r="AM240">
            <v>0.53299535834869227</v>
          </cell>
          <cell r="AN240">
            <v>0.50767801704979554</v>
          </cell>
          <cell r="AP240" t="str">
            <v>Former smoker (daily)</v>
          </cell>
          <cell r="AQ240">
            <v>1.7668240332535584E-2</v>
          </cell>
          <cell r="AR240">
            <v>1.4658095467122868E-2</v>
          </cell>
          <cell r="AS240">
            <v>1.6732050160161101E-2</v>
          </cell>
          <cell r="AT240">
            <v>1.4199879926839146E-2</v>
          </cell>
          <cell r="AU240">
            <v>1.4826794807142633E-2</v>
          </cell>
          <cell r="AV240">
            <v>1.0659907166973846E-2</v>
          </cell>
          <cell r="AW240">
            <v>1.8276408613792639E-2</v>
          </cell>
        </row>
        <row r="241">
          <cell r="G241">
            <v>277324</v>
          </cell>
          <cell r="H241">
            <v>218077</v>
          </cell>
          <cell r="I241">
            <v>232804</v>
          </cell>
          <cell r="J241">
            <v>251655</v>
          </cell>
          <cell r="K241">
            <v>277339</v>
          </cell>
          <cell r="L241">
            <v>306192</v>
          </cell>
          <cell r="M241">
            <v>371092</v>
          </cell>
          <cell r="O241" t="str">
            <v>Former smoker (occasional)</v>
          </cell>
          <cell r="P241">
            <v>3.8</v>
          </cell>
          <cell r="Q241">
            <v>3.9</v>
          </cell>
          <cell r="R241">
            <v>3.8</v>
          </cell>
          <cell r="S241">
            <v>4.0999999999999996</v>
          </cell>
          <cell r="T241">
            <v>3.7</v>
          </cell>
          <cell r="U241">
            <v>3.6</v>
          </cell>
          <cell r="V241">
            <v>3.3</v>
          </cell>
          <cell r="X241" t="str">
            <v>Former smoker (occasional)</v>
          </cell>
          <cell r="Y241">
            <v>21076.624</v>
          </cell>
          <cell r="Z241">
            <v>17010.005999999998</v>
          </cell>
          <cell r="AA241">
            <v>17693.103999999999</v>
          </cell>
          <cell r="AB241">
            <v>20635.71</v>
          </cell>
          <cell r="AC241">
            <v>20523.085999999999</v>
          </cell>
          <cell r="AD241">
            <v>22045.824000000001</v>
          </cell>
          <cell r="AE241">
            <v>24492.071999999996</v>
          </cell>
          <cell r="AG241" t="str">
            <v>Former smoker (occasional)</v>
          </cell>
          <cell r="AH241">
            <v>0.12774908678674896</v>
          </cell>
          <cell r="AI241">
            <v>0.13276693931101241</v>
          </cell>
          <cell r="AJ241">
            <v>0.13429189641934808</v>
          </cell>
          <cell r="AK241">
            <v>0.13513869094478675</v>
          </cell>
          <cell r="AL241">
            <v>0.13902442936817697</v>
          </cell>
          <cell r="AM241">
            <v>0.14243701114498716</v>
          </cell>
          <cell r="AN241">
            <v>0.15768723797901027</v>
          </cell>
          <cell r="AP241" t="str">
            <v>Former smoker (occasional)</v>
          </cell>
          <cell r="AQ241">
            <v>9.7089305957929212E-3</v>
          </cell>
          <cell r="AR241">
            <v>1.0090287387636943E-2</v>
          </cell>
          <cell r="AS241">
            <v>1.0206184127870452E-2</v>
          </cell>
          <cell r="AT241">
            <v>1.1081372657472513E-2</v>
          </cell>
          <cell r="AU241">
            <v>1.0287807773245096E-2</v>
          </cell>
          <cell r="AV241">
            <v>1.2819331003048844E-2</v>
          </cell>
          <cell r="AW241">
            <v>1.0407357706614677E-2</v>
          </cell>
        </row>
        <row r="242">
          <cell r="G242">
            <v>298411</v>
          </cell>
          <cell r="H242">
            <v>309350</v>
          </cell>
          <cell r="I242">
            <v>340007</v>
          </cell>
          <cell r="J242">
            <v>372558</v>
          </cell>
          <cell r="K242">
            <v>434120</v>
          </cell>
          <cell r="L242">
            <v>480694</v>
          </cell>
          <cell r="M242">
            <v>534417</v>
          </cell>
          <cell r="O242" t="str">
            <v>Never Smoker</v>
          </cell>
          <cell r="P242">
            <v>3.8</v>
          </cell>
          <cell r="Q242">
            <v>3.2</v>
          </cell>
          <cell r="R242">
            <v>3.1</v>
          </cell>
          <cell r="S242">
            <v>3.1</v>
          </cell>
          <cell r="T242">
            <v>2.9</v>
          </cell>
          <cell r="U242">
            <v>2.9</v>
          </cell>
          <cell r="V242">
            <v>2.7</v>
          </cell>
          <cell r="X242" t="str">
            <v>Never Smoker</v>
          </cell>
          <cell r="Y242">
            <v>22679.236000000001</v>
          </cell>
          <cell r="Z242">
            <v>19798.400000000001</v>
          </cell>
          <cell r="AA242">
            <v>21080.433999999997</v>
          </cell>
          <cell r="AB242">
            <v>23098.596000000001</v>
          </cell>
          <cell r="AC242">
            <v>25178.959999999999</v>
          </cell>
          <cell r="AD242">
            <v>27880.251999999997</v>
          </cell>
          <cell r="AE242">
            <v>28858.518000000004</v>
          </cell>
          <cell r="AG242" t="str">
            <v>Never Smoker</v>
          </cell>
          <cell r="AH242">
            <v>0.18793991686610403</v>
          </cell>
          <cell r="AI242">
            <v>0.18833463719631915</v>
          </cell>
          <cell r="AJ242">
            <v>0.19613144458795073</v>
          </cell>
          <cell r="AK242">
            <v>0.20006358077927267</v>
          </cell>
          <cell r="AL242">
            <v>0.21761557255673736</v>
          </cell>
          <cell r="AM242">
            <v>0.22361334272393943</v>
          </cell>
          <cell r="AN242">
            <v>0.22708854046713142</v>
          </cell>
          <cell r="AP242" t="str">
            <v>Never Smoker</v>
          </cell>
          <cell r="AQ242">
            <v>1.3907553848091699E-2</v>
          </cell>
          <cell r="AR242">
            <v>1.1676747506171788E-2</v>
          </cell>
          <cell r="AS242">
            <v>1.137562378610114E-2</v>
          </cell>
          <cell r="AT242">
            <v>1.1603687685197815E-2</v>
          </cell>
          <cell r="AU242">
            <v>1.2186472063177292E-2</v>
          </cell>
          <cell r="AV242">
            <v>1.2969573877988487E-2</v>
          </cell>
          <cell r="AW242">
            <v>1.2262781185225098E-2</v>
          </cell>
        </row>
        <row r="243">
          <cell r="G243">
            <v>2048488</v>
          </cell>
          <cell r="H243">
            <v>2102536</v>
          </cell>
          <cell r="I243">
            <v>2161429</v>
          </cell>
          <cell r="J243">
            <v>2287246</v>
          </cell>
          <cell r="K243">
            <v>2424077</v>
          </cell>
          <cell r="L243">
            <v>2579465</v>
          </cell>
          <cell r="M243">
            <v>2784384</v>
          </cell>
          <cell r="O243" t="str">
            <v>All people</v>
          </cell>
          <cell r="P243">
            <v>0.8</v>
          </cell>
          <cell r="Q243">
            <v>0.7</v>
          </cell>
          <cell r="R243">
            <v>0.7</v>
          </cell>
          <cell r="S243">
            <v>1</v>
          </cell>
          <cell r="T243">
            <v>1</v>
          </cell>
          <cell r="U243">
            <v>1</v>
          </cell>
          <cell r="V243">
            <v>1.1000000000000001</v>
          </cell>
          <cell r="X243" t="str">
            <v>All people</v>
          </cell>
          <cell r="Y243">
            <v>32775.808000000005</v>
          </cell>
          <cell r="Z243">
            <v>29435.504000000001</v>
          </cell>
          <cell r="AA243">
            <v>30260.005999999998</v>
          </cell>
          <cell r="AB243">
            <v>45744.92</v>
          </cell>
          <cell r="AC243">
            <v>48481.54</v>
          </cell>
          <cell r="AD243">
            <v>51589.3</v>
          </cell>
          <cell r="AE243">
            <v>61256.448000000004</v>
          </cell>
          <cell r="AG243" t="str">
            <v>All people</v>
          </cell>
          <cell r="AH243"/>
          <cell r="AI243"/>
          <cell r="AJ243"/>
          <cell r="AK243"/>
          <cell r="AL243"/>
          <cell r="AM243"/>
          <cell r="AN243"/>
          <cell r="AP243" t="str">
            <v>All people</v>
          </cell>
          <cell r="AQ243"/>
          <cell r="AR243"/>
          <cell r="AS243"/>
          <cell r="AT243"/>
          <cell r="AU243"/>
          <cell r="AV243"/>
          <cell r="AW243"/>
        </row>
        <row r="244">
          <cell r="G244">
            <v>230185</v>
          </cell>
          <cell r="H244">
            <v>220425</v>
          </cell>
          <cell r="I244">
            <v>220190</v>
          </cell>
          <cell r="J244">
            <v>220422</v>
          </cell>
          <cell r="K244">
            <v>223326</v>
          </cell>
          <cell r="L244">
            <v>237955</v>
          </cell>
          <cell r="M244">
            <v>245775</v>
          </cell>
          <cell r="O244" t="str">
            <v>Current Smoker (daily or occasional)</v>
          </cell>
          <cell r="P244">
            <v>4.3</v>
          </cell>
          <cell r="Q244">
            <v>3.9</v>
          </cell>
          <cell r="R244">
            <v>3.8</v>
          </cell>
          <cell r="S244">
            <v>4.0999999999999996</v>
          </cell>
          <cell r="T244">
            <v>4.3</v>
          </cell>
          <cell r="U244">
            <v>4.5</v>
          </cell>
          <cell r="V244">
            <v>4.4000000000000004</v>
          </cell>
          <cell r="X244" t="str">
            <v>Current Smoker (daily or occasional)</v>
          </cell>
          <cell r="Y244">
            <v>19795.91</v>
          </cell>
          <cell r="Z244">
            <v>17193.150000000001</v>
          </cell>
          <cell r="AA244">
            <v>16734.439999999999</v>
          </cell>
          <cell r="AB244">
            <v>18074.603999999999</v>
          </cell>
          <cell r="AC244">
            <v>19206.036</v>
          </cell>
          <cell r="AD244">
            <v>21415.95</v>
          </cell>
          <cell r="AE244">
            <v>21628.2</v>
          </cell>
          <cell r="AG244" t="str">
            <v>Current Smoker (daily or occasional)</v>
          </cell>
          <cell r="AH244">
            <v>0.11236824428554133</v>
          </cell>
          <cell r="AI244">
            <v>0.10483768173291683</v>
          </cell>
          <cell r="AJ244">
            <v>0.10187241866376365</v>
          </cell>
          <cell r="AK244">
            <v>9.6370045023578571E-2</v>
          </cell>
          <cell r="AL244">
            <v>9.2128261602251085E-2</v>
          </cell>
          <cell r="AM244">
            <v>9.224974946355155E-2</v>
          </cell>
          <cell r="AN244">
            <v>8.8269074955178592E-2</v>
          </cell>
          <cell r="AP244" t="str">
            <v>Current Smoker (daily or occasional)</v>
          </cell>
          <cell r="AQ244">
            <v>9.6636690085565545E-3</v>
          </cell>
          <cell r="AR244">
            <v>8.1773391751675112E-3</v>
          </cell>
          <cell r="AS244">
            <v>7.7423038184460365E-3</v>
          </cell>
          <cell r="AT244">
            <v>7.902343691933442E-3</v>
          </cell>
          <cell r="AU244">
            <v>7.9230304977935921E-3</v>
          </cell>
          <cell r="AV244">
            <v>8.3024774517196399E-3</v>
          </cell>
          <cell r="AW244">
            <v>7.767678596055717E-3</v>
          </cell>
        </row>
        <row r="245">
          <cell r="G245">
            <v>194554</v>
          </cell>
          <cell r="H245">
            <v>185701</v>
          </cell>
          <cell r="I245">
            <v>177139</v>
          </cell>
          <cell r="J245">
            <v>184173</v>
          </cell>
          <cell r="K245">
            <v>186936</v>
          </cell>
          <cell r="L245">
            <v>201588</v>
          </cell>
          <cell r="M245">
            <v>208671</v>
          </cell>
          <cell r="O245" t="str">
            <v>Daily Smoker</v>
          </cell>
          <cell r="P245">
            <v>5.0999999999999996</v>
          </cell>
          <cell r="Q245">
            <v>4.7</v>
          </cell>
          <cell r="R245">
            <v>4.5</v>
          </cell>
          <cell r="S245">
            <v>4.8</v>
          </cell>
          <cell r="T245">
            <v>4.9000000000000004</v>
          </cell>
          <cell r="U245">
            <v>4.5</v>
          </cell>
          <cell r="V245">
            <v>4.4000000000000004</v>
          </cell>
          <cell r="X245" t="str">
            <v>Daily Smoker</v>
          </cell>
          <cell r="Y245">
            <v>19844.507999999998</v>
          </cell>
          <cell r="Z245">
            <v>17455.894</v>
          </cell>
          <cell r="AA245">
            <v>15942.51</v>
          </cell>
          <cell r="AB245">
            <v>17680.608</v>
          </cell>
          <cell r="AC245">
            <v>18319.727999999999</v>
          </cell>
          <cell r="AD245">
            <v>18142.919999999998</v>
          </cell>
          <cell r="AE245">
            <v>18363.047999999999</v>
          </cell>
          <cell r="AG245" t="str">
            <v>Daily Smoker</v>
          </cell>
          <cell r="AH245">
            <v>9.4974439684293976E-2</v>
          </cell>
          <cell r="AI245">
            <v>8.8322387821183568E-2</v>
          </cell>
          <cell r="AJ245">
            <v>8.1954577272720958E-2</v>
          </cell>
          <cell r="AK245">
            <v>8.0521727877106361E-2</v>
          </cell>
          <cell r="AL245">
            <v>7.7116362227767521E-2</v>
          </cell>
          <cell r="AM245">
            <v>7.8151089470103297E-2</v>
          </cell>
          <cell r="AN245">
            <v>7.4943326782512754E-2</v>
          </cell>
          <cell r="AP245" t="str">
            <v>Daily Smoker</v>
          </cell>
          <cell r="AQ245">
            <v>9.6873928477979859E-3</v>
          </cell>
          <cell r="AR245">
            <v>8.3023044551912561E-3</v>
          </cell>
          <cell r="AS245">
            <v>7.3759119545448856E-3</v>
          </cell>
          <cell r="AT245">
            <v>7.7300858762022109E-3</v>
          </cell>
          <cell r="AU245">
            <v>7.5574034983212184E-3</v>
          </cell>
          <cell r="AV245">
            <v>7.0335980523092969E-3</v>
          </cell>
          <cell r="AW245">
            <v>6.5950127568611232E-3</v>
          </cell>
        </row>
        <row r="246">
          <cell r="G246">
            <v>35631</v>
          </cell>
          <cell r="H246">
            <v>34724</v>
          </cell>
          <cell r="I246">
            <v>43051</v>
          </cell>
          <cell r="J246">
            <v>36249</v>
          </cell>
          <cell r="K246">
            <v>36390</v>
          </cell>
          <cell r="L246">
            <v>36367</v>
          </cell>
          <cell r="M246">
            <v>37104</v>
          </cell>
          <cell r="O246" t="str">
            <v xml:space="preserve">Occasional smoker (all) </v>
          </cell>
          <cell r="P246">
            <v>10.7</v>
          </cell>
          <cell r="Q246">
            <v>10.6</v>
          </cell>
          <cell r="R246">
            <v>11.8</v>
          </cell>
          <cell r="S246">
            <v>10.9</v>
          </cell>
          <cell r="T246">
            <v>10.4</v>
          </cell>
          <cell r="U246">
            <v>11</v>
          </cell>
          <cell r="V246">
            <v>10.6</v>
          </cell>
          <cell r="X246" t="str">
            <v xml:space="preserve">Occasional smoker (all) </v>
          </cell>
          <cell r="Y246">
            <v>7625.0339999999987</v>
          </cell>
          <cell r="Z246">
            <v>7361.4879999999994</v>
          </cell>
          <cell r="AA246">
            <v>10160.036</v>
          </cell>
          <cell r="AB246">
            <v>7902.2820000000011</v>
          </cell>
          <cell r="AC246">
            <v>1892.28</v>
          </cell>
          <cell r="AD246">
            <v>8000.74</v>
          </cell>
          <cell r="AE246">
            <v>7866.0479999999989</v>
          </cell>
          <cell r="AG246" t="str">
            <v xml:space="preserve">Occasional smoker (all) </v>
          </cell>
          <cell r="AH246">
            <v>1.739380460124736E-2</v>
          </cell>
          <cell r="AI246">
            <v>1.6515293911733259E-2</v>
          </cell>
          <cell r="AJ246">
            <v>1.9917841391042686E-2</v>
          </cell>
          <cell r="AK246">
            <v>1.584831714647222E-2</v>
          </cell>
          <cell r="AL246">
            <v>1.5011899374483566E-2</v>
          </cell>
          <cell r="AM246">
            <v>1.4098659993448254E-2</v>
          </cell>
          <cell r="AN246">
            <v>1.3325748172665838E-2</v>
          </cell>
          <cell r="AP246" t="str">
            <v xml:space="preserve">Occasional smoker (all) </v>
          </cell>
          <cell r="AQ246">
            <v>3.7222741846669348E-3</v>
          </cell>
          <cell r="AR246">
            <v>3.5012423092874506E-3</v>
          </cell>
          <cell r="AS246">
            <v>4.7006105682860745E-3</v>
          </cell>
          <cell r="AT246">
            <v>3.4549331379309439E-3</v>
          </cell>
          <cell r="AU246">
            <v>3.1224750698925817E-3</v>
          </cell>
          <cell r="AV246">
            <v>3.1017051985586159E-3</v>
          </cell>
          <cell r="AW246">
            <v>2.8250586126051577E-3</v>
          </cell>
        </row>
        <row r="247">
          <cell r="G247">
            <v>12782</v>
          </cell>
          <cell r="H247">
            <v>9662</v>
          </cell>
          <cell r="I247">
            <v>13418</v>
          </cell>
          <cell r="J247">
            <v>11283</v>
          </cell>
          <cell r="K247">
            <v>7744</v>
          </cell>
          <cell r="L247">
            <v>7465</v>
          </cell>
          <cell r="M247">
            <v>8368</v>
          </cell>
          <cell r="O247" t="str">
            <v xml:space="preserve">Occasional smoker (always) </v>
          </cell>
          <cell r="P247">
            <v>18.3</v>
          </cell>
          <cell r="Q247">
            <v>19.399999999999999</v>
          </cell>
          <cell r="R247">
            <v>15.7</v>
          </cell>
          <cell r="S247">
            <v>18</v>
          </cell>
          <cell r="T247">
            <v>23.3</v>
          </cell>
          <cell r="U247">
            <v>24.7</v>
          </cell>
          <cell r="V247">
            <v>22.2</v>
          </cell>
          <cell r="X247" t="str">
            <v xml:space="preserve">Occasional smoker (always) </v>
          </cell>
          <cell r="Y247">
            <v>4678.2120000000004</v>
          </cell>
          <cell r="Z247">
            <v>3748.8559999999998</v>
          </cell>
          <cell r="AA247">
            <v>4213.2519999999995</v>
          </cell>
          <cell r="AB247">
            <v>4061.88</v>
          </cell>
          <cell r="AC247">
            <v>3608.7040000000002</v>
          </cell>
          <cell r="AD247">
            <v>3687.71</v>
          </cell>
          <cell r="AE247">
            <v>3715.3920000000003</v>
          </cell>
          <cell r="AG247" t="str">
            <v xml:space="preserve">Occasional smoker (always) </v>
          </cell>
          <cell r="AH247">
            <v>6.2397241282350687E-3</v>
          </cell>
          <cell r="AI247">
            <v>4.5954028848970959E-3</v>
          </cell>
          <cell r="AJ247">
            <v>6.2079300314745473E-3</v>
          </cell>
          <cell r="AK247">
            <v>4.9330067688390317E-3</v>
          </cell>
          <cell r="AL247">
            <v>3.1946179927452799E-3</v>
          </cell>
          <cell r="AM247">
            <v>2.8940109673905247E-3</v>
          </cell>
          <cell r="AN247">
            <v>3.005332597802602E-3</v>
          </cell>
          <cell r="AP247" t="str">
            <v xml:space="preserve">Occasional smoker (always) </v>
          </cell>
          <cell r="AQ247">
            <v>2.2837390309340352E-3</v>
          </cell>
          <cell r="AR247">
            <v>1.7830163193400729E-3</v>
          </cell>
          <cell r="AS247">
            <v>1.9492900298830078E-3</v>
          </cell>
          <cell r="AT247">
            <v>1.7758824367820514E-3</v>
          </cell>
          <cell r="AU247">
            <v>1.4886919846193005E-3</v>
          </cell>
          <cell r="AV247">
            <v>1.4296414178909193E-3</v>
          </cell>
          <cell r="AW247">
            <v>1.3343676734243553E-3</v>
          </cell>
        </row>
        <row r="248">
          <cell r="G248">
            <v>22849</v>
          </cell>
          <cell r="H248">
            <v>25062</v>
          </cell>
          <cell r="I248">
            <v>29633</v>
          </cell>
          <cell r="J248">
            <v>24966</v>
          </cell>
          <cell r="K248">
            <v>28646</v>
          </cell>
          <cell r="L248">
            <v>28902</v>
          </cell>
          <cell r="M248">
            <v>28736</v>
          </cell>
          <cell r="O248" t="str">
            <v>Occasional smoker (former daily)</v>
          </cell>
          <cell r="P248">
            <v>13.5</v>
          </cell>
          <cell r="Q248">
            <v>11.7</v>
          </cell>
          <cell r="R248">
            <v>11.3</v>
          </cell>
          <cell r="S248">
            <v>13.4</v>
          </cell>
          <cell r="T248">
            <v>12.3</v>
          </cell>
          <cell r="U248">
            <v>13.1</v>
          </cell>
          <cell r="V248">
            <v>12.6</v>
          </cell>
          <cell r="X248" t="str">
            <v>Occasional smoker (former daily)</v>
          </cell>
          <cell r="Y248">
            <v>6169.23</v>
          </cell>
          <cell r="Z248">
            <v>5864.5079999999989</v>
          </cell>
          <cell r="AA248">
            <v>6697.0580000000009</v>
          </cell>
          <cell r="AB248">
            <v>6690.8880000000008</v>
          </cell>
          <cell r="AC248">
            <v>7046.9160000000011</v>
          </cell>
          <cell r="AD248">
            <v>7572.3240000000005</v>
          </cell>
          <cell r="AE248">
            <v>7241.4719999999998</v>
          </cell>
          <cell r="AG248" t="str">
            <v>Occasional smoker (former daily)</v>
          </cell>
          <cell r="AH248">
            <v>1.1154080473012289E-2</v>
          </cell>
          <cell r="AI248">
            <v>1.1919891026836164E-2</v>
          </cell>
          <cell r="AJ248">
            <v>1.3709911359568137E-2</v>
          </cell>
          <cell r="AK248">
            <v>1.0915310377633188E-2</v>
          </cell>
          <cell r="AL248">
            <v>1.1817281381738286E-2</v>
          </cell>
          <cell r="AM248">
            <v>1.1204649026057729E-2</v>
          </cell>
          <cell r="AN248">
            <v>1.0320415574863238E-2</v>
          </cell>
          <cell r="AP248" t="str">
            <v>Occasional smoker (former daily)</v>
          </cell>
          <cell r="AQ248">
            <v>3.1677588543354901E-3</v>
          </cell>
          <cell r="AR248">
            <v>2.789254500279662E-3</v>
          </cell>
          <cell r="AS248">
            <v>3.0984399672623992E-3</v>
          </cell>
          <cell r="AT248">
            <v>2.9253031812056947E-3</v>
          </cell>
          <cell r="AU248">
            <v>2.9070512199076189E-3</v>
          </cell>
          <cell r="AV248">
            <v>2.9356180448271252E-3</v>
          </cell>
          <cell r="AW248">
            <v>2.600744724865536E-3</v>
          </cell>
        </row>
        <row r="249">
          <cell r="G249">
            <v>802622</v>
          </cell>
          <cell r="H249">
            <v>881520</v>
          </cell>
          <cell r="I249">
            <v>905057</v>
          </cell>
          <cell r="J249">
            <v>955126</v>
          </cell>
          <cell r="K249">
            <v>1043244</v>
          </cell>
          <cell r="L249">
            <v>1146221</v>
          </cell>
          <cell r="M249">
            <v>1264210</v>
          </cell>
          <cell r="O249" t="str">
            <v>Former Smoker (daily or occasional)</v>
          </cell>
          <cell r="P249">
            <v>2</v>
          </cell>
          <cell r="Q249">
            <v>1.9</v>
          </cell>
          <cell r="R249">
            <v>1.9</v>
          </cell>
          <cell r="S249">
            <v>2</v>
          </cell>
          <cell r="T249">
            <v>1.7</v>
          </cell>
          <cell r="U249">
            <v>1.8</v>
          </cell>
          <cell r="V249">
            <v>1.8</v>
          </cell>
          <cell r="X249" t="str">
            <v>Former Smoker (daily or occasional)</v>
          </cell>
          <cell r="Y249">
            <v>32104.880000000001</v>
          </cell>
          <cell r="Z249">
            <v>33497.760000000002</v>
          </cell>
          <cell r="AA249">
            <v>34392.165999999997</v>
          </cell>
          <cell r="AB249">
            <v>38205.040000000001</v>
          </cell>
          <cell r="AC249">
            <v>35470.296000000002</v>
          </cell>
          <cell r="AD249">
            <v>41263.955999999998</v>
          </cell>
          <cell r="AE249">
            <v>45511.56</v>
          </cell>
          <cell r="AG249" t="str">
            <v>Former Smoker (daily or occasional)</v>
          </cell>
          <cell r="AH249">
            <v>0.39181191200534249</v>
          </cell>
          <cell r="AI249">
            <v>0.41926511603130695</v>
          </cell>
          <cell r="AJ249">
            <v>0.41873084889672529</v>
          </cell>
          <cell r="AK249">
            <v>0.41758778898290783</v>
          </cell>
          <cell r="AL249">
            <v>0.43036751720345517</v>
          </cell>
          <cell r="AM249">
            <v>0.44436385064344736</v>
          </cell>
          <cell r="AN249">
            <v>0.4540357939134832</v>
          </cell>
          <cell r="AP249" t="str">
            <v>Former Smoker (daily or occasional)</v>
          </cell>
          <cell r="AQ249">
            <v>1.410522883219233E-2</v>
          </cell>
          <cell r="AR249">
            <v>1.4255013945064437E-2</v>
          </cell>
          <cell r="AS249">
            <v>1.3399387164695211E-2</v>
          </cell>
          <cell r="AT249">
            <v>1.4197984825418866E-2</v>
          </cell>
          <cell r="AU249">
            <v>1.2911025516103656E-2</v>
          </cell>
          <cell r="AV249">
            <v>1.4219643220590317E-2</v>
          </cell>
          <cell r="AW249">
            <v>1.6345288580885395E-2</v>
          </cell>
        </row>
        <row r="250">
          <cell r="G250">
            <v>525298</v>
          </cell>
          <cell r="H250">
            <v>575875</v>
          </cell>
          <cell r="I250">
            <v>581062</v>
          </cell>
          <cell r="J250">
            <v>662348</v>
          </cell>
          <cell r="K250">
            <v>709671</v>
          </cell>
          <cell r="L250">
            <v>772662</v>
          </cell>
          <cell r="M250">
            <v>841361</v>
          </cell>
          <cell r="O250" t="str">
            <v>Former smoker (daily)</v>
          </cell>
          <cell r="P250">
            <v>2.6</v>
          </cell>
          <cell r="Q250">
            <v>2.4</v>
          </cell>
          <cell r="R250">
            <v>2.2999999999999998</v>
          </cell>
          <cell r="S250">
            <v>2.5</v>
          </cell>
          <cell r="T250">
            <v>2.6</v>
          </cell>
          <cell r="U250">
            <v>2.1</v>
          </cell>
          <cell r="V250">
            <v>2.2000000000000002</v>
          </cell>
          <cell r="X250" t="str">
            <v>Former smoker (daily)</v>
          </cell>
          <cell r="Y250">
            <v>27315.495999999999</v>
          </cell>
          <cell r="Z250">
            <v>27642</v>
          </cell>
          <cell r="AA250">
            <v>26728.851999999999</v>
          </cell>
          <cell r="AB250">
            <v>33117.4</v>
          </cell>
          <cell r="AC250">
            <v>36902.892</v>
          </cell>
          <cell r="AD250">
            <v>32451.804</v>
          </cell>
          <cell r="AE250">
            <v>37019.884000000005</v>
          </cell>
          <cell r="AG250" t="str">
            <v>Former smoker (daily)</v>
          </cell>
          <cell r="AH250">
            <v>0.25643206111043854</v>
          </cell>
          <cell r="AI250">
            <v>0.27389542913890652</v>
          </cell>
          <cell r="AJ250">
            <v>0.26883233268360884</v>
          </cell>
          <cell r="AK250">
            <v>0.28958319306274882</v>
          </cell>
          <cell r="AL250">
            <v>0.29275926466032226</v>
          </cell>
          <cell r="AM250">
            <v>0.29954350999141294</v>
          </cell>
          <cell r="AN250">
            <v>0.30217132407024316</v>
          </cell>
          <cell r="AP250" t="str">
            <v>Former smoker (daily)</v>
          </cell>
          <cell r="AQ250">
            <v>1.3334467177742804E-2</v>
          </cell>
          <cell r="AR250">
            <v>1.2599189740389698E-2</v>
          </cell>
          <cell r="AS250">
            <v>1.182862263807879E-2</v>
          </cell>
          <cell r="AT250">
            <v>1.3320826880886445E-2</v>
          </cell>
          <cell r="AU250">
            <v>1.4052444703695467E-2</v>
          </cell>
          <cell r="AV250">
            <v>1.2580827419639345E-2</v>
          </cell>
          <cell r="AW250">
            <v>1.3295538259090699E-2</v>
          </cell>
        </row>
        <row r="251">
          <cell r="G251">
            <v>202840</v>
          </cell>
          <cell r="H251">
            <v>305645</v>
          </cell>
          <cell r="I251">
            <v>323995</v>
          </cell>
          <cell r="J251">
            <v>292778</v>
          </cell>
          <cell r="K251">
            <v>333573</v>
          </cell>
          <cell r="L251">
            <v>373559</v>
          </cell>
          <cell r="M251">
            <v>422849</v>
          </cell>
          <cell r="O251" t="str">
            <v>Former smoker (occasional)</v>
          </cell>
          <cell r="P251">
            <v>4.3</v>
          </cell>
          <cell r="Q251">
            <v>3.2</v>
          </cell>
          <cell r="R251">
            <v>3.1</v>
          </cell>
          <cell r="S251">
            <v>4.0999999999999996</v>
          </cell>
          <cell r="T251">
            <v>3.4</v>
          </cell>
          <cell r="U251">
            <v>3.3</v>
          </cell>
          <cell r="V251">
            <v>3.1</v>
          </cell>
          <cell r="X251" t="str">
            <v>Former smoker (occasional)</v>
          </cell>
          <cell r="Y251">
            <v>17444.240000000002</v>
          </cell>
          <cell r="Z251">
            <v>19561.28</v>
          </cell>
          <cell r="AA251">
            <v>20087.689999999999</v>
          </cell>
          <cell r="AB251">
            <v>24007.795999999995</v>
          </cell>
          <cell r="AC251">
            <v>22682.964</v>
          </cell>
          <cell r="AD251">
            <v>24654.894</v>
          </cell>
          <cell r="AE251">
            <v>26216.638000000003</v>
          </cell>
          <cell r="AG251" t="str">
            <v>Former smoker (occasional)</v>
          </cell>
          <cell r="AH251">
            <v>0.13537985089490395</v>
          </cell>
          <cell r="AI251">
            <v>0.14536968689240043</v>
          </cell>
          <cell r="AJ251">
            <v>0.14989851621311642</v>
          </cell>
          <cell r="AK251">
            <v>0.128004595920159</v>
          </cell>
          <cell r="AL251">
            <v>0.13760825254313291</v>
          </cell>
          <cell r="AM251">
            <v>0.14482034065203445</v>
          </cell>
          <cell r="AN251">
            <v>0.15186446984324001</v>
          </cell>
          <cell r="AP251" t="str">
            <v>Former smoker (occasional)</v>
          </cell>
          <cell r="AQ251">
            <v>1.1642667176961739E-2</v>
          </cell>
          <cell r="AR251">
            <v>9.3036599611136285E-3</v>
          </cell>
          <cell r="AS251">
            <v>9.2937080052132182E-3</v>
          </cell>
          <cell r="AT251">
            <v>1.0496376865453037E-2</v>
          </cell>
          <cell r="AU251">
            <v>9.3573611729330375E-3</v>
          </cell>
          <cell r="AV251">
            <v>1.0427064526946481E-2</v>
          </cell>
          <cell r="AW251">
            <v>9.4155971302808811E-3</v>
          </cell>
        </row>
        <row r="252">
          <cell r="G252">
            <v>1015681</v>
          </cell>
          <cell r="H252">
            <v>1000591</v>
          </cell>
          <cell r="I252">
            <v>1036182</v>
          </cell>
          <cell r="J252">
            <v>1111698</v>
          </cell>
          <cell r="K252">
            <v>1157507</v>
          </cell>
          <cell r="L252">
            <v>1195289</v>
          </cell>
          <cell r="M252">
            <v>1274399</v>
          </cell>
          <cell r="O252" t="str">
            <v>Never Smoker</v>
          </cell>
          <cell r="P252">
            <v>1.2</v>
          </cell>
          <cell r="Q252">
            <v>1.5</v>
          </cell>
          <cell r="R252">
            <v>1.5</v>
          </cell>
          <cell r="S252">
            <v>1.6</v>
          </cell>
          <cell r="T252">
            <v>1.7</v>
          </cell>
          <cell r="U252">
            <v>1.8</v>
          </cell>
          <cell r="V252">
            <v>1.8</v>
          </cell>
          <cell r="X252" t="str">
            <v>Never Smoker</v>
          </cell>
          <cell r="Y252">
            <v>24376.343999999997</v>
          </cell>
          <cell r="Z252">
            <v>30017.73</v>
          </cell>
          <cell r="AA252">
            <v>31085.46</v>
          </cell>
          <cell r="AB252">
            <v>35574.336000000003</v>
          </cell>
          <cell r="AC252">
            <v>39355.237999999998</v>
          </cell>
          <cell r="AD252">
            <v>43030.404000000002</v>
          </cell>
          <cell r="AE252">
            <v>45878.364000000001</v>
          </cell>
          <cell r="AG252" t="str">
            <v>Never Smoker</v>
          </cell>
          <cell r="AH252">
            <v>0.49581984370911619</v>
          </cell>
          <cell r="AI252">
            <v>0.47589720223577625</v>
          </cell>
          <cell r="AJ252">
            <v>0.47939673243951109</v>
          </cell>
          <cell r="AK252">
            <v>0.48604216599351358</v>
          </cell>
          <cell r="AL252">
            <v>0.47750422119429375</v>
          </cell>
          <cell r="AM252">
            <v>0.46338639989300107</v>
          </cell>
          <cell r="AN252">
            <v>0.4576951311313382</v>
          </cell>
          <cell r="AP252" t="str">
            <v>Never Smoker</v>
          </cell>
          <cell r="AQ252">
            <v>1.5866234998691719E-2</v>
          </cell>
          <cell r="AR252">
            <v>1.3325121662601733E-2</v>
          </cell>
          <cell r="AS252">
            <v>1.342310850830631E-2</v>
          </cell>
          <cell r="AT252">
            <v>1.4581264979805409E-2</v>
          </cell>
          <cell r="AU252">
            <v>1.4325126635828814E-2</v>
          </cell>
          <cell r="AV252">
            <v>1.4828364796576034E-2</v>
          </cell>
          <cell r="AW252">
            <v>1.6477024720728175E-2</v>
          </cell>
        </row>
        <row r="253">
          <cell r="G253">
            <v>25716194</v>
          </cell>
          <cell r="H253">
            <v>26396901</v>
          </cell>
          <cell r="I253">
            <v>26976314</v>
          </cell>
          <cell r="J253">
            <v>27889743</v>
          </cell>
          <cell r="K253">
            <v>28585814</v>
          </cell>
          <cell r="L253">
            <v>29135896</v>
          </cell>
          <cell r="M253">
            <v>29800995</v>
          </cell>
          <cell r="O253" t="str">
            <v>All people</v>
          </cell>
          <cell r="P253">
            <v>0.2</v>
          </cell>
          <cell r="Q253">
            <v>0.2</v>
          </cell>
          <cell r="R253">
            <v>0.3</v>
          </cell>
          <cell r="S253">
            <v>0.3</v>
          </cell>
          <cell r="T253">
            <v>0.4</v>
          </cell>
          <cell r="U253">
            <v>0.4</v>
          </cell>
          <cell r="V253">
            <v>0.6</v>
          </cell>
          <cell r="X253" t="str">
            <v>All people</v>
          </cell>
          <cell r="Y253">
            <v>102864.77600000001</v>
          </cell>
          <cell r="Z253">
            <v>105587.60400000001</v>
          </cell>
          <cell r="AA253">
            <v>161857.88399999999</v>
          </cell>
          <cell r="AB253">
            <v>167338.45799999998</v>
          </cell>
          <cell r="AC253">
            <v>228686.51200000002</v>
          </cell>
          <cell r="AD253">
            <v>233087.16800000001</v>
          </cell>
          <cell r="AE253">
            <v>357611.94</v>
          </cell>
          <cell r="AG253" t="str">
            <v>All people</v>
          </cell>
          <cell r="AH253"/>
          <cell r="AI253"/>
          <cell r="AJ253"/>
          <cell r="AK253"/>
          <cell r="AL253"/>
          <cell r="AM253"/>
          <cell r="AN253"/>
          <cell r="AP253" t="str">
            <v>All people</v>
          </cell>
          <cell r="AQ253"/>
          <cell r="AR253"/>
          <cell r="AS253"/>
          <cell r="AT253"/>
          <cell r="AU253"/>
          <cell r="AV253"/>
          <cell r="AW253"/>
        </row>
        <row r="254">
          <cell r="G254">
            <v>6673026</v>
          </cell>
          <cell r="H254">
            <v>6077037</v>
          </cell>
          <cell r="I254">
            <v>5872984</v>
          </cell>
          <cell r="J254">
            <v>6055430</v>
          </cell>
          <cell r="K254">
            <v>5843834</v>
          </cell>
          <cell r="L254">
            <v>5844229</v>
          </cell>
          <cell r="M254">
            <v>5563397</v>
          </cell>
          <cell r="O254" t="str">
            <v>Current Smoker (daily or occasional)</v>
          </cell>
          <cell r="P254">
            <v>0.8</v>
          </cell>
          <cell r="Q254">
            <v>0.8</v>
          </cell>
          <cell r="R254">
            <v>0.9</v>
          </cell>
          <cell r="S254">
            <v>0.9</v>
          </cell>
          <cell r="T254">
            <v>1.1000000000000001</v>
          </cell>
          <cell r="U254">
            <v>1.2</v>
          </cell>
          <cell r="V254">
            <v>1.2</v>
          </cell>
          <cell r="X254" t="str">
            <v>Current Smoker (daily or occasional)</v>
          </cell>
          <cell r="Y254">
            <v>106768.41600000001</v>
          </cell>
          <cell r="Z254">
            <v>97232.592000000004</v>
          </cell>
          <cell r="AA254">
            <v>105713.71200000001</v>
          </cell>
          <cell r="AB254">
            <v>108997.74</v>
          </cell>
          <cell r="AC254">
            <v>128564.34800000001</v>
          </cell>
          <cell r="AD254">
            <v>140261.49599999998</v>
          </cell>
          <cell r="AE254">
            <v>133521.52799999999</v>
          </cell>
          <cell r="AG254" t="str">
            <v>Current Smoker (daily or occasional)</v>
          </cell>
          <cell r="AH254">
            <v>0.25948730982508533</v>
          </cell>
          <cell r="AI254">
            <v>0.23021781988726631</v>
          </cell>
          <cell r="AJ254">
            <v>0.21770891308575369</v>
          </cell>
          <cell r="AK254">
            <v>0.21712032269354364</v>
          </cell>
          <cell r="AL254">
            <v>0.20443126090444722</v>
          </cell>
          <cell r="AM254">
            <v>0.20058518193502611</v>
          </cell>
          <cell r="AN254">
            <v>0.18668494122427792</v>
          </cell>
          <cell r="AP254" t="str">
            <v>Current Smoker (daily or occasional)</v>
          </cell>
          <cell r="AQ254">
            <v>4.151796957201366E-3</v>
          </cell>
          <cell r="AR254">
            <v>3.6834851181962612E-3</v>
          </cell>
          <cell r="AS254">
            <v>3.9187604355435659E-3</v>
          </cell>
          <cell r="AT254">
            <v>3.9081658084837859E-3</v>
          </cell>
          <cell r="AU254">
            <v>4.4974877398978388E-3</v>
          </cell>
          <cell r="AV254">
            <v>4.8140443664406261E-3</v>
          </cell>
          <cell r="AW254">
            <v>4.4804385893826701E-3</v>
          </cell>
        </row>
        <row r="255">
          <cell r="G255">
            <v>5529021</v>
          </cell>
          <cell r="H255">
            <v>4722565</v>
          </cell>
          <cell r="I255">
            <v>4478575</v>
          </cell>
          <cell r="J255">
            <v>4766110</v>
          </cell>
          <cell r="K255">
            <v>4456876</v>
          </cell>
          <cell r="L255">
            <v>4451289</v>
          </cell>
          <cell r="M255">
            <v>4147683</v>
          </cell>
          <cell r="O255" t="str">
            <v>Daily Smoker</v>
          </cell>
          <cell r="P255">
            <v>0.9</v>
          </cell>
          <cell r="Q255">
            <v>1</v>
          </cell>
          <cell r="R255">
            <v>1</v>
          </cell>
          <cell r="S255">
            <v>1.1000000000000001</v>
          </cell>
          <cell r="T255">
            <v>1.2</v>
          </cell>
          <cell r="U255">
            <v>1.3</v>
          </cell>
          <cell r="V255">
            <v>1.4</v>
          </cell>
          <cell r="X255" t="str">
            <v>Daily Smoker</v>
          </cell>
          <cell r="Y255">
            <v>99522.378000000012</v>
          </cell>
          <cell r="Z255">
            <v>94451.3</v>
          </cell>
          <cell r="AA255">
            <v>89571.5</v>
          </cell>
          <cell r="AB255">
            <v>104854.42</v>
          </cell>
          <cell r="AC255">
            <v>106965.024</v>
          </cell>
          <cell r="AD255">
            <v>115733.51400000001</v>
          </cell>
          <cell r="AE255">
            <v>116135.12399999998</v>
          </cell>
          <cell r="AG255" t="str">
            <v>Daily Smoker</v>
          </cell>
          <cell r="AH255">
            <v>0.21500152783106241</v>
          </cell>
          <cell r="AI255">
            <v>0.17890603900813962</v>
          </cell>
          <cell r="AJ255">
            <v>0.16601878966859593</v>
          </cell>
          <cell r="AK255">
            <v>0.17089114087569757</v>
          </cell>
          <cell r="AL255">
            <v>0.155912159786669</v>
          </cell>
          <cell r="AM255">
            <v>0.15277680150972534</v>
          </cell>
          <cell r="AN255">
            <v>0.13917934619297107</v>
          </cell>
          <cell r="AP255" t="str">
            <v>Daily Smoker</v>
          </cell>
          <cell r="AQ255">
            <v>3.8700275009591234E-3</v>
          </cell>
          <cell r="AR255">
            <v>3.5781207801627922E-3</v>
          </cell>
          <cell r="AS255">
            <v>3.3203757933719185E-3</v>
          </cell>
          <cell r="AT255">
            <v>3.7596050992653469E-3</v>
          </cell>
          <cell r="AU255">
            <v>3.7418918348800564E-3</v>
          </cell>
          <cell r="AV255">
            <v>3.9721968392528589E-3</v>
          </cell>
          <cell r="AW255">
            <v>3.89702169340319E-3</v>
          </cell>
        </row>
        <row r="256">
          <cell r="G256">
            <v>1144005</v>
          </cell>
          <cell r="H256">
            <v>1354472</v>
          </cell>
          <cell r="I256">
            <v>1394409</v>
          </cell>
          <cell r="J256">
            <v>1289320</v>
          </cell>
          <cell r="K256">
            <v>1386958</v>
          </cell>
          <cell r="L256">
            <v>1392940</v>
          </cell>
          <cell r="M256">
            <v>1415714</v>
          </cell>
          <cell r="O256" t="str">
            <v xml:space="preserve">Occasional smoker (all) </v>
          </cell>
          <cell r="P256">
            <v>6.8</v>
          </cell>
          <cell r="Q256">
            <v>2.2999999999999998</v>
          </cell>
          <cell r="R256">
            <v>2.2000000000000002</v>
          </cell>
          <cell r="S256">
            <v>2.4</v>
          </cell>
          <cell r="T256">
            <v>2.6</v>
          </cell>
          <cell r="U256">
            <v>2.8</v>
          </cell>
          <cell r="V256">
            <v>2.2999999999999998</v>
          </cell>
          <cell r="X256" t="str">
            <v xml:space="preserve">Occasional smoker (all) </v>
          </cell>
          <cell r="Y256">
            <v>155584.68</v>
          </cell>
          <cell r="Z256">
            <v>62305.711999999992</v>
          </cell>
          <cell r="AA256">
            <v>61353.996000000006</v>
          </cell>
          <cell r="AB256">
            <v>61887.360000000001</v>
          </cell>
          <cell r="AC256">
            <v>83217.48</v>
          </cell>
          <cell r="AD256">
            <v>78004.639999999985</v>
          </cell>
          <cell r="AE256">
            <v>65122.843999999997</v>
          </cell>
          <cell r="AG256" t="str">
            <v xml:space="preserve">Occasional smoker (all) </v>
          </cell>
          <cell r="AH256">
            <v>4.4485781994022908E-2</v>
          </cell>
          <cell r="AI256">
            <v>5.1311780879126682E-2</v>
          </cell>
          <cell r="AJ256">
            <v>5.1690123417157736E-2</v>
          </cell>
          <cell r="AK256">
            <v>4.6229181817846084E-2</v>
          </cell>
          <cell r="AL256">
            <v>4.8519101117778213E-2</v>
          </cell>
          <cell r="AM256">
            <v>4.7808380425300806E-2</v>
          </cell>
          <cell r="AN256">
            <v>4.7505595031306844E-2</v>
          </cell>
          <cell r="AP256" t="str">
            <v xml:space="preserve">Occasional smoker (all) </v>
          </cell>
          <cell r="AQ256">
            <v>6.0500663511871156E-3</v>
          </cell>
          <cell r="AR256">
            <v>2.360341920439827E-3</v>
          </cell>
          <cell r="AS256">
            <v>2.2743654303549409E-3</v>
          </cell>
          <cell r="AT256">
            <v>2.2190007272566122E-3</v>
          </cell>
          <cell r="AU256">
            <v>2.5229932581244674E-3</v>
          </cell>
          <cell r="AV256">
            <v>2.6772693038168449E-3</v>
          </cell>
          <cell r="AW256">
            <v>2.1852573714401147E-3</v>
          </cell>
        </row>
        <row r="257">
          <cell r="G257">
            <v>497084</v>
          </cell>
          <cell r="H257">
            <v>528832</v>
          </cell>
          <cell r="I257">
            <v>582530</v>
          </cell>
          <cell r="J257">
            <v>554563</v>
          </cell>
          <cell r="K257">
            <v>558161</v>
          </cell>
          <cell r="L257">
            <v>568784</v>
          </cell>
          <cell r="M257">
            <v>602006</v>
          </cell>
          <cell r="O257" t="str">
            <v xml:space="preserve">Occasional smoker (always) </v>
          </cell>
          <cell r="P257">
            <v>3.2</v>
          </cell>
          <cell r="Q257">
            <v>3.3</v>
          </cell>
          <cell r="R257">
            <v>3.2</v>
          </cell>
          <cell r="S257">
            <v>3.4</v>
          </cell>
          <cell r="T257">
            <v>3.7</v>
          </cell>
          <cell r="U257">
            <v>4</v>
          </cell>
          <cell r="V257">
            <v>4</v>
          </cell>
          <cell r="X257" t="str">
            <v xml:space="preserve">Occasional smoker (always) </v>
          </cell>
          <cell r="Y257">
            <v>31813.376</v>
          </cell>
          <cell r="Z257">
            <v>34902.911999999997</v>
          </cell>
          <cell r="AA257">
            <v>37281.919999999998</v>
          </cell>
          <cell r="AB257">
            <v>37710.284</v>
          </cell>
          <cell r="AC257">
            <v>41303.914000000004</v>
          </cell>
          <cell r="AD257">
            <v>45502.720000000001</v>
          </cell>
          <cell r="AE257">
            <v>48160.480000000003</v>
          </cell>
          <cell r="AG257" t="str">
            <v xml:space="preserve">Occasional smoker (always) </v>
          </cell>
          <cell r="AH257">
            <v>1.9329609972611031E-2</v>
          </cell>
          <cell r="AI257">
            <v>2.0033866854294754E-2</v>
          </cell>
          <cell r="AJ257">
            <v>2.1594128834651019E-2</v>
          </cell>
          <cell r="AK257">
            <v>1.9884120122584135E-2</v>
          </cell>
          <cell r="AL257">
            <v>1.952580395296772E-2</v>
          </cell>
          <cell r="AM257">
            <v>1.9521761060651781E-2</v>
          </cell>
          <cell r="AN257">
            <v>2.0200869132054149E-2</v>
          </cell>
          <cell r="AP257" t="str">
            <v xml:space="preserve">Occasional smoker (always) </v>
          </cell>
          <cell r="AQ257">
            <v>1.3144134781375499E-3</v>
          </cell>
          <cell r="AR257">
            <v>1.3222352123834539E-3</v>
          </cell>
          <cell r="AS257">
            <v>1.3820242454176653E-3</v>
          </cell>
          <cell r="AT257">
            <v>1.3521201683357213E-3</v>
          </cell>
          <cell r="AU257">
            <v>1.4449094925196113E-3</v>
          </cell>
          <cell r="AV257">
            <v>1.5617408848521426E-3</v>
          </cell>
          <cell r="AW257">
            <v>1.616069530564332E-3</v>
          </cell>
        </row>
        <row r="258">
          <cell r="G258">
            <v>646921</v>
          </cell>
          <cell r="H258">
            <v>825640</v>
          </cell>
          <cell r="I258">
            <v>811879</v>
          </cell>
          <cell r="J258">
            <v>734757</v>
          </cell>
          <cell r="K258">
            <v>828797</v>
          </cell>
          <cell r="L258">
            <v>824156</v>
          </cell>
          <cell r="M258">
            <v>813708</v>
          </cell>
          <cell r="O258" t="str">
            <v>Occasional smoker (former daily)</v>
          </cell>
          <cell r="P258">
            <v>3</v>
          </cell>
          <cell r="Q258">
            <v>2.6</v>
          </cell>
          <cell r="R258">
            <v>2.6</v>
          </cell>
          <cell r="S258">
            <v>3.4</v>
          </cell>
          <cell r="T258">
            <v>3</v>
          </cell>
          <cell r="U258">
            <v>3.2</v>
          </cell>
          <cell r="V258">
            <v>4</v>
          </cell>
          <cell r="X258" t="str">
            <v>Occasional smoker (former daily)</v>
          </cell>
          <cell r="Y258">
            <v>38815.26</v>
          </cell>
          <cell r="Z258">
            <v>42933.279999999999</v>
          </cell>
          <cell r="AA258">
            <v>42217.707999999999</v>
          </cell>
          <cell r="AB258">
            <v>49963.475999999995</v>
          </cell>
          <cell r="AC258">
            <v>49727.82</v>
          </cell>
          <cell r="AD258">
            <v>52745.984000000004</v>
          </cell>
          <cell r="AE258">
            <v>65096.639999999999</v>
          </cell>
          <cell r="AG258" t="str">
            <v>Occasional smoker (former daily)</v>
          </cell>
          <cell r="AH258">
            <v>2.5156172021411877E-2</v>
          </cell>
          <cell r="AI258">
            <v>3.1277914024831932E-2</v>
          </cell>
          <cell r="AJ258">
            <v>3.0095994582506714E-2</v>
          </cell>
          <cell r="AK258">
            <v>2.6345061695261945E-2</v>
          </cell>
          <cell r="AL258">
            <v>2.8993297164810489E-2</v>
          </cell>
          <cell r="AM258">
            <v>2.8286619364649022E-2</v>
          </cell>
          <cell r="AN258">
            <v>2.7304725899252692E-2</v>
          </cell>
          <cell r="AP258" t="str">
            <v>Occasional smoker (former daily)</v>
          </cell>
          <cell r="AQ258">
            <v>1.5093703212847127E-3</v>
          </cell>
          <cell r="AR258">
            <v>1.6264515292912605E-3</v>
          </cell>
          <cell r="AS258">
            <v>1.5649917182903492E-3</v>
          </cell>
          <cell r="AT258">
            <v>1.7914641952778121E-3</v>
          </cell>
          <cell r="AU258">
            <v>1.7395978298886294E-3</v>
          </cell>
          <cell r="AV258">
            <v>1.8103436393375374E-3</v>
          </cell>
          <cell r="AW258">
            <v>2.1843780719402153E-3</v>
          </cell>
        </row>
        <row r="259">
          <cell r="G259">
            <v>9460160</v>
          </cell>
          <cell r="H259">
            <v>10413525</v>
          </cell>
          <cell r="I259">
            <v>10422074</v>
          </cell>
          <cell r="J259">
            <v>10351539</v>
          </cell>
          <cell r="K259">
            <v>10560502</v>
          </cell>
          <cell r="L259">
            <v>10842634</v>
          </cell>
          <cell r="M259">
            <v>11138496</v>
          </cell>
          <cell r="O259" t="str">
            <v>Former Smoker (daily or occasional)</v>
          </cell>
          <cell r="P259">
            <v>0.6</v>
          </cell>
          <cell r="Q259">
            <v>0.6</v>
          </cell>
          <cell r="R259">
            <v>0.6</v>
          </cell>
          <cell r="S259">
            <v>0.6</v>
          </cell>
          <cell r="T259">
            <v>0.7</v>
          </cell>
          <cell r="U259">
            <v>0.7</v>
          </cell>
          <cell r="V259">
            <v>0.8</v>
          </cell>
          <cell r="X259" t="str">
            <v>Former Smoker (daily or occasional)</v>
          </cell>
          <cell r="Y259">
            <v>113521.92</v>
          </cell>
          <cell r="Z259">
            <v>124962.3</v>
          </cell>
          <cell r="AA259">
            <v>125064.88799999999</v>
          </cell>
          <cell r="AB259">
            <v>124218.46799999999</v>
          </cell>
          <cell r="AC259">
            <v>147847.02799999999</v>
          </cell>
          <cell r="AD259">
            <v>151796.87599999999</v>
          </cell>
          <cell r="AE259">
            <v>178215.93600000002</v>
          </cell>
          <cell r="AG259" t="str">
            <v>Former Smoker (daily or occasional)</v>
          </cell>
          <cell r="AH259">
            <v>0.36786777234609447</v>
          </cell>
          <cell r="AI259">
            <v>0.39449801323268968</v>
          </cell>
          <cell r="AJ259">
            <v>0.38634166254144287</v>
          </cell>
          <cell r="AK259">
            <v>0.37115935417547591</v>
          </cell>
          <cell r="AL259">
            <v>0.36943156490138779</v>
          </cell>
          <cell r="AM259">
            <v>0.3721400570622575</v>
          </cell>
          <cell r="AN259">
            <v>0.37376255390130431</v>
          </cell>
          <cell r="AP259" t="str">
            <v>Former Smoker (daily or occasional)</v>
          </cell>
          <cell r="AQ259">
            <v>4.4144132681531332E-3</v>
          </cell>
          <cell r="AR259">
            <v>4.7339761587922753E-3</v>
          </cell>
          <cell r="AS259">
            <v>4.636099950497314E-3</v>
          </cell>
          <cell r="AT259">
            <v>4.4539122501057113E-3</v>
          </cell>
          <cell r="AU259">
            <v>5.1720419086194293E-3</v>
          </cell>
          <cell r="AV259">
            <v>5.2099607988716047E-3</v>
          </cell>
          <cell r="AW259">
            <v>5.9802008624208688E-3</v>
          </cell>
        </row>
        <row r="260">
          <cell r="G260">
            <v>5713403</v>
          </cell>
          <cell r="H260">
            <v>6306976</v>
          </cell>
          <cell r="I260">
            <v>6315753</v>
          </cell>
          <cell r="J260">
            <v>6410596</v>
          </cell>
          <cell r="K260">
            <v>6381114</v>
          </cell>
          <cell r="L260">
            <v>6565680</v>
          </cell>
          <cell r="M260">
            <v>6626744</v>
          </cell>
          <cell r="O260" t="str">
            <v>Former smoker (daily)</v>
          </cell>
          <cell r="P260">
            <v>0.9</v>
          </cell>
          <cell r="Q260">
            <v>0.8</v>
          </cell>
          <cell r="R260">
            <v>0.8</v>
          </cell>
          <cell r="S260">
            <v>0.9</v>
          </cell>
          <cell r="T260">
            <v>0.9</v>
          </cell>
          <cell r="U260">
            <v>1</v>
          </cell>
          <cell r="V260">
            <v>1.1000000000000001</v>
          </cell>
          <cell r="X260" t="str">
            <v>Former smoker (daily)</v>
          </cell>
          <cell r="Y260">
            <v>102841.254</v>
          </cell>
          <cell r="Z260">
            <v>100911.61600000001</v>
          </cell>
          <cell r="AA260">
            <v>101052.04800000001</v>
          </cell>
          <cell r="AB260">
            <v>115390.728</v>
          </cell>
          <cell r="AC260">
            <v>114860.05200000001</v>
          </cell>
          <cell r="AD260">
            <v>131313.60000000001</v>
          </cell>
          <cell r="AE260">
            <v>145788.36800000002</v>
          </cell>
          <cell r="AG260" t="str">
            <v>Former smoker (daily)</v>
          </cell>
          <cell r="AH260">
            <v>0.22217140685748443</v>
          </cell>
          <cell r="AI260">
            <v>0.23892865302635335</v>
          </cell>
          <cell r="AJ260">
            <v>0.23412216361360563</v>
          </cell>
          <cell r="AK260">
            <v>0.22985496854524617</v>
          </cell>
          <cell r="AL260">
            <v>0.22322659764035405</v>
          </cell>
          <cell r="AM260">
            <v>0.22534676812410367</v>
          </cell>
          <cell r="AN260">
            <v>0.22236653507710061</v>
          </cell>
          <cell r="AP260" t="str">
            <v>Former smoker (daily)</v>
          </cell>
          <cell r="AQ260">
            <v>3.9990853234347203E-3</v>
          </cell>
          <cell r="AR260">
            <v>3.8228584484216537E-3</v>
          </cell>
          <cell r="AS260">
            <v>3.2777102905904788E-3</v>
          </cell>
          <cell r="AT260">
            <v>4.1373894338144314E-3</v>
          </cell>
          <cell r="AU260">
            <v>4.0180787575263728E-3</v>
          </cell>
          <cell r="AV260">
            <v>4.5069353624820731E-3</v>
          </cell>
          <cell r="AW260">
            <v>4.8920637716962142E-3</v>
          </cell>
        </row>
        <row r="261">
          <cell r="G261">
            <v>3746756</v>
          </cell>
          <cell r="H261">
            <v>4106549</v>
          </cell>
          <cell r="I261">
            <v>4106321</v>
          </cell>
          <cell r="J261">
            <v>3940943</v>
          </cell>
          <cell r="K261">
            <v>4179388</v>
          </cell>
          <cell r="L261">
            <v>4276954</v>
          </cell>
          <cell r="M261">
            <v>4511752</v>
          </cell>
          <cell r="O261" t="str">
            <v>Former smoker (occasional)</v>
          </cell>
          <cell r="P261">
            <v>1.1000000000000001</v>
          </cell>
          <cell r="Q261">
            <v>1</v>
          </cell>
          <cell r="R261">
            <v>1</v>
          </cell>
          <cell r="S261">
            <v>1.3</v>
          </cell>
          <cell r="T261">
            <v>1.2</v>
          </cell>
          <cell r="U261">
            <v>1.3</v>
          </cell>
          <cell r="V261">
            <v>1.4</v>
          </cell>
          <cell r="X261" t="str">
            <v>Former smoker (occasional)</v>
          </cell>
          <cell r="Y261">
            <v>82428.632000000012</v>
          </cell>
          <cell r="Z261">
            <v>82130.98</v>
          </cell>
          <cell r="AA261">
            <v>82126.42</v>
          </cell>
          <cell r="AB261">
            <v>102464.51800000001</v>
          </cell>
          <cell r="AC261">
            <v>100305.31199999999</v>
          </cell>
          <cell r="AD261">
            <v>111200.804</v>
          </cell>
          <cell r="AE261">
            <v>126329.056</v>
          </cell>
          <cell r="AG261" t="str">
            <v>Former smoker (occasional)</v>
          </cell>
          <cell r="AH261">
            <v>0.14569636548861001</v>
          </cell>
          <cell r="AI261">
            <v>0.15556936020633635</v>
          </cell>
          <cell r="AJ261">
            <v>0.1522194989278372</v>
          </cell>
          <cell r="AK261">
            <v>0.14130438563022973</v>
          </cell>
          <cell r="AL261">
            <v>0.14620496726103374</v>
          </cell>
          <cell r="AM261">
            <v>0.14679328893815383</v>
          </cell>
          <cell r="AN261">
            <v>0.1513960188242037</v>
          </cell>
          <cell r="AP261" t="str">
            <v>Former smoker (occasional)</v>
          </cell>
          <cell r="AQ261">
            <v>3.2053200407494205E-3</v>
          </cell>
          <cell r="AR261">
            <v>3.111387204126727E-3</v>
          </cell>
          <cell r="AS261">
            <v>3.0443899785567441E-3</v>
          </cell>
          <cell r="AT261">
            <v>3.6739140263859732E-3</v>
          </cell>
          <cell r="AU261">
            <v>3.5089192142648096E-3</v>
          </cell>
          <cell r="AV261">
            <v>3.8166255123919996E-3</v>
          </cell>
          <cell r="AW261">
            <v>4.2390885270777038E-3</v>
          </cell>
        </row>
        <row r="262">
          <cell r="G262">
            <v>9583009</v>
          </cell>
          <cell r="H262">
            <v>9906339</v>
          </cell>
          <cell r="I262">
            <v>10681256</v>
          </cell>
          <cell r="J262">
            <v>11482774</v>
          </cell>
          <cell r="K262">
            <v>12181478</v>
          </cell>
          <cell r="L262">
            <v>12449033</v>
          </cell>
          <cell r="M262">
            <v>13099102</v>
          </cell>
          <cell r="O262" t="str">
            <v>Never Smoker</v>
          </cell>
          <cell r="P262">
            <v>0.6</v>
          </cell>
          <cell r="Q262">
            <v>0.6</v>
          </cell>
          <cell r="R262">
            <v>0.6</v>
          </cell>
          <cell r="S262">
            <v>0.6</v>
          </cell>
          <cell r="T262">
            <v>0.7</v>
          </cell>
          <cell r="U262">
            <v>0.7</v>
          </cell>
          <cell r="V262">
            <v>0.6</v>
          </cell>
          <cell r="X262" t="str">
            <v>Never Smoker</v>
          </cell>
          <cell r="Y262">
            <v>114996.10799999999</v>
          </cell>
          <cell r="Z262">
            <v>118876.06799999998</v>
          </cell>
          <cell r="AA262">
            <v>128175.07199999999</v>
          </cell>
          <cell r="AB262">
            <v>137793.288</v>
          </cell>
          <cell r="AC262">
            <v>170540.69199999998</v>
          </cell>
          <cell r="AD262">
            <v>174286.462</v>
          </cell>
          <cell r="AE262">
            <v>157189.22399999999</v>
          </cell>
          <cell r="AG262" t="str">
            <v>Never Smoker</v>
          </cell>
          <cell r="AH262">
            <v>0.37264491782882025</v>
          </cell>
          <cell r="AI262">
            <v>0.37528416688004401</v>
          </cell>
          <cell r="AJ262">
            <v>0.3959494243728035</v>
          </cell>
          <cell r="AK262">
            <v>0.41172032313098045</v>
          </cell>
          <cell r="AL262">
            <v>0.42613717419416497</v>
          </cell>
          <cell r="AM262">
            <v>0.42727476100271639</v>
          </cell>
          <cell r="AN262">
            <v>0.43955250487441777</v>
          </cell>
          <cell r="AP262" t="str">
            <v>Never Smoker</v>
          </cell>
          <cell r="AQ262">
            <v>4.4717390139458434E-3</v>
          </cell>
          <cell r="AR262">
            <v>4.5034100025605275E-3</v>
          </cell>
          <cell r="AS262">
            <v>4.751393092473642E-3</v>
          </cell>
          <cell r="AT262">
            <v>4.940643877571765E-3</v>
          </cell>
          <cell r="AU262">
            <v>5.9659204387183095E-3</v>
          </cell>
          <cell r="AV262">
            <v>5.9818466540380285E-3</v>
          </cell>
          <cell r="AW262">
            <v>5.2746300584930132E-3</v>
          </cell>
        </row>
        <row r="263">
          <cell r="G263">
            <v>12649340</v>
          </cell>
          <cell r="H263">
            <v>13002177</v>
          </cell>
          <cell r="I263">
            <v>13296677</v>
          </cell>
          <cell r="J263">
            <v>13746699</v>
          </cell>
          <cell r="K263">
            <v>14098909</v>
          </cell>
          <cell r="L263">
            <v>14373626</v>
          </cell>
          <cell r="M263">
            <v>14714457</v>
          </cell>
          <cell r="O263" t="str">
            <v>All people</v>
          </cell>
          <cell r="P263">
            <v>0.4</v>
          </cell>
          <cell r="Q263">
            <v>0.5</v>
          </cell>
          <cell r="R263">
            <v>0.5</v>
          </cell>
          <cell r="S263">
            <v>0.5</v>
          </cell>
          <cell r="T263">
            <v>0.5</v>
          </cell>
          <cell r="U263">
            <v>0.6</v>
          </cell>
          <cell r="V263">
            <v>0.6</v>
          </cell>
          <cell r="X263" t="str">
            <v>All people</v>
          </cell>
          <cell r="Y263">
            <v>101194.72</v>
          </cell>
          <cell r="Z263">
            <v>130021.77</v>
          </cell>
          <cell r="AA263">
            <v>132966.76999999999</v>
          </cell>
          <cell r="AB263">
            <v>137466.99</v>
          </cell>
          <cell r="AC263">
            <v>140989.09</v>
          </cell>
          <cell r="AD263">
            <v>172483.51199999999</v>
          </cell>
          <cell r="AE263">
            <v>176573.484</v>
          </cell>
          <cell r="AG263" t="str">
            <v>All people</v>
          </cell>
          <cell r="AH263"/>
          <cell r="AI263"/>
          <cell r="AJ263"/>
          <cell r="AK263"/>
          <cell r="AL263"/>
          <cell r="AM263"/>
          <cell r="AN263"/>
          <cell r="AP263" t="str">
            <v>All people</v>
          </cell>
          <cell r="AQ263"/>
          <cell r="AR263"/>
          <cell r="AS263"/>
          <cell r="AT263"/>
          <cell r="AU263"/>
          <cell r="AV263"/>
          <cell r="AW263"/>
        </row>
        <row r="264">
          <cell r="G264">
            <v>3560160</v>
          </cell>
          <cell r="H264">
            <v>3263459</v>
          </cell>
          <cell r="I264">
            <v>3155178</v>
          </cell>
          <cell r="J264">
            <v>3370719</v>
          </cell>
          <cell r="K264">
            <v>3299797</v>
          </cell>
          <cell r="L264">
            <v>3258813</v>
          </cell>
          <cell r="M264">
            <v>3198944</v>
          </cell>
          <cell r="O264" t="str">
            <v>Current Smoker (daily or occasional)</v>
          </cell>
          <cell r="P264">
            <v>1.1000000000000001</v>
          </cell>
          <cell r="Q264">
            <v>1.2</v>
          </cell>
          <cell r="R264">
            <v>1.2</v>
          </cell>
          <cell r="S264">
            <v>1.3</v>
          </cell>
          <cell r="T264">
            <v>1.4</v>
          </cell>
          <cell r="U264">
            <v>1.5</v>
          </cell>
          <cell r="V264">
            <v>1.6</v>
          </cell>
          <cell r="X264" t="str">
            <v>Current Smoker (daily or occasional)</v>
          </cell>
          <cell r="Y264">
            <v>78323.520000000004</v>
          </cell>
          <cell r="Z264">
            <v>78323.016000000003</v>
          </cell>
          <cell r="AA264">
            <v>75724.271999999997</v>
          </cell>
          <cell r="AB264">
            <v>87638.694000000003</v>
          </cell>
          <cell r="AC264">
            <v>92394.315999999992</v>
          </cell>
          <cell r="AD264">
            <v>97764.39</v>
          </cell>
          <cell r="AE264">
            <v>102366.20800000001</v>
          </cell>
          <cell r="AG264" t="str">
            <v>Current Smoker (daily or occasional)</v>
          </cell>
          <cell r="AH264">
            <v>0.28145025748378966</v>
          </cell>
          <cell r="AI264">
            <v>0.25099327597216992</v>
          </cell>
          <cell r="AJ264">
            <v>0.23729071556750608</v>
          </cell>
          <cell r="AK264">
            <v>0.24520206632879646</v>
          </cell>
          <cell r="AL264">
            <v>0.23404626556565475</v>
          </cell>
          <cell r="AM264">
            <v>0.22672170543466208</v>
          </cell>
          <cell r="AN264">
            <v>0.21740143044354271</v>
          </cell>
          <cell r="AP264" t="str">
            <v>Current Smoker (daily or occasional)</v>
          </cell>
          <cell r="AQ264">
            <v>6.1919056646433735E-3</v>
          </cell>
          <cell r="AR264">
            <v>6.023838623332077E-3</v>
          </cell>
          <cell r="AS264">
            <v>5.6949771736201464E-3</v>
          </cell>
          <cell r="AT264">
            <v>6.3752537245487084E-3</v>
          </cell>
          <cell r="AU264">
            <v>6.5532954358383322E-3</v>
          </cell>
          <cell r="AV264">
            <v>6.8016511630398626E-3</v>
          </cell>
          <cell r="AW264">
            <v>6.956845774193368E-3</v>
          </cell>
        </row>
        <row r="265">
          <cell r="G265">
            <v>2985712</v>
          </cell>
          <cell r="H265">
            <v>2535421</v>
          </cell>
          <cell r="I265">
            <v>2428773</v>
          </cell>
          <cell r="J265">
            <v>2650369</v>
          </cell>
          <cell r="K265">
            <v>2512715</v>
          </cell>
          <cell r="L265">
            <v>2491826</v>
          </cell>
          <cell r="M265">
            <v>2356726</v>
          </cell>
          <cell r="O265" t="str">
            <v>Daily Smoker</v>
          </cell>
          <cell r="P265">
            <v>1.4</v>
          </cell>
          <cell r="Q265">
            <v>1.6</v>
          </cell>
          <cell r="R265">
            <v>1.5</v>
          </cell>
          <cell r="S265">
            <v>1.6</v>
          </cell>
          <cell r="T265">
            <v>1.8</v>
          </cell>
          <cell r="U265">
            <v>1.9</v>
          </cell>
          <cell r="V265">
            <v>2</v>
          </cell>
          <cell r="X265" t="str">
            <v>Daily Smoker</v>
          </cell>
          <cell r="Y265">
            <v>83599.936000000002</v>
          </cell>
          <cell r="Z265">
            <v>81133.472000000009</v>
          </cell>
          <cell r="AA265">
            <v>72863.19</v>
          </cell>
          <cell r="AB265">
            <v>84811.808000000005</v>
          </cell>
          <cell r="AC265">
            <v>90457.74</v>
          </cell>
          <cell r="AD265">
            <v>94689.387999999992</v>
          </cell>
          <cell r="AE265">
            <v>94269.04</v>
          </cell>
          <cell r="AG265" t="str">
            <v>Daily Smoker</v>
          </cell>
          <cell r="AH265">
            <v>0.23603697900443818</v>
          </cell>
          <cell r="AI265">
            <v>0.19499972966065607</v>
          </cell>
          <cell r="AJ265">
            <v>0.18266014884771586</v>
          </cell>
          <cell r="AK265">
            <v>0.19280039520760583</v>
          </cell>
          <cell r="AL265">
            <v>0.17822052755996937</v>
          </cell>
          <cell r="AM265">
            <v>0.17336098768675351</v>
          </cell>
          <cell r="AN265">
            <v>0.16016398022706513</v>
          </cell>
          <cell r="AP265" t="str">
            <v>Daily Smoker</v>
          </cell>
          <cell r="AQ265">
            <v>6.6090354121242688E-3</v>
          </cell>
          <cell r="AR265">
            <v>5.849991889819682E-3</v>
          </cell>
          <cell r="AS265">
            <v>5.4798044654314759E-3</v>
          </cell>
          <cell r="AT265">
            <v>6.1696126466433878E-3</v>
          </cell>
          <cell r="AU265">
            <v>6.4159389921588971E-3</v>
          </cell>
          <cell r="AV265">
            <v>6.5877175320966331E-3</v>
          </cell>
          <cell r="AW265">
            <v>6.4065592090826054E-3</v>
          </cell>
        </row>
        <row r="266">
          <cell r="G266">
            <v>574448</v>
          </cell>
          <cell r="H266">
            <v>728038</v>
          </cell>
          <cell r="I266">
            <v>726405</v>
          </cell>
          <cell r="J266">
            <v>720350</v>
          </cell>
          <cell r="K266">
            <v>787082</v>
          </cell>
          <cell r="L266">
            <v>766987</v>
          </cell>
          <cell r="M266">
            <v>842218</v>
          </cell>
          <cell r="O266" t="str">
            <v xml:space="preserve">Occasional smoker (all) </v>
          </cell>
          <cell r="P266">
            <v>3</v>
          </cell>
          <cell r="Q266">
            <v>3.3</v>
          </cell>
          <cell r="R266">
            <v>3.2</v>
          </cell>
          <cell r="S266">
            <v>3.4</v>
          </cell>
          <cell r="T266">
            <v>3</v>
          </cell>
          <cell r="U266">
            <v>3.2</v>
          </cell>
          <cell r="V266">
            <v>3.3</v>
          </cell>
          <cell r="X266" t="str">
            <v xml:space="preserve">Occasional smoker (all) </v>
          </cell>
          <cell r="Y266">
            <v>34466.879999999997</v>
          </cell>
          <cell r="Z266">
            <v>48050.508000000002</v>
          </cell>
          <cell r="AA266">
            <v>46489.919999999998</v>
          </cell>
          <cell r="AB266">
            <v>48983.8</v>
          </cell>
          <cell r="AC266">
            <v>58244.068000000007</v>
          </cell>
          <cell r="AD266">
            <v>49087.167999999998</v>
          </cell>
          <cell r="AE266">
            <v>55586.387999999999</v>
          </cell>
          <cell r="AG266" t="str">
            <v xml:space="preserve">Occasional smoker (all) </v>
          </cell>
          <cell r="AH266">
            <v>4.541327847935149E-2</v>
          </cell>
          <cell r="AI266">
            <v>5.5993546311513834E-2</v>
          </cell>
          <cell r="AJ266">
            <v>5.4630566719790212E-2</v>
          </cell>
          <cell r="AK266">
            <v>5.2401671121190624E-2</v>
          </cell>
          <cell r="AL266">
            <v>5.5825738005685403E-2</v>
          </cell>
          <cell r="AM266">
            <v>5.3360717747908563E-2</v>
          </cell>
          <cell r="AN266">
            <v>5.7237450216477574E-2</v>
          </cell>
          <cell r="AP266" t="str">
            <v xml:space="preserve">Occasional smoker (all) </v>
          </cell>
          <cell r="AQ266">
            <v>2.7247967087610891E-3</v>
          </cell>
          <cell r="AR266">
            <v>3.6955740565599127E-3</v>
          </cell>
          <cell r="AS266">
            <v>3.4963562700665741E-3</v>
          </cell>
          <cell r="AT266">
            <v>3.5633136362409625E-3</v>
          </cell>
          <cell r="AU266">
            <v>3.3495442803411239E-3</v>
          </cell>
          <cell r="AV266">
            <v>3.4150859358661485E-3</v>
          </cell>
          <cell r="AW266">
            <v>3.77767171428752E-3</v>
          </cell>
        </row>
        <row r="267">
          <cell r="G267">
            <v>248896</v>
          </cell>
          <cell r="H267">
            <v>307076</v>
          </cell>
          <cell r="I267">
            <v>299575</v>
          </cell>
          <cell r="J267">
            <v>318113</v>
          </cell>
          <cell r="K267">
            <v>337359</v>
          </cell>
          <cell r="L267">
            <v>332920</v>
          </cell>
          <cell r="M267">
            <v>377207</v>
          </cell>
          <cell r="O267" t="str">
            <v xml:space="preserve">Occasional smoker (always) </v>
          </cell>
          <cell r="P267">
            <v>4.8</v>
          </cell>
          <cell r="Q267">
            <v>4.2</v>
          </cell>
          <cell r="R267">
            <v>4.5</v>
          </cell>
          <cell r="S267">
            <v>4.4000000000000004</v>
          </cell>
          <cell r="T267">
            <v>4.8</v>
          </cell>
          <cell r="U267">
            <v>5.2</v>
          </cell>
          <cell r="V267">
            <v>4.8</v>
          </cell>
          <cell r="X267" t="str">
            <v xml:space="preserve">Occasional smoker (always) </v>
          </cell>
          <cell r="Y267">
            <v>23894.016</v>
          </cell>
          <cell r="Z267">
            <v>25794.383999999998</v>
          </cell>
          <cell r="AA267">
            <v>26961.75</v>
          </cell>
          <cell r="AB267">
            <v>27993.944000000003</v>
          </cell>
          <cell r="AC267">
            <v>32386.464</v>
          </cell>
          <cell r="AD267">
            <v>34623.68</v>
          </cell>
          <cell r="AE267">
            <v>36211.871999999996</v>
          </cell>
          <cell r="AG267" t="str">
            <v xml:space="preserve">Occasional smoker (always) </v>
          </cell>
          <cell r="AH267">
            <v>1.9676599727732832E-2</v>
          </cell>
          <cell r="AI267">
            <v>2.3617275783893728E-2</v>
          </cell>
          <cell r="AJ267">
            <v>2.2530065218550468E-2</v>
          </cell>
          <cell r="AK267">
            <v>2.3141046443222478E-2</v>
          </cell>
          <cell r="AL267">
            <v>2.3928021664655047E-2</v>
          </cell>
          <cell r="AM267">
            <v>2.3161866045491929E-2</v>
          </cell>
          <cell r="AN267">
            <v>2.5635128771656336E-2</v>
          </cell>
          <cell r="AP267" t="str">
            <v xml:space="preserve">Occasional smoker (always) </v>
          </cell>
          <cell r="AQ267">
            <v>1.8889535738623516E-3</v>
          </cell>
          <cell r="AR267">
            <v>1.9838511658470731E-3</v>
          </cell>
          <cell r="AS267">
            <v>2.027705869669542E-3</v>
          </cell>
          <cell r="AT267">
            <v>2.036412087003578E-3</v>
          </cell>
          <cell r="AU267">
            <v>2.2970900798068845E-3</v>
          </cell>
          <cell r="AV267">
            <v>2.4088340687311608E-3</v>
          </cell>
          <cell r="AW267">
            <v>2.4609723620790079E-3</v>
          </cell>
        </row>
        <row r="268">
          <cell r="G268">
            <v>325552</v>
          </cell>
          <cell r="H268">
            <v>420962</v>
          </cell>
          <cell r="I268">
            <v>426830</v>
          </cell>
          <cell r="J268">
            <v>402237</v>
          </cell>
          <cell r="K268">
            <v>449723</v>
          </cell>
          <cell r="L268">
            <v>434067</v>
          </cell>
          <cell r="M268">
            <v>465011</v>
          </cell>
          <cell r="O268" t="str">
            <v>Occasional smoker (former daily)</v>
          </cell>
          <cell r="P268">
            <v>3.9</v>
          </cell>
          <cell r="Q268">
            <v>3.7</v>
          </cell>
          <cell r="R268">
            <v>3.6</v>
          </cell>
          <cell r="S268">
            <v>3.8</v>
          </cell>
          <cell r="T268">
            <v>4.2</v>
          </cell>
          <cell r="U268">
            <v>4.5</v>
          </cell>
          <cell r="V268">
            <v>4.2</v>
          </cell>
          <cell r="X268" t="str">
            <v>Occasional smoker (former daily)</v>
          </cell>
          <cell r="Y268">
            <v>25393.056</v>
          </cell>
          <cell r="Z268">
            <v>31151.188000000002</v>
          </cell>
          <cell r="AA268">
            <v>30731.759999999998</v>
          </cell>
          <cell r="AB268">
            <v>30570.011999999999</v>
          </cell>
          <cell r="AC268">
            <v>37776.732000000004</v>
          </cell>
          <cell r="AD268">
            <v>39066.03</v>
          </cell>
          <cell r="AE268">
            <v>39060.924000000006</v>
          </cell>
          <cell r="AG268" t="str">
            <v>Occasional smoker (former daily)</v>
          </cell>
          <cell r="AH268">
            <v>2.5736678751618662E-2</v>
          </cell>
          <cell r="AI268">
            <v>3.2376270527620106E-2</v>
          </cell>
          <cell r="AJ268">
            <v>3.2100501501239748E-2</v>
          </cell>
          <cell r="AK268">
            <v>2.9260624677968142E-2</v>
          </cell>
          <cell r="AL268">
            <v>3.1897716341030356E-2</v>
          </cell>
          <cell r="AM268">
            <v>3.0198851702416634E-2</v>
          </cell>
          <cell r="AN268">
            <v>3.1602321444821238E-2</v>
          </cell>
          <cell r="AP268" t="str">
            <v>Occasional smoker (former daily)</v>
          </cell>
          <cell r="AQ268">
            <v>2.0074609426262557E-3</v>
          </cell>
          <cell r="AR268">
            <v>2.3958440190438878E-3</v>
          </cell>
          <cell r="AS268">
            <v>2.3112361080892619E-3</v>
          </cell>
          <cell r="AT268">
            <v>2.2238074755255789E-3</v>
          </cell>
          <cell r="AU268">
            <v>2.6794081726465501E-3</v>
          </cell>
          <cell r="AV268">
            <v>2.717896653217497E-3</v>
          </cell>
          <cell r="AW268">
            <v>2.6545950013649846E-3</v>
          </cell>
        </row>
        <row r="269">
          <cell r="G269">
            <v>5026523</v>
          </cell>
          <cell r="H269">
            <v>5543272</v>
          </cell>
          <cell r="I269">
            <v>5564294</v>
          </cell>
          <cell r="J269">
            <v>5553066</v>
          </cell>
          <cell r="K269">
            <v>5599509</v>
          </cell>
          <cell r="L269">
            <v>5825023</v>
          </cell>
          <cell r="M269">
            <v>5969777</v>
          </cell>
          <cell r="O269" t="str">
            <v>Former Smoker (daily or occasional)</v>
          </cell>
          <cell r="P269">
            <v>0.9</v>
          </cell>
          <cell r="Q269">
            <v>0.9</v>
          </cell>
          <cell r="R269">
            <v>0.9</v>
          </cell>
          <cell r="S269">
            <v>1</v>
          </cell>
          <cell r="T269">
            <v>1.1000000000000001</v>
          </cell>
          <cell r="U269">
            <v>1.2</v>
          </cell>
          <cell r="V269">
            <v>1.2</v>
          </cell>
          <cell r="X269" t="str">
            <v>Former Smoker (daily or occasional)</v>
          </cell>
          <cell r="Y269">
            <v>90477.414000000004</v>
          </cell>
          <cell r="Z269">
            <v>99778.895999999993</v>
          </cell>
          <cell r="AA269">
            <v>100157.29200000002</v>
          </cell>
          <cell r="AB269">
            <v>111061.32</v>
          </cell>
          <cell r="AC269">
            <v>123189.198</v>
          </cell>
          <cell r="AD269">
            <v>139800.552</v>
          </cell>
          <cell r="AE269">
            <v>143274.64799999999</v>
          </cell>
          <cell r="AG269" t="str">
            <v>Former Smoker (daily or occasional)</v>
          </cell>
          <cell r="AH269">
            <v>0.39737432941165307</v>
          </cell>
          <cell r="AI269">
            <v>0.42633414388990398</v>
          </cell>
          <cell r="AJ269">
            <v>0.41847252512789473</v>
          </cell>
          <cell r="AK269">
            <v>0.40395632435103146</v>
          </cell>
          <cell r="AL269">
            <v>0.39715902840425454</v>
          </cell>
          <cell r="AM269">
            <v>0.40525772689507855</v>
          </cell>
          <cell r="AN269">
            <v>0.40570827724053971</v>
          </cell>
          <cell r="AP269" t="str">
            <v>Former Smoker (daily or occasional)</v>
          </cell>
          <cell r="AQ269">
            <v>6.3579892705864496E-3</v>
          </cell>
          <cell r="AR269">
            <v>6.821346302238465E-3</v>
          </cell>
          <cell r="AS269">
            <v>6.695560402046317E-3</v>
          </cell>
          <cell r="AT269">
            <v>7.2712138383185668E-3</v>
          </cell>
          <cell r="AU269">
            <v>7.1488625112765825E-3</v>
          </cell>
          <cell r="AV269">
            <v>8.1051545379015703E-3</v>
          </cell>
          <cell r="AW269">
            <v>9.7369986537729526E-3</v>
          </cell>
        </row>
        <row r="270">
          <cell r="G270">
            <v>3180235</v>
          </cell>
          <cell r="H270">
            <v>3501323</v>
          </cell>
          <cell r="I270">
            <v>3497385</v>
          </cell>
          <cell r="J270">
            <v>3534732</v>
          </cell>
          <cell r="K270">
            <v>3465110</v>
          </cell>
          <cell r="L270">
            <v>3583523</v>
          </cell>
          <cell r="M270">
            <v>3627890</v>
          </cell>
          <cell r="O270" t="str">
            <v>Former smoker (daily)</v>
          </cell>
          <cell r="P270">
            <v>1.1000000000000001</v>
          </cell>
          <cell r="Q270">
            <v>1.2</v>
          </cell>
          <cell r="R270">
            <v>1.2</v>
          </cell>
          <cell r="S270">
            <v>1.3</v>
          </cell>
          <cell r="T270">
            <v>1.4</v>
          </cell>
          <cell r="U270">
            <v>1.5</v>
          </cell>
          <cell r="V270">
            <v>1.6</v>
          </cell>
          <cell r="X270" t="str">
            <v>Former smoker (daily)</v>
          </cell>
          <cell r="Y270">
            <v>69965.170000000013</v>
          </cell>
          <cell r="Z270">
            <v>84031.751999999993</v>
          </cell>
          <cell r="AA270">
            <v>83937.24</v>
          </cell>
          <cell r="AB270">
            <v>91903.032000000007</v>
          </cell>
          <cell r="AC270">
            <v>97023.08</v>
          </cell>
          <cell r="AD270">
            <v>107505.69</v>
          </cell>
          <cell r="AE270">
            <v>116092.48</v>
          </cell>
          <cell r="AG270" t="str">
            <v>Former smoker (daily)</v>
          </cell>
          <cell r="AH270">
            <v>0.25141509359381597</v>
          </cell>
          <cell r="AI270">
            <v>0.26928744317201653</v>
          </cell>
          <cell r="AJ270">
            <v>0.26302699539140495</v>
          </cell>
          <cell r="AK270">
            <v>0.25713314883813199</v>
          </cell>
          <cell r="AL270">
            <v>0.24577149905712561</v>
          </cell>
          <cell r="AM270">
            <v>0.24931238645001616</v>
          </cell>
          <cell r="AN270">
            <v>0.24655276100232582</v>
          </cell>
          <cell r="AP270" t="str">
            <v>Former smoker (daily)</v>
          </cell>
          <cell r="AQ270">
            <v>5.5311320590639527E-3</v>
          </cell>
          <cell r="AR270">
            <v>6.4628986361283973E-3</v>
          </cell>
          <cell r="AS270">
            <v>6.3126478893937186E-3</v>
          </cell>
          <cell r="AT270">
            <v>6.6854618697914318E-3</v>
          </cell>
          <cell r="AU270">
            <v>6.8816019735995172E-3</v>
          </cell>
          <cell r="AV270">
            <v>7.4793715935004843E-3</v>
          </cell>
          <cell r="AW270">
            <v>7.8896883520744258E-3</v>
          </cell>
        </row>
        <row r="271">
          <cell r="G271">
            <v>1900468</v>
          </cell>
          <cell r="H271">
            <v>2041949</v>
          </cell>
          <cell r="I271">
            <v>2066909</v>
          </cell>
          <cell r="J271">
            <v>2018334</v>
          </cell>
          <cell r="K271">
            <v>2134399</v>
          </cell>
          <cell r="L271">
            <v>2241500</v>
          </cell>
          <cell r="M271">
            <v>2341887</v>
          </cell>
          <cell r="O271" t="str">
            <v>Former smoker (occasional)</v>
          </cell>
          <cell r="P271">
            <v>1.7</v>
          </cell>
          <cell r="Q271">
            <v>1.6</v>
          </cell>
          <cell r="R271">
            <v>1.5</v>
          </cell>
          <cell r="S271">
            <v>1.6</v>
          </cell>
          <cell r="T271">
            <v>1.8</v>
          </cell>
          <cell r="U271">
            <v>1.9</v>
          </cell>
          <cell r="V271">
            <v>2</v>
          </cell>
          <cell r="X271" t="str">
            <v>Former smoker (occasional)</v>
          </cell>
          <cell r="Y271">
            <v>64615.912000000004</v>
          </cell>
          <cell r="Z271">
            <v>65342.368000000009</v>
          </cell>
          <cell r="AA271">
            <v>62007.27</v>
          </cell>
          <cell r="AB271">
            <v>64586.688000000009</v>
          </cell>
          <cell r="AC271">
            <v>76838.364000000001</v>
          </cell>
          <cell r="AD271">
            <v>85177</v>
          </cell>
          <cell r="AE271">
            <v>93675.48</v>
          </cell>
          <cell r="AG271" t="str">
            <v>Former smoker (occasional)</v>
          </cell>
          <cell r="AH271">
            <v>0.14595923581783712</v>
          </cell>
          <cell r="AI271">
            <v>0.15704670071788748</v>
          </cell>
          <cell r="AJ271">
            <v>0.15544552973648981</v>
          </cell>
          <cell r="AK271">
            <v>0.1468231755128995</v>
          </cell>
          <cell r="AL271">
            <v>0.15138752934712893</v>
          </cell>
          <cell r="AM271">
            <v>0.15594534044506236</v>
          </cell>
          <cell r="AN271">
            <v>0.15915551623821389</v>
          </cell>
          <cell r="AP271" t="str">
            <v>Former smoker (occasional)</v>
          </cell>
          <cell r="AQ271">
            <v>5.8383694327134852E-3</v>
          </cell>
          <cell r="AR271">
            <v>4.7114010215366245E-3</v>
          </cell>
          <cell r="AS271">
            <v>4.6633658920946942E-3</v>
          </cell>
          <cell r="AT271">
            <v>4.6983416164127845E-3</v>
          </cell>
          <cell r="AU271">
            <v>5.4499510564966413E-3</v>
          </cell>
          <cell r="AV271">
            <v>5.9259229369123699E-3</v>
          </cell>
          <cell r="AW271">
            <v>6.3662206495285556E-3</v>
          </cell>
        </row>
        <row r="272">
          <cell r="G272">
            <v>4062657</v>
          </cell>
          <cell r="H272">
            <v>4195446</v>
          </cell>
          <cell r="I272">
            <v>4577205</v>
          </cell>
          <cell r="J272">
            <v>4822914</v>
          </cell>
          <cell r="K272">
            <v>5199603</v>
          </cell>
          <cell r="L272">
            <v>5289790</v>
          </cell>
          <cell r="M272">
            <v>5545736</v>
          </cell>
          <cell r="O272" t="str">
            <v>Never Smoker</v>
          </cell>
          <cell r="P272">
            <v>1</v>
          </cell>
          <cell r="Q272">
            <v>1</v>
          </cell>
          <cell r="R272">
            <v>1</v>
          </cell>
          <cell r="S272">
            <v>1.1000000000000001</v>
          </cell>
          <cell r="T272">
            <v>1.1000000000000001</v>
          </cell>
          <cell r="U272">
            <v>1.2</v>
          </cell>
          <cell r="V272">
            <v>1.2</v>
          </cell>
          <cell r="X272" t="str">
            <v>Never Smoker</v>
          </cell>
          <cell r="Y272">
            <v>81253.14</v>
          </cell>
          <cell r="Z272">
            <v>83908.92</v>
          </cell>
          <cell r="AA272">
            <v>91544.1</v>
          </cell>
          <cell r="AB272">
            <v>106104.10800000001</v>
          </cell>
          <cell r="AC272">
            <v>114391.26600000002</v>
          </cell>
          <cell r="AD272">
            <v>126954.96</v>
          </cell>
          <cell r="AE272">
            <v>133097.66399999999</v>
          </cell>
          <cell r="AG272" t="str">
            <v>Never Smoker</v>
          </cell>
          <cell r="AH272">
            <v>0.32117541310455722</v>
          </cell>
          <cell r="AI272">
            <v>0.32267258013792616</v>
          </cell>
          <cell r="AJ272">
            <v>0.34423675930459918</v>
          </cell>
          <cell r="AK272">
            <v>0.35084160932017205</v>
          </cell>
          <cell r="AL272">
            <v>0.36879470603009068</v>
          </cell>
          <cell r="AM272">
            <v>0.36802056767025942</v>
          </cell>
          <cell r="AN272">
            <v>0.37689029231591759</v>
          </cell>
          <cell r="AP272" t="str">
            <v>Never Smoker</v>
          </cell>
          <cell r="AQ272">
            <v>5.7811574358820304E-3</v>
          </cell>
          <cell r="AR272">
            <v>6.4534516027585235E-3</v>
          </cell>
          <cell r="AS272">
            <v>6.8847351860919833E-3</v>
          </cell>
          <cell r="AT272">
            <v>7.0168321864034411E-3</v>
          </cell>
          <cell r="AU272">
            <v>8.1134835326619956E-3</v>
          </cell>
          <cell r="AV272">
            <v>7.3604113534051887E-3</v>
          </cell>
          <cell r="AW272">
            <v>9.0453670155820221E-3</v>
          </cell>
        </row>
        <row r="273">
          <cell r="G273">
            <v>13066854</v>
          </cell>
          <cell r="H273">
            <v>13394724</v>
          </cell>
          <cell r="I273">
            <v>13679637</v>
          </cell>
          <cell r="J273">
            <v>14143044</v>
          </cell>
          <cell r="K273">
            <v>14486905</v>
          </cell>
          <cell r="L273">
            <v>14762270</v>
          </cell>
          <cell r="M273">
            <v>15086538</v>
          </cell>
          <cell r="O273" t="str">
            <v>All people</v>
          </cell>
          <cell r="P273">
            <v>0.4</v>
          </cell>
          <cell r="Q273">
            <v>0.5</v>
          </cell>
          <cell r="R273">
            <v>0.5</v>
          </cell>
          <cell r="S273">
            <v>0.5</v>
          </cell>
          <cell r="T273">
            <v>0.5</v>
          </cell>
          <cell r="U273">
            <v>0.6</v>
          </cell>
          <cell r="V273">
            <v>0.6</v>
          </cell>
          <cell r="X273" t="str">
            <v>All people</v>
          </cell>
          <cell r="Y273">
            <v>104534.83200000001</v>
          </cell>
          <cell r="Z273">
            <v>133947.24</v>
          </cell>
          <cell r="AA273">
            <v>136796.37</v>
          </cell>
          <cell r="AB273">
            <v>141430.44</v>
          </cell>
          <cell r="AC273">
            <v>144869.04999999999</v>
          </cell>
          <cell r="AD273">
            <v>177147.24</v>
          </cell>
          <cell r="AE273">
            <v>181038.45599999998</v>
          </cell>
          <cell r="AG273" t="str">
            <v>All people</v>
          </cell>
          <cell r="AH273"/>
          <cell r="AI273"/>
          <cell r="AJ273"/>
          <cell r="AK273"/>
          <cell r="AL273"/>
          <cell r="AM273"/>
          <cell r="AN273"/>
          <cell r="AP273" t="str">
            <v>All people</v>
          </cell>
          <cell r="AQ273"/>
          <cell r="AR273"/>
          <cell r="AS273"/>
          <cell r="AT273"/>
          <cell r="AU273"/>
          <cell r="AV273"/>
          <cell r="AW273"/>
        </row>
        <row r="274">
          <cell r="G274">
            <v>3112866</v>
          </cell>
          <cell r="H274">
            <v>2813578</v>
          </cell>
          <cell r="I274">
            <v>2717806</v>
          </cell>
          <cell r="J274">
            <v>2684711</v>
          </cell>
          <cell r="K274">
            <v>2544037</v>
          </cell>
          <cell r="L274">
            <v>2585416</v>
          </cell>
          <cell r="M274">
            <v>2364453</v>
          </cell>
          <cell r="O274" t="str">
            <v>Current Smoker (daily or occasional)</v>
          </cell>
          <cell r="P274">
            <v>1.1000000000000001</v>
          </cell>
          <cell r="Q274">
            <v>1.6</v>
          </cell>
          <cell r="R274">
            <v>1.5</v>
          </cell>
          <cell r="S274">
            <v>1.6</v>
          </cell>
          <cell r="T274">
            <v>1.8</v>
          </cell>
          <cell r="U274">
            <v>1.9</v>
          </cell>
          <cell r="V274">
            <v>2</v>
          </cell>
          <cell r="X274" t="str">
            <v>Current Smoker (daily or occasional)</v>
          </cell>
          <cell r="Y274">
            <v>68483.051999999996</v>
          </cell>
          <cell r="Z274">
            <v>90034.495999999999</v>
          </cell>
          <cell r="AA274">
            <v>81534.179999999993</v>
          </cell>
          <cell r="AB274">
            <v>85910.752000000008</v>
          </cell>
          <cell r="AC274">
            <v>91585.332000000009</v>
          </cell>
          <cell r="AD274">
            <v>98245.80799999999</v>
          </cell>
          <cell r="AE274">
            <v>94578.12</v>
          </cell>
          <cell r="AG274" t="str">
            <v>Current Smoker (daily or occasional)</v>
          </cell>
          <cell r="AH274">
            <v>0.23822612543156907</v>
          </cell>
          <cell r="AI274">
            <v>0.21005121120823392</v>
          </cell>
          <cell r="AJ274">
            <v>0.1986753011063086</v>
          </cell>
          <cell r="AK274">
            <v>0.18982554250697375</v>
          </cell>
          <cell r="AL274">
            <v>0.17560942105991584</v>
          </cell>
          <cell r="AM274">
            <v>0.17513675064878234</v>
          </cell>
          <cell r="AN274">
            <v>0.15672601626695271</v>
          </cell>
          <cell r="AP274" t="str">
            <v>Current Smoker (daily or occasional)</v>
          </cell>
          <cell r="AQ274">
            <v>5.24097475949452E-3</v>
          </cell>
          <cell r="AR274">
            <v>6.301536336247018E-3</v>
          </cell>
          <cell r="AS274">
            <v>5.5629084309766407E-3</v>
          </cell>
          <cell r="AT274">
            <v>6.0744173602231607E-3</v>
          </cell>
          <cell r="AU274">
            <v>6.3219391581569705E-3</v>
          </cell>
          <cell r="AV274">
            <v>6.655196524653728E-3</v>
          </cell>
          <cell r="AW274">
            <v>6.2690406506781086E-3</v>
          </cell>
        </row>
        <row r="275">
          <cell r="G275">
            <v>2543309</v>
          </cell>
          <cell r="H275">
            <v>2187144</v>
          </cell>
          <cell r="I275">
            <v>2049802</v>
          </cell>
          <cell r="J275">
            <v>2115741</v>
          </cell>
          <cell r="K275">
            <v>1944161</v>
          </cell>
          <cell r="L275">
            <v>1959463</v>
          </cell>
          <cell r="M275">
            <v>1790957</v>
          </cell>
          <cell r="O275" t="str">
            <v>Daily Smoker</v>
          </cell>
          <cell r="P275">
            <v>1.4</v>
          </cell>
          <cell r="Q275">
            <v>1.6</v>
          </cell>
          <cell r="R275">
            <v>1.5</v>
          </cell>
          <cell r="S275">
            <v>1.6</v>
          </cell>
          <cell r="T275">
            <v>2.1</v>
          </cell>
          <cell r="U275">
            <v>2.8</v>
          </cell>
          <cell r="V275">
            <v>2.2999999999999998</v>
          </cell>
          <cell r="X275" t="str">
            <v>Daily Smoker</v>
          </cell>
          <cell r="Y275">
            <v>71212.651999999987</v>
          </cell>
          <cell r="Z275">
            <v>69988.608000000007</v>
          </cell>
          <cell r="AA275">
            <v>61494.06</v>
          </cell>
          <cell r="AB275">
            <v>67703.712</v>
          </cell>
          <cell r="AC275">
            <v>81654.762000000002</v>
          </cell>
          <cell r="AD275">
            <v>109729.92799999999</v>
          </cell>
          <cell r="AE275">
            <v>82384.021999999997</v>
          </cell>
          <cell r="AG275" t="str">
            <v>Daily Smoker</v>
          </cell>
          <cell r="AH275">
            <v>0.1946382044216611</v>
          </cell>
          <cell r="AI275">
            <v>0.16328399151785433</v>
          </cell>
          <cell r="AJ275">
            <v>0.14984330359058504</v>
          </cell>
          <cell r="AK275">
            <v>0.1495958720060547</v>
          </cell>
          <cell r="AL275">
            <v>0.1342012665921396</v>
          </cell>
          <cell r="AM275">
            <v>0.13273453201980454</v>
          </cell>
          <cell r="AN275">
            <v>0.11871225857118446</v>
          </cell>
          <cell r="AP275" t="str">
            <v>Daily Smoker</v>
          </cell>
          <cell r="AQ275">
            <v>5.4498697238065108E-3</v>
          </cell>
          <cell r="AR275">
            <v>4.8985197455356302E-3</v>
          </cell>
          <cell r="AS275">
            <v>4.4952991077175505E-3</v>
          </cell>
          <cell r="AT275">
            <v>4.787067904193751E-3</v>
          </cell>
          <cell r="AU275">
            <v>5.6364531968698638E-3</v>
          </cell>
          <cell r="AV275">
            <v>7.4331337931090539E-3</v>
          </cell>
          <cell r="AW275">
            <v>5.4607638942744847E-3</v>
          </cell>
        </row>
        <row r="276">
          <cell r="G276">
            <v>569557</v>
          </cell>
          <cell r="H276">
            <v>626434</v>
          </cell>
          <cell r="I276">
            <v>668004</v>
          </cell>
          <cell r="J276">
            <v>568970</v>
          </cell>
          <cell r="K276">
            <v>599876</v>
          </cell>
          <cell r="L276">
            <v>625953</v>
          </cell>
          <cell r="M276">
            <v>573496</v>
          </cell>
          <cell r="O276" t="str">
            <v xml:space="preserve">Occasional smoker (all) </v>
          </cell>
          <cell r="P276">
            <v>3</v>
          </cell>
          <cell r="Q276">
            <v>3.3</v>
          </cell>
          <cell r="R276">
            <v>3.2</v>
          </cell>
          <cell r="S276">
            <v>3.4</v>
          </cell>
          <cell r="T276">
            <v>3.7</v>
          </cell>
          <cell r="U276">
            <v>4</v>
          </cell>
          <cell r="V276">
            <v>4</v>
          </cell>
          <cell r="X276" t="str">
            <v xml:space="preserve">Occasional smoker (all) </v>
          </cell>
          <cell r="Y276">
            <v>34173.42</v>
          </cell>
          <cell r="Z276">
            <v>41344.644</v>
          </cell>
          <cell r="AA276">
            <v>42752.256000000008</v>
          </cell>
          <cell r="AB276">
            <v>38689.96</v>
          </cell>
          <cell r="AC276">
            <v>88781.648000000001</v>
          </cell>
          <cell r="AD276">
            <v>50076.24</v>
          </cell>
          <cell r="AE276">
            <v>45879.68</v>
          </cell>
          <cell r="AG276" t="str">
            <v xml:space="preserve">Occasional smoker (all) </v>
          </cell>
          <cell r="AH276">
            <v>4.3587921009907972E-2</v>
          </cell>
          <cell r="AI276">
            <v>4.6767219690379586E-2</v>
          </cell>
          <cell r="AJ276">
            <v>4.8831997515723556E-2</v>
          </cell>
          <cell r="AK276">
            <v>4.0229670500919038E-2</v>
          </cell>
          <cell r="AL276">
            <v>4.1408154467776244E-2</v>
          </cell>
          <cell r="AM276">
            <v>4.2402218628977792E-2</v>
          </cell>
          <cell r="AN276">
            <v>3.8013757695768244E-2</v>
          </cell>
          <cell r="AP276" t="str">
            <v xml:space="preserve">Occasional smoker (all) </v>
          </cell>
          <cell r="AQ276">
            <v>2.6152752605944785E-3</v>
          </cell>
          <cell r="AR276">
            <v>3.0866364995650523E-3</v>
          </cell>
          <cell r="AS276">
            <v>3.1252478410063078E-3</v>
          </cell>
          <cell r="AT276">
            <v>2.7356175940624946E-3</v>
          </cell>
          <cell r="AU276">
            <v>3.0642034306154419E-3</v>
          </cell>
          <cell r="AV276">
            <v>3.3921774903182232E-3</v>
          </cell>
          <cell r="AW276">
            <v>3.0411006156614595E-3</v>
          </cell>
        </row>
        <row r="277">
          <cell r="G277">
            <v>248188</v>
          </cell>
          <cell r="H277">
            <v>221756</v>
          </cell>
          <cell r="I277">
            <v>282955</v>
          </cell>
          <cell r="J277">
            <v>236450</v>
          </cell>
          <cell r="K277">
            <v>220802</v>
          </cell>
          <cell r="L277">
            <v>235864</v>
          </cell>
          <cell r="M277">
            <v>224799</v>
          </cell>
          <cell r="O277" t="str">
            <v xml:space="preserve">Occasional smoker (always) </v>
          </cell>
          <cell r="P277">
            <v>4.8</v>
          </cell>
          <cell r="Q277">
            <v>5.2</v>
          </cell>
          <cell r="R277">
            <v>4.5</v>
          </cell>
          <cell r="S277">
            <v>5.4</v>
          </cell>
          <cell r="T277">
            <v>5.9</v>
          </cell>
          <cell r="U277">
            <v>6.4</v>
          </cell>
          <cell r="V277">
            <v>6.4</v>
          </cell>
          <cell r="X277" t="str">
            <v xml:space="preserve">Occasional smoker (always) </v>
          </cell>
          <cell r="Y277">
            <v>23826.047999999999</v>
          </cell>
          <cell r="Z277">
            <v>23062.624</v>
          </cell>
          <cell r="AA277">
            <v>25465.95</v>
          </cell>
          <cell r="AB277">
            <v>25536.6</v>
          </cell>
          <cell r="AC277">
            <v>26054.636000000002</v>
          </cell>
          <cell r="AD277">
            <v>30190.592000000001</v>
          </cell>
          <cell r="AE277">
            <v>28774.272000000001</v>
          </cell>
          <cell r="AG277" t="str">
            <v xml:space="preserve">Occasional smoker (always) </v>
          </cell>
          <cell r="AH277">
            <v>1.8993707284094549E-2</v>
          </cell>
          <cell r="AI277">
            <v>1.6555473632752716E-2</v>
          </cell>
          <cell r="AJ277">
            <v>2.0684393891446096E-2</v>
          </cell>
          <cell r="AK277">
            <v>1.6718465982287829E-2</v>
          </cell>
          <cell r="AL277">
            <v>1.5241488779004211E-2</v>
          </cell>
          <cell r="AM277">
            <v>1.5977488556976671E-2</v>
          </cell>
          <cell r="AN277">
            <v>1.4900635255086355E-2</v>
          </cell>
          <cell r="AP277" t="str">
            <v xml:space="preserve">Occasional smoker (always) </v>
          </cell>
          <cell r="AQ277">
            <v>1.8233958992730768E-3</v>
          </cell>
          <cell r="AR277">
            <v>1.7217692578062826E-3</v>
          </cell>
          <cell r="AS277">
            <v>1.8615954502301487E-3</v>
          </cell>
          <cell r="AT277">
            <v>1.8055943260870857E-3</v>
          </cell>
          <cell r="AU277">
            <v>1.798495675922497E-3</v>
          </cell>
          <cell r="AV277">
            <v>2.0451185352930142E-3</v>
          </cell>
          <cell r="AW277">
            <v>1.9072813126510535E-3</v>
          </cell>
        </row>
        <row r="278">
          <cell r="G278">
            <v>321369</v>
          </cell>
          <cell r="H278">
            <v>404678</v>
          </cell>
          <cell r="I278">
            <v>385049</v>
          </cell>
          <cell r="J278">
            <v>332520</v>
          </cell>
          <cell r="K278">
            <v>379074</v>
          </cell>
          <cell r="L278">
            <v>390089</v>
          </cell>
          <cell r="M278">
            <v>348697</v>
          </cell>
          <cell r="O278" t="str">
            <v>Occasional smoker (former daily)</v>
          </cell>
          <cell r="P278">
            <v>3.9</v>
          </cell>
          <cell r="Q278">
            <v>3.7</v>
          </cell>
          <cell r="R278">
            <v>3.8</v>
          </cell>
          <cell r="S278">
            <v>4.4000000000000004</v>
          </cell>
          <cell r="T278">
            <v>4.4000000000000004</v>
          </cell>
          <cell r="U278">
            <v>4.8</v>
          </cell>
          <cell r="V278">
            <v>5.2</v>
          </cell>
          <cell r="X278" t="str">
            <v>Occasional smoker (former daily)</v>
          </cell>
          <cell r="Y278">
            <v>25066.781999999996</v>
          </cell>
          <cell r="Z278">
            <v>29946.172000000002</v>
          </cell>
          <cell r="AA278">
            <v>29263.723999999998</v>
          </cell>
          <cell r="AB278">
            <v>29261.760000000006</v>
          </cell>
          <cell r="AC278">
            <v>33358.512000000002</v>
          </cell>
          <cell r="AD278">
            <v>37448.544000000002</v>
          </cell>
          <cell r="AE278">
            <v>36264.488000000005</v>
          </cell>
          <cell r="AG278" t="str">
            <v>Occasional smoker (former daily)</v>
          </cell>
          <cell r="AH278">
            <v>2.459421372581342E-2</v>
          </cell>
          <cell r="AI278">
            <v>3.021174605762687E-2</v>
          </cell>
          <cell r="AJ278">
            <v>2.8147603624277456E-2</v>
          </cell>
          <cell r="AK278">
            <v>2.3511204518631208E-2</v>
          </cell>
          <cell r="AL278">
            <v>2.6166665688772031E-2</v>
          </cell>
          <cell r="AM278">
            <v>2.6424730072001121E-2</v>
          </cell>
          <cell r="AN278">
            <v>2.3113122440681883E-2</v>
          </cell>
          <cell r="AP278" t="str">
            <v>Occasional smoker (former daily)</v>
          </cell>
          <cell r="AQ278">
            <v>1.9183486706134468E-3</v>
          </cell>
          <cell r="AR278">
            <v>2.2356692082643884E-3</v>
          </cell>
          <cell r="AS278">
            <v>2.1392178754450868E-3</v>
          </cell>
          <cell r="AT278">
            <v>2.0689859976395462E-3</v>
          </cell>
          <cell r="AU278">
            <v>2.3026665806119388E-3</v>
          </cell>
          <cell r="AV278">
            <v>2.5367740869121076E-3</v>
          </cell>
          <cell r="AW278">
            <v>2.4037647338309158E-3</v>
          </cell>
        </row>
        <row r="279">
          <cell r="G279">
            <v>4433637</v>
          </cell>
          <cell r="H279">
            <v>4870253</v>
          </cell>
          <cell r="I279">
            <v>4857780</v>
          </cell>
          <cell r="J279">
            <v>4798473</v>
          </cell>
          <cell r="K279">
            <v>4960993</v>
          </cell>
          <cell r="L279">
            <v>5017611</v>
          </cell>
          <cell r="M279">
            <v>5168719</v>
          </cell>
          <cell r="O279" t="str">
            <v>Former Smoker (daily or occasional)</v>
          </cell>
          <cell r="P279">
            <v>1</v>
          </cell>
          <cell r="Q279">
            <v>1</v>
          </cell>
          <cell r="R279">
            <v>1</v>
          </cell>
          <cell r="S279">
            <v>1.1000000000000001</v>
          </cell>
          <cell r="T279">
            <v>1.2</v>
          </cell>
          <cell r="U279">
            <v>1.2</v>
          </cell>
          <cell r="V279">
            <v>1.2</v>
          </cell>
          <cell r="X279" t="str">
            <v>Former Smoker (daily or occasional)</v>
          </cell>
          <cell r="Y279">
            <v>88672.74</v>
          </cell>
          <cell r="Z279">
            <v>97405.06</v>
          </cell>
          <cell r="AA279">
            <v>97155.6</v>
          </cell>
          <cell r="AB279">
            <v>105566.40600000002</v>
          </cell>
          <cell r="AC279">
            <v>119063.83199999999</v>
          </cell>
          <cell r="AD279">
            <v>120422.664</v>
          </cell>
          <cell r="AE279">
            <v>124049.25599999999</v>
          </cell>
          <cell r="AG279" t="str">
            <v>Former Smoker (daily or occasional)</v>
          </cell>
          <cell r="AH279">
            <v>0.33930401303940488</v>
          </cell>
          <cell r="AI279">
            <v>0.36359487511650107</v>
          </cell>
          <cell r="AJ279">
            <v>0.35511030007594502</v>
          </cell>
          <cell r="AK279">
            <v>0.33928148706883754</v>
          </cell>
          <cell r="AL279">
            <v>0.34244671308329833</v>
          </cell>
          <cell r="AM279">
            <v>0.33989427100303682</v>
          </cell>
          <cell r="AN279">
            <v>0.34260471156470756</v>
          </cell>
          <cell r="AP279" t="str">
            <v>Former Smoker (daily or occasional)</v>
          </cell>
          <cell r="AQ279">
            <v>6.1074722347092877E-3</v>
          </cell>
          <cell r="AR279">
            <v>6.5447077520970195E-3</v>
          </cell>
          <cell r="AS279">
            <v>6.391985401367011E-3</v>
          </cell>
          <cell r="AT279">
            <v>6.7856297413767504E-3</v>
          </cell>
          <cell r="AU279">
            <v>6.8489342616659668E-3</v>
          </cell>
          <cell r="AV279">
            <v>6.7978854200607362E-3</v>
          </cell>
          <cell r="AW279">
            <v>8.2225130775529804E-3</v>
          </cell>
        </row>
        <row r="280">
          <cell r="G280">
            <v>2533168</v>
          </cell>
          <cell r="H280">
            <v>2805653</v>
          </cell>
          <cell r="I280">
            <v>2818368</v>
          </cell>
          <cell r="J280">
            <v>2875864</v>
          </cell>
          <cell r="K280">
            <v>2916004</v>
          </cell>
          <cell r="L280">
            <v>2982157</v>
          </cell>
          <cell r="M280">
            <v>2998854</v>
          </cell>
          <cell r="O280" t="str">
            <v>Former smoker (daily)</v>
          </cell>
          <cell r="P280">
            <v>1.4</v>
          </cell>
          <cell r="Q280">
            <v>1.6</v>
          </cell>
          <cell r="R280">
            <v>1.5</v>
          </cell>
          <cell r="S280">
            <v>1.6</v>
          </cell>
          <cell r="T280">
            <v>1.8</v>
          </cell>
          <cell r="U280">
            <v>1.9</v>
          </cell>
          <cell r="V280">
            <v>2</v>
          </cell>
          <cell r="X280" t="str">
            <v>Former smoker (daily)</v>
          </cell>
          <cell r="Y280">
            <v>70928.703999999998</v>
          </cell>
          <cell r="Z280">
            <v>89780.895999999993</v>
          </cell>
          <cell r="AA280">
            <v>84551.039999999994</v>
          </cell>
          <cell r="AB280">
            <v>92027.648000000001</v>
          </cell>
          <cell r="AC280">
            <v>104976.144</v>
          </cell>
          <cell r="AD280">
            <v>113321.966</v>
          </cell>
          <cell r="AE280">
            <v>119954.16</v>
          </cell>
          <cell r="AG280" t="str">
            <v>Former smoker (daily)</v>
          </cell>
          <cell r="AH280">
            <v>0.19386211860942199</v>
          </cell>
          <cell r="AI280">
            <v>0.20945956034629754</v>
          </cell>
          <cell r="AJ280">
            <v>0.20602651956334805</v>
          </cell>
          <cell r="AK280">
            <v>0.20334123262290635</v>
          </cell>
          <cell r="AL280">
            <v>0.20128550577228194</v>
          </cell>
          <cell r="AM280">
            <v>0.202012088926703</v>
          </cell>
          <cell r="AN280">
            <v>0.1987768167885833</v>
          </cell>
          <cell r="AP280" t="str">
            <v>Former smoker (daily)</v>
          </cell>
          <cell r="AQ280">
            <v>5.4281393210638155E-3</v>
          </cell>
          <cell r="AR280">
            <v>6.2837868103889256E-3</v>
          </cell>
          <cell r="AS280">
            <v>5.7687425477737451E-3</v>
          </cell>
          <cell r="AT280">
            <v>6.506919443933004E-3</v>
          </cell>
          <cell r="AU280">
            <v>7.2462782078021506E-3</v>
          </cell>
          <cell r="AV280">
            <v>7.2724352013613077E-3</v>
          </cell>
          <cell r="AW280">
            <v>7.9510726715433314E-3</v>
          </cell>
        </row>
        <row r="281">
          <cell r="G281">
            <v>1846288</v>
          </cell>
          <cell r="H281">
            <v>2064600</v>
          </cell>
          <cell r="I281">
            <v>2039412</v>
          </cell>
          <cell r="J281">
            <v>1922609</v>
          </cell>
          <cell r="K281">
            <v>2044989</v>
          </cell>
          <cell r="L281">
            <v>2035454</v>
          </cell>
          <cell r="M281">
            <v>2169865</v>
          </cell>
          <cell r="O281" t="str">
            <v>Former smoker (occasional)</v>
          </cell>
          <cell r="P281">
            <v>1.7</v>
          </cell>
          <cell r="Q281">
            <v>1.6</v>
          </cell>
          <cell r="R281">
            <v>1.5</v>
          </cell>
          <cell r="S281">
            <v>1.9</v>
          </cell>
          <cell r="T281">
            <v>1.8</v>
          </cell>
          <cell r="U281">
            <v>1.9</v>
          </cell>
          <cell r="V281">
            <v>2</v>
          </cell>
          <cell r="X281" t="str">
            <v>Former smoker (occasional)</v>
          </cell>
          <cell r="Y281">
            <v>62773.792000000001</v>
          </cell>
          <cell r="Z281">
            <v>66067.199999999997</v>
          </cell>
          <cell r="AA281">
            <v>61182.36</v>
          </cell>
          <cell r="AB281">
            <v>73059.141999999993</v>
          </cell>
          <cell r="AC281">
            <v>73619.604000000007</v>
          </cell>
          <cell r="AD281">
            <v>77347.251999999993</v>
          </cell>
          <cell r="AE281">
            <v>86794.6</v>
          </cell>
          <cell r="AG281" t="str">
            <v>Former smoker (occasional)</v>
          </cell>
          <cell r="AH281">
            <v>0.14544189442998293</v>
          </cell>
          <cell r="AI281">
            <v>0.15413531477020356</v>
          </cell>
          <cell r="AJ281">
            <v>0.14908378051259694</v>
          </cell>
          <cell r="AK281">
            <v>0.13594025444593116</v>
          </cell>
          <cell r="AL281">
            <v>0.14116120731101639</v>
          </cell>
          <cell r="AM281">
            <v>0.13788218207633379</v>
          </cell>
          <cell r="AN281">
            <v>0.14382789477612426</v>
          </cell>
          <cell r="AP281" t="str">
            <v>Former smoker (occasional)</v>
          </cell>
          <cell r="AQ281">
            <v>5.8176757771993166E-3</v>
          </cell>
          <cell r="AR281">
            <v>4.6240594431061063E-3</v>
          </cell>
          <cell r="AS281">
            <v>4.4725134153779074E-3</v>
          </cell>
          <cell r="AT281">
            <v>5.1657296689453834E-3</v>
          </cell>
          <cell r="AU281">
            <v>5.0818034631965906E-3</v>
          </cell>
          <cell r="AV281">
            <v>5.2395229189006846E-3</v>
          </cell>
          <cell r="AW281">
            <v>5.7531157910449705E-3</v>
          </cell>
        </row>
        <row r="282">
          <cell r="G282">
            <v>5520352</v>
          </cell>
          <cell r="H282">
            <v>5710893</v>
          </cell>
          <cell r="I282">
            <v>6104051</v>
          </cell>
          <cell r="J282">
            <v>6659860</v>
          </cell>
          <cell r="K282">
            <v>6981875</v>
          </cell>
          <cell r="L282">
            <v>7159243</v>
          </cell>
          <cell r="M282">
            <v>7553366</v>
          </cell>
          <cell r="O282" t="str">
            <v>Never Smoker</v>
          </cell>
          <cell r="P282">
            <v>0.9</v>
          </cell>
          <cell r="Q282">
            <v>0.9</v>
          </cell>
          <cell r="R282">
            <v>0.8</v>
          </cell>
          <cell r="S282">
            <v>0.9</v>
          </cell>
          <cell r="T282">
            <v>0.9</v>
          </cell>
          <cell r="U282">
            <v>0.9</v>
          </cell>
          <cell r="V282">
            <v>1</v>
          </cell>
          <cell r="X282" t="str">
            <v>Never Smoker</v>
          </cell>
          <cell r="Y282">
            <v>99366.335999999996</v>
          </cell>
          <cell r="Z282">
            <v>102796.07400000001</v>
          </cell>
          <cell r="AA282">
            <v>97664.815999999992</v>
          </cell>
          <cell r="AB282">
            <v>119877.48</v>
          </cell>
          <cell r="AC282">
            <v>125673.75</v>
          </cell>
          <cell r="AD282">
            <v>128866.37400000001</v>
          </cell>
          <cell r="AE282">
            <v>151067.32</v>
          </cell>
          <cell r="AG282" t="str">
            <v>Never Smoker</v>
          </cell>
          <cell r="AH282">
            <v>0.42246986152902605</v>
          </cell>
          <cell r="AI282">
            <v>0.42635391367526498</v>
          </cell>
          <cell r="AJ282">
            <v>0.44621439881774638</v>
          </cell>
          <cell r="AK282">
            <v>0.47089297042418876</v>
          </cell>
          <cell r="AL282">
            <v>0.48194386585678584</v>
          </cell>
          <cell r="AM282">
            <v>0.48496897834818087</v>
          </cell>
          <cell r="AN282">
            <v>0.50066927216833979</v>
          </cell>
          <cell r="AP282" t="str">
            <v>Never Smoker</v>
          </cell>
          <cell r="AQ282">
            <v>5.9145780614063646E-3</v>
          </cell>
          <cell r="AR282">
            <v>6.8216626188042405E-3</v>
          </cell>
          <cell r="AS282">
            <v>6.2470015834484496E-3</v>
          </cell>
          <cell r="AT282">
            <v>7.53428752678702E-3</v>
          </cell>
          <cell r="AU282">
            <v>7.711101853708574E-3</v>
          </cell>
          <cell r="AV282">
            <v>7.7595036535708936E-3</v>
          </cell>
          <cell r="AW282">
            <v>1.0013385443366796E-2</v>
          </cell>
        </row>
      </sheetData>
      <sheetData sheetId="1">
        <row r="8">
          <cell r="B8">
            <v>3</v>
          </cell>
        </row>
        <row r="18">
          <cell r="B18">
            <v>6</v>
          </cell>
        </row>
        <row r="28">
          <cell r="B28">
            <v>20</v>
          </cell>
        </row>
        <row r="30">
          <cell r="B30">
            <v>151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-Waterfall-Prev"/>
      <sheetName val="Table2-Waterfall-Nbrofpeople"/>
      <sheetName val="Reworked"/>
      <sheetName val="Rawdata"/>
    </sheetNames>
    <sheetDataSet>
      <sheetData sheetId="0"/>
      <sheetData sheetId="1">
        <row r="24">
          <cell r="B24">
            <v>1</v>
          </cell>
        </row>
        <row r="25">
          <cell r="B25">
            <v>7</v>
          </cell>
        </row>
        <row r="166">
          <cell r="G166">
            <v>3560160</v>
          </cell>
          <cell r="H166">
            <v>2985712</v>
          </cell>
          <cell r="I166">
            <v>5026523</v>
          </cell>
          <cell r="J166">
            <v>3180235</v>
          </cell>
          <cell r="K166">
            <v>1846288</v>
          </cell>
          <cell r="L166">
            <v>4062657</v>
          </cell>
          <cell r="M166">
            <v>248896</v>
          </cell>
          <cell r="N166">
            <v>325552</v>
          </cell>
          <cell r="O166">
            <v>12649340</v>
          </cell>
        </row>
        <row r="167">
          <cell r="G167">
            <v>3263459</v>
          </cell>
          <cell r="H167">
            <v>2535421</v>
          </cell>
          <cell r="I167">
            <v>5543272</v>
          </cell>
          <cell r="J167">
            <v>3501323</v>
          </cell>
          <cell r="K167">
            <v>2041949</v>
          </cell>
          <cell r="L167">
            <v>4195446</v>
          </cell>
          <cell r="M167">
            <v>307076</v>
          </cell>
          <cell r="N167">
            <v>420962</v>
          </cell>
          <cell r="O167">
            <v>13002177</v>
          </cell>
        </row>
        <row r="168">
          <cell r="G168">
            <v>3155178</v>
          </cell>
          <cell r="H168">
            <v>2428773</v>
          </cell>
          <cell r="I168">
            <v>5564294</v>
          </cell>
          <cell r="J168">
            <v>3497385</v>
          </cell>
          <cell r="K168">
            <v>2066909</v>
          </cell>
          <cell r="L168">
            <v>4577205</v>
          </cell>
          <cell r="M168">
            <v>299575</v>
          </cell>
          <cell r="N168">
            <v>426830</v>
          </cell>
          <cell r="O168">
            <v>13296677</v>
          </cell>
        </row>
        <row r="169">
          <cell r="G169">
            <v>3370719</v>
          </cell>
          <cell r="H169">
            <v>2650369</v>
          </cell>
          <cell r="I169">
            <v>5553066</v>
          </cell>
          <cell r="J169">
            <v>3534732</v>
          </cell>
          <cell r="K169">
            <v>2018334</v>
          </cell>
          <cell r="L169">
            <v>4822914</v>
          </cell>
          <cell r="M169">
            <v>318113</v>
          </cell>
          <cell r="N169">
            <v>402237</v>
          </cell>
          <cell r="O169">
            <v>13746699</v>
          </cell>
        </row>
        <row r="170">
          <cell r="G170">
            <v>3299797</v>
          </cell>
          <cell r="H170">
            <v>2512715</v>
          </cell>
          <cell r="I170">
            <v>5599509</v>
          </cell>
          <cell r="J170">
            <v>3465110</v>
          </cell>
          <cell r="K170">
            <v>2134399</v>
          </cell>
          <cell r="L170">
            <v>5199603</v>
          </cell>
          <cell r="M170">
            <v>337359</v>
          </cell>
          <cell r="N170">
            <v>449723</v>
          </cell>
          <cell r="O170">
            <v>14098909</v>
          </cell>
        </row>
        <row r="171">
          <cell r="G171">
            <v>3258813</v>
          </cell>
          <cell r="H171">
            <v>2491826</v>
          </cell>
          <cell r="I171">
            <v>5825023</v>
          </cell>
          <cell r="J171">
            <v>3583523</v>
          </cell>
          <cell r="K171">
            <v>2241500</v>
          </cell>
          <cell r="L171">
            <v>5289790</v>
          </cell>
          <cell r="M171">
            <v>332920</v>
          </cell>
          <cell r="N171">
            <v>434067</v>
          </cell>
          <cell r="O171">
            <v>14373626</v>
          </cell>
        </row>
        <row r="172">
          <cell r="G172">
            <v>3198944</v>
          </cell>
          <cell r="H172">
            <v>2356726</v>
          </cell>
          <cell r="I172">
            <v>5969777</v>
          </cell>
          <cell r="J172">
            <v>3627890</v>
          </cell>
          <cell r="K172">
            <v>2341887</v>
          </cell>
          <cell r="L172">
            <v>5545736</v>
          </cell>
          <cell r="M172">
            <v>377207</v>
          </cell>
          <cell r="N172">
            <v>465011</v>
          </cell>
          <cell r="O172">
            <v>14714457</v>
          </cell>
        </row>
        <row r="176">
          <cell r="G176">
            <v>3112866</v>
          </cell>
          <cell r="H176">
            <v>2543309</v>
          </cell>
          <cell r="I176">
            <v>4433637</v>
          </cell>
          <cell r="J176">
            <v>2533168</v>
          </cell>
          <cell r="K176">
            <v>1900468</v>
          </cell>
          <cell r="L176">
            <v>5520352</v>
          </cell>
          <cell r="M176">
            <v>248188</v>
          </cell>
          <cell r="N176">
            <v>321369</v>
          </cell>
          <cell r="O176">
            <v>13066855</v>
          </cell>
        </row>
        <row r="177">
          <cell r="G177">
            <v>2813578</v>
          </cell>
          <cell r="H177">
            <v>2187144</v>
          </cell>
          <cell r="I177">
            <v>4870253</v>
          </cell>
          <cell r="J177">
            <v>2805653</v>
          </cell>
          <cell r="K177">
            <v>2064600</v>
          </cell>
          <cell r="L177">
            <v>5710893</v>
          </cell>
          <cell r="M177">
            <v>221756</v>
          </cell>
          <cell r="N177">
            <v>404678</v>
          </cell>
          <cell r="O177">
            <v>13394724</v>
          </cell>
        </row>
        <row r="178">
          <cell r="G178">
            <v>2717806</v>
          </cell>
          <cell r="H178">
            <v>2049802</v>
          </cell>
          <cell r="I178">
            <v>4857780</v>
          </cell>
          <cell r="J178">
            <v>2818368</v>
          </cell>
          <cell r="K178">
            <v>2039412</v>
          </cell>
          <cell r="L178">
            <v>6104051</v>
          </cell>
          <cell r="M178">
            <v>282955</v>
          </cell>
          <cell r="N178">
            <v>385049</v>
          </cell>
          <cell r="O178">
            <v>13679637</v>
          </cell>
        </row>
        <row r="179">
          <cell r="G179">
            <v>2684711</v>
          </cell>
          <cell r="H179">
            <v>2115741</v>
          </cell>
          <cell r="I179">
            <v>4798473</v>
          </cell>
          <cell r="J179">
            <v>2875864</v>
          </cell>
          <cell r="K179">
            <v>1922609</v>
          </cell>
          <cell r="L179">
            <v>6659860</v>
          </cell>
          <cell r="M179">
            <v>236450</v>
          </cell>
          <cell r="N179">
            <v>332520</v>
          </cell>
          <cell r="O179">
            <v>14143044</v>
          </cell>
        </row>
        <row r="180">
          <cell r="G180">
            <v>2544037</v>
          </cell>
          <cell r="H180">
            <v>1944161</v>
          </cell>
          <cell r="I180">
            <v>4960993</v>
          </cell>
          <cell r="J180">
            <v>2916004</v>
          </cell>
          <cell r="K180">
            <v>2044989</v>
          </cell>
          <cell r="L180">
            <v>6981875</v>
          </cell>
          <cell r="M180">
            <v>220802</v>
          </cell>
          <cell r="N180">
            <v>379074</v>
          </cell>
          <cell r="O180">
            <v>14486905</v>
          </cell>
        </row>
        <row r="181">
          <cell r="G181">
            <v>2585416</v>
          </cell>
          <cell r="H181">
            <v>1959463</v>
          </cell>
          <cell r="I181">
            <v>5017611</v>
          </cell>
          <cell r="J181">
            <v>2982157</v>
          </cell>
          <cell r="K181">
            <v>2035454</v>
          </cell>
          <cell r="L181">
            <v>7159243</v>
          </cell>
          <cell r="M181">
            <v>235864</v>
          </cell>
          <cell r="N181">
            <v>390089</v>
          </cell>
          <cell r="O181">
            <v>14762270</v>
          </cell>
        </row>
        <row r="182">
          <cell r="G182">
            <v>2364453</v>
          </cell>
          <cell r="H182">
            <v>1790957</v>
          </cell>
          <cell r="I182">
            <v>5168719</v>
          </cell>
          <cell r="J182">
            <v>2998854</v>
          </cell>
          <cell r="K182">
            <v>2169865</v>
          </cell>
          <cell r="L182">
            <v>7553366</v>
          </cell>
          <cell r="M182">
            <v>224799</v>
          </cell>
          <cell r="N182">
            <v>348697</v>
          </cell>
          <cell r="O182">
            <v>15086538</v>
          </cell>
        </row>
        <row r="285">
          <cell r="G285">
            <v>1870627</v>
          </cell>
          <cell r="H285">
            <v>1646892</v>
          </cell>
          <cell r="I285">
            <v>3334278</v>
          </cell>
          <cell r="J285">
            <v>2316006</v>
          </cell>
          <cell r="K285">
            <v>1018272</v>
          </cell>
          <cell r="L285">
            <v>2063407</v>
          </cell>
          <cell r="M285">
            <v>73487</v>
          </cell>
          <cell r="N285">
            <v>150248</v>
          </cell>
          <cell r="O285">
            <v>7268312</v>
          </cell>
        </row>
        <row r="286">
          <cell r="G286">
            <v>1801651</v>
          </cell>
          <cell r="H286">
            <v>1535181</v>
          </cell>
          <cell r="I286">
            <v>3854333</v>
          </cell>
          <cell r="J286">
            <v>2676029</v>
          </cell>
          <cell r="K286">
            <v>1178304</v>
          </cell>
          <cell r="L286">
            <v>2153322</v>
          </cell>
          <cell r="M286">
            <v>70441</v>
          </cell>
          <cell r="N286">
            <v>196029</v>
          </cell>
          <cell r="O286">
            <v>7809306</v>
          </cell>
        </row>
        <row r="287">
          <cell r="G287">
            <v>1857953</v>
          </cell>
          <cell r="H287">
            <v>1556791</v>
          </cell>
          <cell r="I287">
            <v>4070788</v>
          </cell>
          <cell r="J287">
            <v>2831933</v>
          </cell>
          <cell r="K287">
            <v>1238855</v>
          </cell>
          <cell r="L287">
            <v>2367526</v>
          </cell>
          <cell r="M287">
            <v>90566</v>
          </cell>
          <cell r="N287">
            <v>210596</v>
          </cell>
          <cell r="O287">
            <v>8296267</v>
          </cell>
        </row>
        <row r="288">
          <cell r="G288">
            <v>2061114</v>
          </cell>
          <cell r="H288">
            <v>1768645</v>
          </cell>
          <cell r="I288">
            <v>4092929</v>
          </cell>
          <cell r="J288">
            <v>2835045</v>
          </cell>
          <cell r="K288">
            <v>1257884</v>
          </cell>
          <cell r="L288">
            <v>2757772</v>
          </cell>
          <cell r="M288">
            <v>98899</v>
          </cell>
          <cell r="N288">
            <v>193570</v>
          </cell>
          <cell r="O288">
            <v>8911815</v>
          </cell>
        </row>
        <row r="289">
          <cell r="G289">
            <v>2134218</v>
          </cell>
          <cell r="H289">
            <v>1797666</v>
          </cell>
          <cell r="I289">
            <v>4340189</v>
          </cell>
          <cell r="J289">
            <v>2910413</v>
          </cell>
          <cell r="K289">
            <v>1429776</v>
          </cell>
          <cell r="L289">
            <v>2890398</v>
          </cell>
          <cell r="M289">
            <v>81401</v>
          </cell>
          <cell r="N289">
            <v>255151</v>
          </cell>
          <cell r="O289">
            <v>9364805</v>
          </cell>
        </row>
        <row r="290">
          <cell r="G290">
            <v>2144372</v>
          </cell>
          <cell r="H290">
            <v>1806746</v>
          </cell>
          <cell r="I290">
            <v>4384759</v>
          </cell>
          <cell r="J290">
            <v>2915764</v>
          </cell>
          <cell r="K290">
            <v>1468995</v>
          </cell>
          <cell r="L290">
            <v>3083615</v>
          </cell>
          <cell r="M290">
            <v>95542</v>
          </cell>
          <cell r="N290">
            <v>242084</v>
          </cell>
          <cell r="O290">
            <v>9612746</v>
          </cell>
        </row>
        <row r="291">
          <cell r="G291">
            <v>2032570</v>
          </cell>
          <cell r="H291">
            <v>1688855</v>
          </cell>
          <cell r="I291">
            <v>4406258</v>
          </cell>
          <cell r="J291">
            <v>2853228</v>
          </cell>
          <cell r="K291">
            <v>1553030</v>
          </cell>
          <cell r="L291">
            <v>3298651</v>
          </cell>
          <cell r="M291">
            <v>115268</v>
          </cell>
          <cell r="N291">
            <v>228447</v>
          </cell>
          <cell r="O291">
            <v>9737479</v>
          </cell>
        </row>
        <row r="327">
          <cell r="G327">
            <v>209873</v>
          </cell>
          <cell r="H327">
            <v>185523</v>
          </cell>
          <cell r="I327">
            <v>1079516</v>
          </cell>
          <cell r="J327">
            <v>876676</v>
          </cell>
          <cell r="K327">
            <v>277324</v>
          </cell>
          <cell r="L327">
            <v>298411</v>
          </cell>
          <cell r="M327">
            <v>7551</v>
          </cell>
          <cell r="N327">
            <v>16799</v>
          </cell>
          <cell r="O327">
            <v>1587800</v>
          </cell>
        </row>
        <row r="328">
          <cell r="G328">
            <v>189100</v>
          </cell>
          <cell r="H328">
            <v>163024</v>
          </cell>
          <cell r="I328">
            <v>1144105</v>
          </cell>
          <cell r="J328">
            <v>926028</v>
          </cell>
          <cell r="K328">
            <v>218077</v>
          </cell>
          <cell r="L328">
            <v>309350</v>
          </cell>
          <cell r="M328">
            <v>7749</v>
          </cell>
          <cell r="N328">
            <v>18327</v>
          </cell>
          <cell r="O328">
            <v>1642555</v>
          </cell>
        </row>
        <row r="329">
          <cell r="G329">
            <v>193885</v>
          </cell>
          <cell r="H329">
            <v>169421</v>
          </cell>
          <cell r="I329">
            <v>1199675</v>
          </cell>
          <cell r="J329">
            <v>966871</v>
          </cell>
          <cell r="K329">
            <v>232804</v>
          </cell>
          <cell r="L329">
            <v>340007</v>
          </cell>
          <cell r="M329">
            <v>5777</v>
          </cell>
          <cell r="N329">
            <v>18687</v>
          </cell>
          <cell r="O329">
            <v>1733567</v>
          </cell>
        </row>
        <row r="330">
          <cell r="G330">
            <v>220947</v>
          </cell>
          <cell r="H330">
            <v>189195</v>
          </cell>
          <cell r="I330">
            <v>1268693</v>
          </cell>
          <cell r="J330">
            <v>1017038</v>
          </cell>
          <cell r="K330">
            <v>251655</v>
          </cell>
          <cell r="L330">
            <v>372558</v>
          </cell>
          <cell r="M330">
            <v>8786</v>
          </cell>
          <cell r="N330">
            <v>22966</v>
          </cell>
          <cell r="O330">
            <v>1862198</v>
          </cell>
        </row>
        <row r="331">
          <cell r="G331">
            <v>227082</v>
          </cell>
          <cell r="H331">
            <v>187978</v>
          </cell>
          <cell r="I331">
            <v>1333692</v>
          </cell>
          <cell r="J331">
            <v>1056353</v>
          </cell>
          <cell r="K331">
            <v>277339</v>
          </cell>
          <cell r="L331">
            <v>434120</v>
          </cell>
          <cell r="M331">
            <v>5833</v>
          </cell>
          <cell r="N331">
            <v>33271</v>
          </cell>
          <cell r="O331">
            <v>1994894</v>
          </cell>
        </row>
        <row r="332">
          <cell r="G332">
            <v>217018</v>
          </cell>
          <cell r="H332">
            <v>189763</v>
          </cell>
          <cell r="I332">
            <v>1451954</v>
          </cell>
          <cell r="J332">
            <v>1145762</v>
          </cell>
          <cell r="K332">
            <v>306192</v>
          </cell>
          <cell r="L332">
            <v>480694</v>
          </cell>
          <cell r="M332">
            <v>5283</v>
          </cell>
          <cell r="N332">
            <v>21972</v>
          </cell>
          <cell r="O332">
            <v>2149666</v>
          </cell>
        </row>
        <row r="333">
          <cell r="G333">
            <v>253093</v>
          </cell>
          <cell r="H333">
            <v>217383</v>
          </cell>
          <cell r="I333">
            <v>1565832</v>
          </cell>
          <cell r="J333">
            <v>1194740</v>
          </cell>
          <cell r="K333">
            <v>371092</v>
          </cell>
          <cell r="L333">
            <v>534417</v>
          </cell>
          <cell r="M333">
            <v>8843</v>
          </cell>
          <cell r="N333">
            <v>26867</v>
          </cell>
          <cell r="O333">
            <v>2353342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showGridLines="0" tabSelected="1" workbookViewId="0">
      <selection activeCell="F22" sqref="F22"/>
    </sheetView>
  </sheetViews>
  <sheetFormatPr defaultRowHeight="15" x14ac:dyDescent="0.25"/>
  <sheetData>
    <row r="2" spans="2:7" x14ac:dyDescent="0.25">
      <c r="B2" s="142" t="s">
        <v>91</v>
      </c>
      <c r="C2" s="142"/>
      <c r="D2" s="142"/>
      <c r="E2" s="142"/>
      <c r="F2" s="142"/>
      <c r="G2" s="142"/>
    </row>
    <row r="5" spans="2:7" ht="28.5" x14ac:dyDescent="0.45">
      <c r="B5" s="143" t="s">
        <v>92</v>
      </c>
    </row>
    <row r="6" spans="2:7" ht="21" x14ac:dyDescent="0.35">
      <c r="B6" s="144" t="s">
        <v>93</v>
      </c>
    </row>
    <row r="9" spans="2:7" x14ac:dyDescent="0.25">
      <c r="B9" t="s">
        <v>94</v>
      </c>
    </row>
    <row r="10" spans="2:7" x14ac:dyDescent="0.25">
      <c r="B10" s="145">
        <v>42541</v>
      </c>
    </row>
    <row r="13" spans="2:7" x14ac:dyDescent="0.25">
      <c r="B13" t="s">
        <v>95</v>
      </c>
    </row>
    <row r="14" spans="2:7" x14ac:dyDescent="0.25">
      <c r="B14" t="s">
        <v>96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3:AZ121"/>
  <sheetViews>
    <sheetView showZeros="0" topLeftCell="C1" zoomScale="70" zoomScaleNormal="70" workbookViewId="0">
      <selection activeCell="AB27" sqref="AB27"/>
    </sheetView>
  </sheetViews>
  <sheetFormatPr defaultRowHeight="15" x14ac:dyDescent="0.25"/>
  <cols>
    <col min="1" max="1" width="0" hidden="1" customWidth="1"/>
    <col min="2" max="2" width="19.42578125" hidden="1" customWidth="1"/>
    <col min="3" max="3" width="4.5703125" customWidth="1"/>
    <col min="4" max="4" width="3" customWidth="1"/>
  </cols>
  <sheetData>
    <row r="3" spans="2:27" s="8" customFormat="1" ht="15.75" thickBot="1" x14ac:dyDescent="0.3">
      <c r="B3"/>
      <c r="C3" s="6"/>
      <c r="D3" s="7"/>
      <c r="F3" s="6"/>
    </row>
    <row r="4" spans="2:27" s="8" customFormat="1" x14ac:dyDescent="0.25">
      <c r="B4" s="24"/>
      <c r="C4" s="6"/>
      <c r="D4" s="7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7"/>
    </row>
    <row r="5" spans="2:27" s="8" customFormat="1" x14ac:dyDescent="0.25">
      <c r="B5" s="99" t="s">
        <v>1</v>
      </c>
      <c r="C5" s="6"/>
      <c r="D5" s="7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30"/>
    </row>
    <row r="6" spans="2:27" s="8" customFormat="1" ht="28.5" x14ac:dyDescent="0.25">
      <c r="B6" s="100" t="s">
        <v>5</v>
      </c>
      <c r="C6" s="6"/>
      <c r="D6" s="7"/>
      <c r="E6" s="28"/>
      <c r="F6" s="29"/>
      <c r="G6" s="29"/>
      <c r="H6" s="29"/>
      <c r="I6" s="29"/>
      <c r="J6" s="29"/>
      <c r="K6" s="29"/>
      <c r="L6" s="31" t="s">
        <v>73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30"/>
    </row>
    <row r="7" spans="2:27" s="8" customFormat="1" x14ac:dyDescent="0.25">
      <c r="B7" s="100" t="s">
        <v>23</v>
      </c>
      <c r="C7" s="6"/>
      <c r="D7" s="7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0"/>
    </row>
    <row r="8" spans="2:27" s="8" customFormat="1" x14ac:dyDescent="0.25">
      <c r="B8" s="101">
        <v>1</v>
      </c>
      <c r="C8" s="6"/>
      <c r="D8" s="7"/>
      <c r="E8" s="28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0"/>
    </row>
    <row r="9" spans="2:27" s="8" customFormat="1" x14ac:dyDescent="0.25">
      <c r="B9" s="24"/>
      <c r="C9" s="6"/>
      <c r="D9" s="7"/>
      <c r="E9" s="28"/>
      <c r="F9" s="29"/>
      <c r="G9" s="29"/>
      <c r="H9" s="29"/>
      <c r="I9" s="29"/>
      <c r="J9" s="29"/>
      <c r="K9" s="29"/>
      <c r="L9" s="29" t="s">
        <v>86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</row>
    <row r="10" spans="2:27" s="8" customFormat="1" x14ac:dyDescent="0.25">
      <c r="B10" s="24"/>
      <c r="C10" s="6"/>
      <c r="D10" s="7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</row>
    <row r="11" spans="2:27" s="8" customFormat="1" x14ac:dyDescent="0.25">
      <c r="B11" s="6"/>
      <c r="C11" s="6"/>
      <c r="D11" s="7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</row>
    <row r="12" spans="2:27" s="8" customFormat="1" x14ac:dyDescent="0.25">
      <c r="B12" s="6"/>
      <c r="C12" s="6"/>
      <c r="D12" s="7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0"/>
    </row>
    <row r="13" spans="2:27" s="8" customFormat="1" x14ac:dyDescent="0.25">
      <c r="B13" s="6"/>
      <c r="C13" s="6"/>
      <c r="D13" s="7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0"/>
    </row>
    <row r="14" spans="2:27" s="8" customFormat="1" x14ac:dyDescent="0.25">
      <c r="B14" s="6"/>
      <c r="C14" s="6"/>
      <c r="D14" s="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30"/>
    </row>
    <row r="15" spans="2:27" s="8" customFormat="1" x14ac:dyDescent="0.25">
      <c r="B15" s="6"/>
      <c r="C15" s="6"/>
      <c r="D15" s="7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</row>
    <row r="16" spans="2:27" s="8" customFormat="1" x14ac:dyDescent="0.25">
      <c r="B16" s="24"/>
      <c r="C16" s="6"/>
      <c r="D16" s="7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/>
    </row>
    <row r="17" spans="2:27" s="8" customFormat="1" x14ac:dyDescent="0.25">
      <c r="B17" s="102" t="s">
        <v>2</v>
      </c>
      <c r="C17" s="6"/>
      <c r="D17" s="7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</row>
    <row r="18" spans="2:27" s="8" customFormat="1" x14ac:dyDescent="0.25">
      <c r="B18" s="103" t="s">
        <v>0</v>
      </c>
      <c r="C18" s="6"/>
      <c r="D18" s="7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</row>
    <row r="19" spans="2:27" s="8" customFormat="1" x14ac:dyDescent="0.25">
      <c r="B19" s="103" t="s">
        <v>3</v>
      </c>
      <c r="C19" s="6"/>
      <c r="D19" s="7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</row>
    <row r="20" spans="2:27" s="8" customFormat="1" x14ac:dyDescent="0.25">
      <c r="B20" s="103" t="s">
        <v>4</v>
      </c>
      <c r="C20" s="6"/>
      <c r="D20" s="7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</row>
    <row r="21" spans="2:27" s="8" customFormat="1" x14ac:dyDescent="0.2">
      <c r="B21" s="104">
        <v>2</v>
      </c>
      <c r="C21" s="6"/>
      <c r="D21" s="7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</row>
    <row r="22" spans="2:27" s="8" customFormat="1" x14ac:dyDescent="0.25">
      <c r="B22" s="24"/>
      <c r="C22" s="6"/>
      <c r="D22" s="7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</row>
    <row r="23" spans="2:27" s="8" customFormat="1" x14ac:dyDescent="0.2">
      <c r="B23" s="32" t="s">
        <v>24</v>
      </c>
      <c r="C23" s="6"/>
      <c r="D23" s="7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</row>
    <row r="24" spans="2:27" s="8" customFormat="1" x14ac:dyDescent="0.2">
      <c r="B24" s="33">
        <f>IF(B8=1,1,(IF(B8=2,5,9)))</f>
        <v>1</v>
      </c>
      <c r="C24" s="6"/>
      <c r="D24" s="7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</row>
    <row r="25" spans="2:27" s="8" customFormat="1" x14ac:dyDescent="0.25">
      <c r="C25" s="6"/>
      <c r="D25" s="7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</row>
    <row r="26" spans="2:27" s="8" customFormat="1" x14ac:dyDescent="0.2">
      <c r="B26" s="32"/>
      <c r="C26" s="6"/>
      <c r="D26" s="7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</row>
    <row r="27" spans="2:27" s="8" customFormat="1" x14ac:dyDescent="0.2">
      <c r="B27" s="32"/>
      <c r="C27" s="6"/>
      <c r="D27" s="7"/>
      <c r="E27" s="28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</row>
    <row r="28" spans="2:27" s="8" customFormat="1" x14ac:dyDescent="0.25">
      <c r="C28" s="6"/>
      <c r="D28" s="7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</row>
    <row r="29" spans="2:27" s="8" customFormat="1" x14ac:dyDescent="0.25">
      <c r="B29" s="24" t="s">
        <v>32</v>
      </c>
      <c r="C29" s="6"/>
      <c r="D29" s="7"/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</row>
    <row r="30" spans="2:27" s="8" customFormat="1" ht="22.5" x14ac:dyDescent="0.2">
      <c r="B30" s="33">
        <f>IF(B21=1,0,(IF(B21=2,1,(IF(B21=3,2,(IF(B21=4,3,4)))))))</f>
        <v>1</v>
      </c>
      <c r="C30" s="6"/>
      <c r="D30" s="7"/>
      <c r="E30" s="28"/>
      <c r="F30" s="34"/>
      <c r="G30" s="35" t="s">
        <v>25</v>
      </c>
      <c r="H30" s="106" t="s">
        <v>63</v>
      </c>
      <c r="I30" s="106" t="s">
        <v>64</v>
      </c>
      <c r="J30" s="106" t="s">
        <v>38</v>
      </c>
      <c r="K30" s="106" t="s">
        <v>39</v>
      </c>
      <c r="L30" s="106" t="s">
        <v>40</v>
      </c>
      <c r="M30" s="106" t="s">
        <v>41</v>
      </c>
      <c r="N30" s="106" t="s">
        <v>42</v>
      </c>
      <c r="O30" s="106" t="s">
        <v>87</v>
      </c>
      <c r="P30" s="29"/>
      <c r="Q30" s="34"/>
      <c r="R30" s="35" t="s">
        <v>36</v>
      </c>
      <c r="S30" s="106" t="s">
        <v>63</v>
      </c>
      <c r="T30" s="106" t="s">
        <v>64</v>
      </c>
      <c r="U30" s="106" t="s">
        <v>38</v>
      </c>
      <c r="V30" s="106" t="s">
        <v>39</v>
      </c>
      <c r="W30" s="106" t="s">
        <v>40</v>
      </c>
      <c r="X30" s="106" t="s">
        <v>41</v>
      </c>
      <c r="Y30" s="106" t="s">
        <v>42</v>
      </c>
      <c r="Z30" s="106" t="s">
        <v>87</v>
      </c>
      <c r="AA30" s="30"/>
    </row>
    <row r="31" spans="2:27" s="8" customFormat="1" x14ac:dyDescent="0.25">
      <c r="B31" s="24"/>
      <c r="C31" s="6"/>
      <c r="D31" s="7"/>
      <c r="E31" s="28"/>
      <c r="G31" s="2" t="s">
        <v>59</v>
      </c>
      <c r="H31" s="36">
        <f>G53</f>
        <v>3960401</v>
      </c>
      <c r="I31" s="36">
        <f t="shared" ref="I31:O31" si="0">H53</f>
        <v>438592</v>
      </c>
      <c r="J31" s="36">
        <f t="shared" si="0"/>
        <v>973818</v>
      </c>
      <c r="K31" s="36">
        <f t="shared" si="0"/>
        <v>896285</v>
      </c>
      <c r="L31" s="36">
        <f t="shared" si="0"/>
        <v>885551</v>
      </c>
      <c r="M31" s="36">
        <f t="shared" si="0"/>
        <v>847246</v>
      </c>
      <c r="N31" s="36">
        <f t="shared" si="0"/>
        <v>795743</v>
      </c>
      <c r="O31" s="36">
        <f t="shared" si="0"/>
        <v>4398643</v>
      </c>
      <c r="P31" s="29"/>
      <c r="Q31" s="6"/>
      <c r="R31" s="2" t="s">
        <v>59</v>
      </c>
      <c r="S31" s="56">
        <f t="shared" ref="S31:Z32" si="1">R53</f>
        <v>0.20600996092553192</v>
      </c>
      <c r="T31" s="56">
        <f t="shared" si="1"/>
        <v>0.16185448920064713</v>
      </c>
      <c r="U31" s="56">
        <f t="shared" si="1"/>
        <v>0.29740158641787356</v>
      </c>
      <c r="V31" s="56">
        <f t="shared" si="1"/>
        <v>0.22304418727862874</v>
      </c>
      <c r="W31" s="56">
        <f t="shared" si="1"/>
        <v>0.19147773158984394</v>
      </c>
      <c r="X31" s="56">
        <f t="shared" si="1"/>
        <v>0.1731703892259201</v>
      </c>
      <c r="Y31" s="56">
        <f t="shared" si="1"/>
        <v>0.1546254950196842</v>
      </c>
      <c r="Z31" s="56">
        <f t="shared" si="1"/>
        <v>0.20033459822935204</v>
      </c>
      <c r="AA31" s="30"/>
    </row>
    <row r="32" spans="2:27" s="8" customFormat="1" x14ac:dyDescent="0.25">
      <c r="B32" s="24"/>
      <c r="C32" s="6"/>
      <c r="D32" s="7"/>
      <c r="E32" s="28"/>
      <c r="G32" s="2" t="s">
        <v>51</v>
      </c>
      <c r="H32" s="36">
        <f>G54</f>
        <v>501981</v>
      </c>
      <c r="I32" s="36">
        <f t="shared" ref="I32:O32" si="2">H54</f>
        <v>451301</v>
      </c>
      <c r="J32" s="36">
        <f t="shared" si="2"/>
        <v>339823</v>
      </c>
      <c r="K32" s="36">
        <f t="shared" si="2"/>
        <v>244493</v>
      </c>
      <c r="L32" s="36">
        <f t="shared" si="2"/>
        <v>152833</v>
      </c>
      <c r="M32" s="36">
        <f t="shared" si="2"/>
        <v>109676</v>
      </c>
      <c r="N32" s="36">
        <f t="shared" si="2"/>
        <v>98090</v>
      </c>
      <c r="O32" s="36">
        <f t="shared" si="2"/>
        <v>944915</v>
      </c>
      <c r="P32" s="29"/>
      <c r="Q32" s="6"/>
      <c r="R32" s="2" t="s">
        <v>51</v>
      </c>
      <c r="S32" s="56">
        <f t="shared" si="1"/>
        <v>0.22216208178175423</v>
      </c>
      <c r="T32" s="56">
        <f t="shared" si="1"/>
        <v>9.9520283745747298E-2</v>
      </c>
      <c r="U32" s="56">
        <f t="shared" si="1"/>
        <v>0.14868780299980747</v>
      </c>
      <c r="V32" s="56">
        <f t="shared" si="1"/>
        <v>0.14805473519243731</v>
      </c>
      <c r="W32" s="56">
        <f t="shared" si="1"/>
        <v>0.12305553050602906</v>
      </c>
      <c r="X32" s="56">
        <f t="shared" si="1"/>
        <v>0.11622467957039384</v>
      </c>
      <c r="Y32" s="56">
        <f t="shared" si="1"/>
        <v>0.13167874627979687</v>
      </c>
      <c r="Z32" s="56">
        <f t="shared" si="1"/>
        <v>0.13759414579622264</v>
      </c>
      <c r="AA32" s="30"/>
    </row>
    <row r="33" spans="2:27" s="8" customFormat="1" x14ac:dyDescent="0.25">
      <c r="B33" s="24"/>
      <c r="C33" s="6"/>
      <c r="D33" s="7"/>
      <c r="E33" s="2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29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0"/>
    </row>
    <row r="34" spans="2:27" s="8" customFormat="1" ht="22.5" x14ac:dyDescent="0.25">
      <c r="B34" s="24"/>
      <c r="C34" s="6"/>
      <c r="D34" s="7"/>
      <c r="E34" s="28"/>
      <c r="F34" s="34"/>
      <c r="G34" s="35" t="s">
        <v>14</v>
      </c>
      <c r="H34" s="106" t="s">
        <v>63</v>
      </c>
      <c r="I34" s="106" t="s">
        <v>64</v>
      </c>
      <c r="J34" s="106" t="s">
        <v>38</v>
      </c>
      <c r="K34" s="106" t="s">
        <v>39</v>
      </c>
      <c r="L34" s="106" t="s">
        <v>40</v>
      </c>
      <c r="M34" s="106" t="s">
        <v>41</v>
      </c>
      <c r="N34" s="106" t="s">
        <v>42</v>
      </c>
      <c r="O34" s="106" t="s">
        <v>87</v>
      </c>
      <c r="P34" s="29"/>
      <c r="Q34" s="34"/>
      <c r="R34" s="35" t="s">
        <v>14</v>
      </c>
      <c r="S34" s="106" t="s">
        <v>63</v>
      </c>
      <c r="T34" s="106" t="s">
        <v>64</v>
      </c>
      <c r="U34" s="106" t="s">
        <v>38</v>
      </c>
      <c r="V34" s="106" t="s">
        <v>39</v>
      </c>
      <c r="W34" s="106" t="s">
        <v>40</v>
      </c>
      <c r="X34" s="106" t="s">
        <v>41</v>
      </c>
      <c r="Y34" s="106" t="s">
        <v>42</v>
      </c>
      <c r="Z34" s="106" t="s">
        <v>87</v>
      </c>
      <c r="AA34" s="30"/>
    </row>
    <row r="35" spans="2:27" s="8" customFormat="1" x14ac:dyDescent="0.25">
      <c r="B35" s="24"/>
      <c r="C35" s="6"/>
      <c r="D35" s="7"/>
      <c r="E35" s="28"/>
      <c r="F35" s="6"/>
      <c r="G35" s="2" t="s">
        <v>59</v>
      </c>
      <c r="H35" s="36">
        <f>G63</f>
        <v>40158.480000000003</v>
      </c>
      <c r="I35" s="36">
        <f t="shared" ref="I35:O35" si="3">H63</f>
        <v>37909.284000000007</v>
      </c>
      <c r="J35" s="36">
        <f t="shared" si="3"/>
        <v>35341.592000000004</v>
      </c>
      <c r="K35" s="36">
        <f t="shared" si="3"/>
        <v>31295.104000000003</v>
      </c>
      <c r="L35" s="36">
        <f t="shared" si="3"/>
        <v>22619.284</v>
      </c>
      <c r="M35" s="36">
        <f t="shared" si="3"/>
        <v>19741.68</v>
      </c>
      <c r="N35" s="36">
        <f t="shared" si="3"/>
        <v>18244.740000000002</v>
      </c>
      <c r="O35" s="36">
        <f t="shared" si="3"/>
        <v>62364.39</v>
      </c>
      <c r="P35" s="29"/>
      <c r="Q35" s="6"/>
      <c r="R35" s="2" t="s">
        <v>59</v>
      </c>
      <c r="S35" s="131">
        <f t="shared" ref="S35:Z36" si="4">R62</f>
        <v>6.5923187496170219E-3</v>
      </c>
      <c r="T35" s="131">
        <f t="shared" si="4"/>
        <v>1.456690402805824E-2</v>
      </c>
      <c r="U35" s="56">
        <f t="shared" si="4"/>
        <v>1.9628504703579654E-2</v>
      </c>
      <c r="V35" s="56">
        <f t="shared" si="4"/>
        <v>1.4720916360389495E-2</v>
      </c>
      <c r="W35" s="56">
        <f t="shared" si="4"/>
        <v>1.2637530284929699E-2</v>
      </c>
      <c r="X35" s="56">
        <f t="shared" si="4"/>
        <v>1.1429245688910725E-2</v>
      </c>
      <c r="Y35" s="56">
        <f t="shared" si="4"/>
        <v>1.0205282671299156E-2</v>
      </c>
      <c r="Z35" s="56">
        <f t="shared" si="4"/>
        <v>5.6093687504218566E-3</v>
      </c>
      <c r="AA35" s="30"/>
    </row>
    <row r="36" spans="2:27" s="8" customFormat="1" x14ac:dyDescent="0.25">
      <c r="B36" s="24"/>
      <c r="C36" s="6"/>
      <c r="D36" s="7"/>
      <c r="E36" s="28"/>
      <c r="F36" s="6"/>
      <c r="G36" s="2" t="s">
        <v>51</v>
      </c>
      <c r="H36" s="36">
        <f t="shared" ref="H36" si="5">G62</f>
        <v>126732.83200000001</v>
      </c>
      <c r="I36" s="36">
        <f t="shared" ref="I36" si="6">H62</f>
        <v>39473.279999999999</v>
      </c>
      <c r="J36" s="36">
        <f t="shared" ref="J36" si="7">I62</f>
        <v>64271.987999999998</v>
      </c>
      <c r="K36" s="36">
        <f t="shared" ref="K36" si="8">J62</f>
        <v>59154.81</v>
      </c>
      <c r="L36" s="36">
        <f t="shared" ref="L36" si="9">K62</f>
        <v>58446.365999999995</v>
      </c>
      <c r="M36" s="36">
        <f t="shared" ref="M36" si="10">L62</f>
        <v>55918.235999999997</v>
      </c>
      <c r="N36" s="36">
        <f t="shared" ref="N36:O36" si="11">M62</f>
        <v>52519.038</v>
      </c>
      <c r="O36" s="36">
        <f t="shared" si="11"/>
        <v>123162.00399999999</v>
      </c>
      <c r="P36" s="29"/>
      <c r="Q36" s="6"/>
      <c r="R36" s="2" t="s">
        <v>51</v>
      </c>
      <c r="S36" s="131">
        <f t="shared" si="4"/>
        <v>1.7772966542540337E-2</v>
      </c>
      <c r="T36" s="131">
        <f t="shared" si="4"/>
        <v>8.3597038346427729E-3</v>
      </c>
      <c r="U36" s="56">
        <f t="shared" si="4"/>
        <v>1.5463531511979978E-2</v>
      </c>
      <c r="V36" s="56">
        <f t="shared" si="4"/>
        <v>1.8951006104631976E-2</v>
      </c>
      <c r="W36" s="56">
        <f t="shared" si="4"/>
        <v>1.8212218514892301E-2</v>
      </c>
      <c r="X36" s="56">
        <f t="shared" si="4"/>
        <v>2.0920442322670891E-2</v>
      </c>
      <c r="Y36" s="56">
        <f t="shared" si="4"/>
        <v>2.4492246808042219E-2</v>
      </c>
      <c r="Z36" s="56">
        <f t="shared" si="4"/>
        <v>9.0812136225506945E-3</v>
      </c>
      <c r="AA36" s="30"/>
    </row>
    <row r="37" spans="2:27" s="8" customFormat="1" x14ac:dyDescent="0.25">
      <c r="B37" s="24"/>
      <c r="C37" s="6"/>
      <c r="D37" s="7"/>
      <c r="E37" s="2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29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0"/>
    </row>
    <row r="38" spans="2:27" s="8" customFormat="1" x14ac:dyDescent="0.25">
      <c r="B38" s="24"/>
      <c r="C38" s="6"/>
      <c r="D38" s="7"/>
      <c r="E38" s="28"/>
      <c r="F38" s="109" t="s">
        <v>27</v>
      </c>
      <c r="G38" s="110"/>
      <c r="H38" s="110"/>
      <c r="I38" s="110"/>
      <c r="J38" s="110"/>
      <c r="K38" s="110"/>
      <c r="L38" s="110"/>
      <c r="M38" s="110"/>
      <c r="N38" s="127"/>
      <c r="O38" s="111"/>
      <c r="P38" s="29"/>
      <c r="Q38" s="109" t="s">
        <v>27</v>
      </c>
      <c r="R38" s="110"/>
      <c r="S38" s="110"/>
      <c r="T38" s="110"/>
      <c r="U38" s="110"/>
      <c r="V38" s="110"/>
      <c r="W38" s="110"/>
      <c r="X38" s="110"/>
      <c r="Y38" s="127"/>
      <c r="Z38" s="111"/>
      <c r="AA38" s="30"/>
    </row>
    <row r="39" spans="2:27" s="8" customFormat="1" x14ac:dyDescent="0.25">
      <c r="B39" s="24"/>
      <c r="C39" s="6"/>
      <c r="D39" s="7"/>
      <c r="E39" s="28"/>
      <c r="F39" s="112"/>
      <c r="G39" s="67" t="s">
        <v>59</v>
      </c>
      <c r="H39" s="68">
        <f>IF(G58&lt;16.6,0,IF(G58&lt;33.4,"E", "F"))</f>
        <v>0</v>
      </c>
      <c r="I39" s="68">
        <f t="shared" ref="I39:O40" si="12">IF(H58&lt;16.6,0,IF(H58&lt;33.4,"E", "F"))</f>
        <v>0</v>
      </c>
      <c r="J39" s="68">
        <f t="shared" si="12"/>
        <v>0</v>
      </c>
      <c r="K39" s="68">
        <f t="shared" si="12"/>
        <v>0</v>
      </c>
      <c r="L39" s="68">
        <f t="shared" si="12"/>
        <v>0</v>
      </c>
      <c r="M39" s="68">
        <f t="shared" si="12"/>
        <v>0</v>
      </c>
      <c r="N39" s="68">
        <f t="shared" si="12"/>
        <v>0</v>
      </c>
      <c r="O39" s="113">
        <f t="shared" si="12"/>
        <v>0</v>
      </c>
      <c r="P39" s="29"/>
      <c r="Q39" s="112"/>
      <c r="R39" s="67" t="s">
        <v>59</v>
      </c>
      <c r="S39" s="68">
        <f t="shared" ref="S39:Y40" si="13">IF(R58&lt;16.6,0,IF(R58&lt;33.4,"E", "F"))</f>
        <v>0</v>
      </c>
      <c r="T39" s="68">
        <f t="shared" si="13"/>
        <v>0</v>
      </c>
      <c r="U39" s="68">
        <f t="shared" si="13"/>
        <v>0</v>
      </c>
      <c r="V39" s="68">
        <f t="shared" si="13"/>
        <v>0</v>
      </c>
      <c r="W39" s="68">
        <f t="shared" si="13"/>
        <v>0</v>
      </c>
      <c r="X39" s="68">
        <f t="shared" si="13"/>
        <v>0</v>
      </c>
      <c r="Y39" s="68">
        <f t="shared" si="13"/>
        <v>0</v>
      </c>
      <c r="Z39" s="113"/>
      <c r="AA39" s="30"/>
    </row>
    <row r="40" spans="2:27" s="8" customFormat="1" x14ac:dyDescent="0.25">
      <c r="B40" s="24"/>
      <c r="C40" s="6"/>
      <c r="D40" s="7"/>
      <c r="E40" s="28"/>
      <c r="F40" s="114"/>
      <c r="G40" s="115" t="s">
        <v>51</v>
      </c>
      <c r="H40" s="116">
        <f>IF(G59&lt;16.6,0,IF(G59&lt;33.4,"E", "F"))</f>
        <v>0</v>
      </c>
      <c r="I40" s="116">
        <f t="shared" si="12"/>
        <v>0</v>
      </c>
      <c r="J40" s="116">
        <f t="shared" si="12"/>
        <v>0</v>
      </c>
      <c r="K40" s="116">
        <f t="shared" si="12"/>
        <v>0</v>
      </c>
      <c r="L40" s="116">
        <f t="shared" si="12"/>
        <v>0</v>
      </c>
      <c r="M40" s="116">
        <f t="shared" si="12"/>
        <v>0</v>
      </c>
      <c r="N40" s="116">
        <f t="shared" si="12"/>
        <v>0</v>
      </c>
      <c r="O40" s="117">
        <f t="shared" si="12"/>
        <v>0</v>
      </c>
      <c r="P40" s="29"/>
      <c r="Q40" s="114"/>
      <c r="R40" s="115" t="s">
        <v>51</v>
      </c>
      <c r="S40" s="116">
        <f t="shared" si="13"/>
        <v>0</v>
      </c>
      <c r="T40" s="116">
        <f t="shared" si="13"/>
        <v>0</v>
      </c>
      <c r="U40" s="116">
        <f t="shared" si="13"/>
        <v>0</v>
      </c>
      <c r="V40" s="116">
        <f t="shared" si="13"/>
        <v>0</v>
      </c>
      <c r="W40" s="116">
        <f t="shared" si="13"/>
        <v>0</v>
      </c>
      <c r="X40" s="116">
        <f t="shared" si="13"/>
        <v>0</v>
      </c>
      <c r="Y40" s="116">
        <f t="shared" si="13"/>
        <v>0</v>
      </c>
      <c r="Z40" s="117"/>
      <c r="AA40" s="30"/>
    </row>
    <row r="41" spans="2:27" s="8" customFormat="1" x14ac:dyDescent="0.25">
      <c r="B41" s="24"/>
      <c r="C41" s="6"/>
      <c r="D41" s="7"/>
      <c r="E41" s="28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</row>
    <row r="42" spans="2:27" s="8" customFormat="1" ht="15.75" thickBot="1" x14ac:dyDescent="0.3">
      <c r="B42" s="24"/>
      <c r="C42" s="6"/>
      <c r="D42" s="7"/>
      <c r="E42" s="40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2"/>
    </row>
    <row r="43" spans="2:27" s="6" customFormat="1" ht="11.25" x14ac:dyDescent="0.25">
      <c r="B43" s="43"/>
    </row>
    <row r="44" spans="2:27" s="6" customFormat="1" ht="11.25" x14ac:dyDescent="0.25">
      <c r="B44" s="43"/>
    </row>
    <row r="45" spans="2:27" s="140" customFormat="1" ht="26.25" x14ac:dyDescent="0.25">
      <c r="B45" s="137"/>
      <c r="C45" s="138"/>
      <c r="D45" s="139" t="s">
        <v>90</v>
      </c>
      <c r="F45" s="141"/>
    </row>
    <row r="46" spans="2:27" s="6" customFormat="1" ht="11.25" x14ac:dyDescent="0.25">
      <c r="B46" s="43"/>
    </row>
    <row r="47" spans="2:27" s="6" customFormat="1" ht="11.25" x14ac:dyDescent="0.25">
      <c r="B47" s="43"/>
    </row>
    <row r="48" spans="2:27" s="132" customFormat="1" ht="12.75" x14ac:dyDescent="0.25">
      <c r="B48" s="135"/>
      <c r="F48" s="136" t="s">
        <v>24</v>
      </c>
      <c r="G48" s="133" t="str">
        <f>INDEX(B5:B7,B8)</f>
        <v>Both men and women</v>
      </c>
      <c r="H48" s="132" t="s">
        <v>28</v>
      </c>
      <c r="S48" s="133"/>
    </row>
    <row r="49" spans="2:46" s="132" customFormat="1" ht="12.75" x14ac:dyDescent="0.25">
      <c r="B49" s="135"/>
      <c r="F49" s="136"/>
      <c r="G49" s="133" t="s">
        <v>25</v>
      </c>
      <c r="H49" s="132" t="s">
        <v>28</v>
      </c>
      <c r="J49" s="132" t="s">
        <v>88</v>
      </c>
      <c r="S49" s="133"/>
    </row>
    <row r="50" spans="2:46" s="132" customFormat="1" x14ac:dyDescent="0.25">
      <c r="B50" s="135"/>
      <c r="F50" s="136" t="s">
        <v>31</v>
      </c>
      <c r="G50" s="134" t="str">
        <f>INDEX(B17:B20,B21)</f>
        <v>Current Smoker</v>
      </c>
      <c r="S50" s="134"/>
    </row>
    <row r="51" spans="2:46" s="6" customFormat="1" ht="12.75" hidden="1" x14ac:dyDescent="0.25">
      <c r="B51" s="43"/>
      <c r="F51" s="46"/>
      <c r="G51" s="46" t="str">
        <f>CONCATENATE(G50, H49,G48, H48, G49)</f>
        <v>Current Smoker, Both men and women, Number of people</v>
      </c>
      <c r="Q51" s="46" t="str">
        <f>CONCATENATE(G50, H49,G48, H48, J49)</f>
        <v xml:space="preserve">Current Smoker, Both men and women, Percentage </v>
      </c>
      <c r="S51" s="46"/>
      <c r="U51" s="46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</row>
    <row r="52" spans="2:46" s="6" customFormat="1" ht="22.5" hidden="1" x14ac:dyDescent="0.2">
      <c r="B52" s="43"/>
      <c r="E52" s="47"/>
      <c r="F52" s="48" t="s">
        <v>25</v>
      </c>
      <c r="G52" s="107" t="s">
        <v>63</v>
      </c>
      <c r="H52" s="107" t="s">
        <v>64</v>
      </c>
      <c r="I52" s="108" t="s">
        <v>38</v>
      </c>
      <c r="J52" s="108" t="s">
        <v>39</v>
      </c>
      <c r="K52" s="108" t="s">
        <v>40</v>
      </c>
      <c r="L52" s="108" t="s">
        <v>41</v>
      </c>
      <c r="M52" s="108" t="s">
        <v>42</v>
      </c>
      <c r="N52" s="108" t="s">
        <v>87</v>
      </c>
      <c r="O52" s="108"/>
      <c r="Q52" s="47" t="s">
        <v>33</v>
      </c>
      <c r="R52" s="107" t="s">
        <v>63</v>
      </c>
      <c r="S52" s="107" t="s">
        <v>64</v>
      </c>
      <c r="T52" s="108" t="s">
        <v>38</v>
      </c>
      <c r="U52" s="108" t="s">
        <v>39</v>
      </c>
      <c r="V52" s="108" t="s">
        <v>40</v>
      </c>
      <c r="W52" s="108" t="s">
        <v>41</v>
      </c>
      <c r="X52" s="108" t="s">
        <v>42</v>
      </c>
      <c r="Y52" s="108" t="s">
        <v>87</v>
      </c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</row>
    <row r="53" spans="2:46" s="50" customFormat="1" ht="11.25" hidden="1" x14ac:dyDescent="0.25">
      <c r="B53" s="51"/>
      <c r="E53" s="2"/>
      <c r="F53" s="2" t="s">
        <v>59</v>
      </c>
      <c r="G53" s="12">
        <f t="shared" ref="G53:N53" si="14">INDEX(Range2,sexvalue+behaviourvalue,G$88)</f>
        <v>3960401</v>
      </c>
      <c r="H53" s="12">
        <f t="shared" si="14"/>
        <v>438592</v>
      </c>
      <c r="I53" s="12">
        <f t="shared" si="14"/>
        <v>973818</v>
      </c>
      <c r="J53" s="12">
        <f t="shared" si="14"/>
        <v>896285</v>
      </c>
      <c r="K53" s="12">
        <f t="shared" si="14"/>
        <v>885551</v>
      </c>
      <c r="L53" s="12">
        <f t="shared" si="14"/>
        <v>847246</v>
      </c>
      <c r="M53" s="12">
        <f t="shared" si="14"/>
        <v>795743</v>
      </c>
      <c r="N53" s="12">
        <f t="shared" si="14"/>
        <v>4398643</v>
      </c>
      <c r="Q53" s="2" t="s">
        <v>59</v>
      </c>
      <c r="R53" s="14">
        <f t="shared" ref="R53:Y53" si="15">INDEX(Range2,sexvalue+behaviourvalue,AI$88)</f>
        <v>0.20600996092553192</v>
      </c>
      <c r="S53" s="14">
        <f t="shared" si="15"/>
        <v>0.16185448920064713</v>
      </c>
      <c r="T53" s="14">
        <f t="shared" si="15"/>
        <v>0.29740158641787356</v>
      </c>
      <c r="U53" s="14">
        <f t="shared" si="15"/>
        <v>0.22304418727862874</v>
      </c>
      <c r="V53" s="14">
        <f t="shared" si="15"/>
        <v>0.19147773158984394</v>
      </c>
      <c r="W53" s="14">
        <f t="shared" si="15"/>
        <v>0.1731703892259201</v>
      </c>
      <c r="X53" s="14">
        <f t="shared" si="15"/>
        <v>0.1546254950196842</v>
      </c>
      <c r="Y53" s="14">
        <f t="shared" si="15"/>
        <v>0.20033459822935204</v>
      </c>
      <c r="Z53" s="6"/>
      <c r="AA53" s="6"/>
      <c r="AB53" s="6"/>
      <c r="AC53" s="6"/>
    </row>
    <row r="54" spans="2:46" s="50" customFormat="1" hidden="1" x14ac:dyDescent="0.25">
      <c r="B54" s="51"/>
      <c r="E54" s="52"/>
      <c r="F54" s="2" t="s">
        <v>51</v>
      </c>
      <c r="G54" s="12">
        <f t="shared" ref="G54:N54" si="16">INDEX(range1,sexvalue+behaviourvalue,G$88)</f>
        <v>501981</v>
      </c>
      <c r="H54" s="12">
        <f t="shared" si="16"/>
        <v>451301</v>
      </c>
      <c r="I54" s="12">
        <f t="shared" si="16"/>
        <v>339823</v>
      </c>
      <c r="J54" s="12">
        <f t="shared" si="16"/>
        <v>244493</v>
      </c>
      <c r="K54" s="12">
        <f t="shared" si="16"/>
        <v>152833</v>
      </c>
      <c r="L54" s="12">
        <f t="shared" si="16"/>
        <v>109676</v>
      </c>
      <c r="M54" s="12">
        <f t="shared" si="16"/>
        <v>98090</v>
      </c>
      <c r="N54" s="12">
        <f t="shared" si="16"/>
        <v>944915</v>
      </c>
      <c r="Q54" s="2" t="s">
        <v>51</v>
      </c>
      <c r="R54" s="14">
        <f t="shared" ref="R54:Y54" si="17">INDEX(range1,sexvalue+behaviourvalue,AI$88)</f>
        <v>0.22216208178175423</v>
      </c>
      <c r="S54" s="14">
        <f t="shared" si="17"/>
        <v>9.9520283745747298E-2</v>
      </c>
      <c r="T54" s="14">
        <f t="shared" si="17"/>
        <v>0.14868780299980747</v>
      </c>
      <c r="U54" s="14">
        <f t="shared" si="17"/>
        <v>0.14805473519243731</v>
      </c>
      <c r="V54" s="14">
        <f t="shared" si="17"/>
        <v>0.12305553050602906</v>
      </c>
      <c r="W54" s="14">
        <f t="shared" si="17"/>
        <v>0.11622467957039384</v>
      </c>
      <c r="X54" s="14">
        <f t="shared" si="17"/>
        <v>0.13167874627979687</v>
      </c>
      <c r="Y54" s="14">
        <f t="shared" si="17"/>
        <v>0.13759414579622264</v>
      </c>
      <c r="Z54" s="6"/>
      <c r="AA54" s="6"/>
      <c r="AB54" s="6"/>
      <c r="AC54" s="6"/>
    </row>
    <row r="55" spans="2:46" s="50" customFormat="1" hidden="1" x14ac:dyDescent="0.25">
      <c r="B55" s="51"/>
      <c r="E55" s="52"/>
      <c r="F55" s="6"/>
      <c r="G55" s="12"/>
      <c r="H55" s="12"/>
      <c r="I55" s="12"/>
      <c r="J55" s="12"/>
      <c r="K55" s="12"/>
      <c r="L55" s="12"/>
      <c r="M55" s="53"/>
      <c r="Q55" s="6"/>
      <c r="Z55" s="6"/>
      <c r="AA55" s="6"/>
      <c r="AB55" s="6"/>
      <c r="AC55" s="6"/>
    </row>
    <row r="56" spans="2:46" s="50" customFormat="1" hidden="1" x14ac:dyDescent="0.25">
      <c r="B56" s="51"/>
      <c r="E56" s="52"/>
      <c r="G56" s="45"/>
      <c r="H56" s="6"/>
      <c r="I56" s="6"/>
      <c r="J56" s="6"/>
      <c r="K56" s="6"/>
      <c r="L56" s="6"/>
      <c r="M56" s="6"/>
      <c r="O56" s="52"/>
      <c r="R56" s="45"/>
      <c r="S56" s="6"/>
      <c r="T56" s="6"/>
      <c r="U56" s="6"/>
      <c r="V56" s="6"/>
      <c r="W56" s="6"/>
      <c r="X56" s="6"/>
      <c r="Y56" s="6"/>
    </row>
    <row r="57" spans="2:46" s="50" customFormat="1" ht="22.5" hidden="1" x14ac:dyDescent="0.2">
      <c r="B57" s="51"/>
      <c r="E57" s="52"/>
      <c r="F57" s="48" t="s">
        <v>17</v>
      </c>
      <c r="G57" s="107" t="s">
        <v>63</v>
      </c>
      <c r="H57" s="107" t="s">
        <v>64</v>
      </c>
      <c r="I57" s="108" t="s">
        <v>38</v>
      </c>
      <c r="J57" s="108" t="s">
        <v>39</v>
      </c>
      <c r="K57" s="108" t="s">
        <v>40</v>
      </c>
      <c r="L57" s="108" t="s">
        <v>41</v>
      </c>
      <c r="M57" s="108" t="s">
        <v>42</v>
      </c>
      <c r="N57" s="108" t="s">
        <v>87</v>
      </c>
      <c r="O57" s="108"/>
      <c r="Q57" s="47" t="s">
        <v>17</v>
      </c>
      <c r="R57" s="107" t="s">
        <v>63</v>
      </c>
      <c r="S57" s="107" t="s">
        <v>64</v>
      </c>
      <c r="T57" s="108" t="s">
        <v>38</v>
      </c>
      <c r="U57" s="108" t="s">
        <v>39</v>
      </c>
      <c r="V57" s="108" t="s">
        <v>40</v>
      </c>
      <c r="W57" s="108" t="s">
        <v>41</v>
      </c>
      <c r="X57" s="108" t="s">
        <v>42</v>
      </c>
      <c r="Y57" s="108" t="s">
        <v>87</v>
      </c>
    </row>
    <row r="58" spans="2:46" s="50" customFormat="1" hidden="1" x14ac:dyDescent="0.25">
      <c r="B58" s="51"/>
      <c r="E58" s="52"/>
      <c r="F58" s="2" t="s">
        <v>59</v>
      </c>
      <c r="G58" s="54">
        <f t="shared" ref="G58:N58" si="18">INDEX(Range2,sexvalue+behaviourvalue,P$88)</f>
        <v>1.6</v>
      </c>
      <c r="H58" s="54">
        <f t="shared" si="18"/>
        <v>4.5</v>
      </c>
      <c r="I58" s="54">
        <f t="shared" si="18"/>
        <v>3.3</v>
      </c>
      <c r="J58" s="54">
        <f t="shared" si="18"/>
        <v>3.3</v>
      </c>
      <c r="K58" s="54">
        <f t="shared" si="18"/>
        <v>3.3</v>
      </c>
      <c r="L58" s="54">
        <f t="shared" si="18"/>
        <v>3.3</v>
      </c>
      <c r="M58" s="54">
        <f t="shared" si="18"/>
        <v>3.3</v>
      </c>
      <c r="N58" s="54">
        <f t="shared" si="18"/>
        <v>1.4</v>
      </c>
      <c r="O58" s="52"/>
      <c r="Q58" s="2" t="s">
        <v>59</v>
      </c>
      <c r="R58" s="54">
        <f t="shared" ref="R58:Y59" si="19">G58</f>
        <v>1.6</v>
      </c>
      <c r="S58" s="54">
        <f t="shared" si="19"/>
        <v>4.5</v>
      </c>
      <c r="T58" s="54">
        <f t="shared" si="19"/>
        <v>3.3</v>
      </c>
      <c r="U58" s="54">
        <f t="shared" si="19"/>
        <v>3.3</v>
      </c>
      <c r="V58" s="54">
        <f t="shared" si="19"/>
        <v>3.3</v>
      </c>
      <c r="W58" s="54">
        <f t="shared" si="19"/>
        <v>3.3</v>
      </c>
      <c r="X58" s="54">
        <f t="shared" si="19"/>
        <v>3.3</v>
      </c>
      <c r="Y58" s="54">
        <f t="shared" si="19"/>
        <v>1.4</v>
      </c>
    </row>
    <row r="59" spans="2:46" s="50" customFormat="1" hidden="1" x14ac:dyDescent="0.25">
      <c r="B59" s="51"/>
      <c r="E59" s="5"/>
      <c r="F59" s="2" t="s">
        <v>51</v>
      </c>
      <c r="G59" s="54">
        <f t="shared" ref="G59:N59" si="20">INDEX(range1,sexvalue+behaviourvalue,P$88)</f>
        <v>4</v>
      </c>
      <c r="H59" s="54">
        <f t="shared" si="20"/>
        <v>4.2</v>
      </c>
      <c r="I59" s="54">
        <f t="shared" si="20"/>
        <v>5.2</v>
      </c>
      <c r="J59" s="54">
        <f t="shared" si="20"/>
        <v>6.4</v>
      </c>
      <c r="K59" s="54">
        <f t="shared" si="20"/>
        <v>7.4</v>
      </c>
      <c r="L59" s="54">
        <f t="shared" si="20"/>
        <v>9</v>
      </c>
      <c r="M59" s="54">
        <f t="shared" si="20"/>
        <v>9.3000000000000007</v>
      </c>
      <c r="N59" s="54">
        <f t="shared" si="20"/>
        <v>3.3</v>
      </c>
      <c r="O59" s="52"/>
      <c r="Q59" s="2" t="s">
        <v>51</v>
      </c>
      <c r="R59" s="54">
        <f t="shared" si="19"/>
        <v>4</v>
      </c>
      <c r="S59" s="54">
        <f t="shared" si="19"/>
        <v>4.2</v>
      </c>
      <c r="T59" s="54">
        <f t="shared" si="19"/>
        <v>5.2</v>
      </c>
      <c r="U59" s="54">
        <f t="shared" si="19"/>
        <v>6.4</v>
      </c>
      <c r="V59" s="54">
        <f t="shared" si="19"/>
        <v>7.4</v>
      </c>
      <c r="W59" s="54">
        <f t="shared" si="19"/>
        <v>9</v>
      </c>
      <c r="X59" s="54">
        <f t="shared" si="19"/>
        <v>9.3000000000000007</v>
      </c>
      <c r="Y59" s="54">
        <f t="shared" si="19"/>
        <v>3.3</v>
      </c>
    </row>
    <row r="60" spans="2:46" s="50" customFormat="1" hidden="1" x14ac:dyDescent="0.25">
      <c r="B60" s="51"/>
      <c r="E60" s="52"/>
      <c r="F60" s="6"/>
      <c r="G60" s="45"/>
      <c r="H60" s="12"/>
      <c r="I60" s="12"/>
      <c r="J60" s="12"/>
      <c r="K60" s="12"/>
      <c r="L60" s="12"/>
      <c r="M60" s="53"/>
      <c r="Q60" s="2"/>
      <c r="R60" s="45"/>
      <c r="S60" s="12"/>
      <c r="T60" s="12"/>
      <c r="U60" s="12"/>
      <c r="V60" s="12"/>
      <c r="W60" s="12"/>
      <c r="X60" s="53"/>
      <c r="Y60" s="53"/>
    </row>
    <row r="61" spans="2:46" s="50" customFormat="1" ht="22.5" hidden="1" x14ac:dyDescent="0.2">
      <c r="B61" s="51"/>
      <c r="E61" s="52"/>
      <c r="F61" s="48" t="s">
        <v>30</v>
      </c>
      <c r="G61" s="107" t="s">
        <v>63</v>
      </c>
      <c r="H61" s="107" t="s">
        <v>64</v>
      </c>
      <c r="I61" s="108" t="s">
        <v>38</v>
      </c>
      <c r="J61" s="108" t="s">
        <v>39</v>
      </c>
      <c r="K61" s="108" t="s">
        <v>40</v>
      </c>
      <c r="L61" s="108" t="s">
        <v>41</v>
      </c>
      <c r="M61" s="108" t="s">
        <v>42</v>
      </c>
      <c r="N61" s="108" t="s">
        <v>87</v>
      </c>
      <c r="O61" s="108"/>
      <c r="Q61" s="48" t="s">
        <v>30</v>
      </c>
      <c r="R61" s="107" t="s">
        <v>63</v>
      </c>
      <c r="S61" s="107" t="s">
        <v>64</v>
      </c>
      <c r="T61" s="108" t="s">
        <v>38</v>
      </c>
      <c r="U61" s="108" t="s">
        <v>39</v>
      </c>
      <c r="V61" s="108" t="s">
        <v>40</v>
      </c>
      <c r="W61" s="108" t="s">
        <v>41</v>
      </c>
      <c r="X61" s="108" t="s">
        <v>42</v>
      </c>
      <c r="Y61" s="108" t="s">
        <v>87</v>
      </c>
    </row>
    <row r="62" spans="2:46" s="50" customFormat="1" hidden="1" x14ac:dyDescent="0.25">
      <c r="B62" s="51"/>
      <c r="E62" s="52"/>
      <c r="F62" s="2" t="s">
        <v>59</v>
      </c>
      <c r="G62" s="12">
        <f t="shared" ref="G62:N62" si="21">INDEX(Range2,sexvalue+behaviourvalue,Z$88)</f>
        <v>126732.83200000001</v>
      </c>
      <c r="H62" s="12">
        <f t="shared" si="21"/>
        <v>39473.279999999999</v>
      </c>
      <c r="I62" s="12">
        <f t="shared" si="21"/>
        <v>64271.987999999998</v>
      </c>
      <c r="J62" s="12">
        <f t="shared" si="21"/>
        <v>59154.81</v>
      </c>
      <c r="K62" s="12">
        <f t="shared" si="21"/>
        <v>58446.365999999995</v>
      </c>
      <c r="L62" s="12">
        <f t="shared" si="21"/>
        <v>55918.235999999997</v>
      </c>
      <c r="M62" s="12">
        <f t="shared" si="21"/>
        <v>52519.038</v>
      </c>
      <c r="N62" s="12">
        <f t="shared" si="21"/>
        <v>123162.00399999999</v>
      </c>
      <c r="Q62" s="2" t="s">
        <v>59</v>
      </c>
      <c r="R62" s="105">
        <f t="shared" ref="R62:Y62" si="22">INDEX(Range2,sexvalue+behaviourvalue,AR$88)</f>
        <v>6.5923187496170219E-3</v>
      </c>
      <c r="S62" s="105">
        <f t="shared" si="22"/>
        <v>1.456690402805824E-2</v>
      </c>
      <c r="T62" s="105">
        <f t="shared" si="22"/>
        <v>1.9628504703579654E-2</v>
      </c>
      <c r="U62" s="105">
        <f t="shared" si="22"/>
        <v>1.4720916360389495E-2</v>
      </c>
      <c r="V62" s="105">
        <f t="shared" si="22"/>
        <v>1.2637530284929699E-2</v>
      </c>
      <c r="W62" s="105">
        <f t="shared" si="22"/>
        <v>1.1429245688910725E-2</v>
      </c>
      <c r="X62" s="105">
        <f t="shared" si="22"/>
        <v>1.0205282671299156E-2</v>
      </c>
      <c r="Y62" s="105">
        <f t="shared" si="22"/>
        <v>5.6093687504218566E-3</v>
      </c>
    </row>
    <row r="63" spans="2:46" s="50" customFormat="1" hidden="1" x14ac:dyDescent="0.25">
      <c r="B63" s="51"/>
      <c r="E63" s="52"/>
      <c r="F63" s="2" t="s">
        <v>51</v>
      </c>
      <c r="G63" s="12">
        <f t="shared" ref="G63:N63" si="23">INDEX(range1,sexvalue+behaviourvalue,Z$88)</f>
        <v>40158.480000000003</v>
      </c>
      <c r="H63" s="12">
        <f t="shared" si="23"/>
        <v>37909.284000000007</v>
      </c>
      <c r="I63" s="12">
        <f t="shared" si="23"/>
        <v>35341.592000000004</v>
      </c>
      <c r="J63" s="12">
        <f t="shared" si="23"/>
        <v>31295.104000000003</v>
      </c>
      <c r="K63" s="12">
        <f t="shared" si="23"/>
        <v>22619.284</v>
      </c>
      <c r="L63" s="12">
        <f t="shared" si="23"/>
        <v>19741.68</v>
      </c>
      <c r="M63" s="12">
        <f t="shared" si="23"/>
        <v>18244.740000000002</v>
      </c>
      <c r="N63" s="12">
        <f t="shared" si="23"/>
        <v>62364.39</v>
      </c>
      <c r="Q63" s="2" t="s">
        <v>51</v>
      </c>
      <c r="R63" s="105">
        <f t="shared" ref="R63:Y63" si="24">INDEX(range1,sexvalue+behaviourvalue,AR$88)</f>
        <v>1.7772966542540337E-2</v>
      </c>
      <c r="S63" s="105">
        <f t="shared" si="24"/>
        <v>8.3597038346427729E-3</v>
      </c>
      <c r="T63" s="105">
        <f t="shared" si="24"/>
        <v>1.5463531511979978E-2</v>
      </c>
      <c r="U63" s="105">
        <f t="shared" si="24"/>
        <v>1.8951006104631976E-2</v>
      </c>
      <c r="V63" s="105">
        <f t="shared" si="24"/>
        <v>1.8212218514892301E-2</v>
      </c>
      <c r="W63" s="105">
        <f t="shared" si="24"/>
        <v>2.0920442322670891E-2</v>
      </c>
      <c r="X63" s="105">
        <f t="shared" si="24"/>
        <v>2.4492246808042219E-2</v>
      </c>
      <c r="Y63" s="105">
        <f t="shared" si="24"/>
        <v>9.0812136225506945E-3</v>
      </c>
    </row>
    <row r="64" spans="2:46" s="50" customFormat="1" hidden="1" x14ac:dyDescent="0.25">
      <c r="B64" s="51"/>
      <c r="E64" s="52"/>
      <c r="F64" s="52"/>
      <c r="M64" s="53"/>
    </row>
    <row r="65" spans="2:46" s="50" customFormat="1" ht="11.25" hidden="1" x14ac:dyDescent="0.25">
      <c r="B65" s="51"/>
      <c r="E65" s="6"/>
      <c r="F65" s="6"/>
      <c r="G65" s="6"/>
      <c r="H65" s="6"/>
      <c r="I65" s="6"/>
      <c r="J65" s="6"/>
      <c r="K65" s="6"/>
      <c r="L65" s="6"/>
      <c r="M65" s="6"/>
    </row>
    <row r="66" spans="2:46" s="50" customFormat="1" ht="11.25" hidden="1" x14ac:dyDescent="0.25">
      <c r="B66" s="51"/>
      <c r="E66" s="6"/>
      <c r="F66" s="6"/>
      <c r="G66" s="6"/>
      <c r="H66" s="6"/>
      <c r="I66" s="6"/>
      <c r="J66" s="6"/>
      <c r="K66" s="6"/>
      <c r="L66" s="6"/>
      <c r="M66" s="6"/>
    </row>
    <row r="67" spans="2:46" s="50" customFormat="1" ht="11.25" x14ac:dyDescent="0.25">
      <c r="B67" s="51"/>
    </row>
    <row r="68" spans="2:46" s="50" customFormat="1" ht="12" thickBot="1" x14ac:dyDescent="0.3">
      <c r="B68" s="51"/>
    </row>
    <row r="69" spans="2:46" s="50" customFormat="1" ht="11.25" x14ac:dyDescent="0.25">
      <c r="B69" s="51"/>
      <c r="I69" s="25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8"/>
    </row>
    <row r="70" spans="2:46" s="50" customFormat="1" ht="15.75" x14ac:dyDescent="0.25">
      <c r="B70" s="51"/>
      <c r="I70" s="28"/>
      <c r="J70" s="59"/>
      <c r="K70" s="59"/>
      <c r="L70" s="59"/>
      <c r="M70" s="59"/>
      <c r="N70" s="59"/>
      <c r="O70" s="60" t="s">
        <v>34</v>
      </c>
      <c r="P70" s="59"/>
      <c r="Q70" s="59"/>
      <c r="R70" s="59"/>
      <c r="S70" s="59"/>
      <c r="T70" s="61"/>
    </row>
    <row r="71" spans="2:46" s="6" customFormat="1" ht="11.25" x14ac:dyDescent="0.25">
      <c r="B71" s="51"/>
      <c r="I71" s="28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61"/>
      <c r="U71" s="50"/>
      <c r="V71" s="50"/>
      <c r="W71" s="50"/>
      <c r="X71" s="50"/>
      <c r="Y71" s="50"/>
      <c r="Z71" s="50"/>
      <c r="AA71" s="50"/>
      <c r="AB71" s="50"/>
      <c r="AC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</row>
    <row r="72" spans="2:46" s="6" customFormat="1" ht="11.25" x14ac:dyDescent="0.25">
      <c r="B72" s="51"/>
      <c r="I72" s="28"/>
      <c r="J72" s="59"/>
      <c r="K72" s="59"/>
      <c r="L72" s="59"/>
      <c r="M72" s="39" t="s">
        <v>35</v>
      </c>
      <c r="N72" s="59"/>
      <c r="O72" s="59"/>
      <c r="P72" s="59"/>
      <c r="Q72" s="59"/>
      <c r="R72" s="59"/>
      <c r="S72" s="59"/>
      <c r="T72" s="61"/>
      <c r="U72" s="50"/>
      <c r="V72" s="50"/>
      <c r="W72" s="50"/>
      <c r="X72" s="50"/>
      <c r="Y72" s="50"/>
      <c r="Z72" s="50"/>
      <c r="AA72" s="50"/>
      <c r="AB72" s="50"/>
      <c r="AC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</row>
    <row r="73" spans="2:46" s="6" customFormat="1" ht="12.75" x14ac:dyDescent="0.25">
      <c r="B73" s="51"/>
      <c r="I73" s="28"/>
      <c r="J73" s="59"/>
      <c r="K73" s="59"/>
      <c r="L73" s="59"/>
      <c r="M73" s="66" t="s">
        <v>66</v>
      </c>
      <c r="N73" s="59"/>
      <c r="O73" s="59"/>
      <c r="P73" s="59"/>
      <c r="Q73" s="59"/>
      <c r="R73" s="59"/>
      <c r="S73" s="59"/>
      <c r="T73" s="61"/>
      <c r="U73" s="50"/>
      <c r="V73" s="50"/>
      <c r="W73" s="50"/>
      <c r="X73" s="50"/>
      <c r="Y73" s="50"/>
      <c r="Z73" s="50"/>
      <c r="AA73" s="50"/>
      <c r="AB73" s="50"/>
      <c r="AC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</row>
    <row r="74" spans="2:46" s="6" customFormat="1" ht="11.25" x14ac:dyDescent="0.25">
      <c r="B74" s="51"/>
      <c r="I74" s="28"/>
      <c r="J74" s="59"/>
      <c r="K74" s="59"/>
      <c r="L74" s="59" t="s">
        <v>67</v>
      </c>
      <c r="M74" s="62">
        <v>201822</v>
      </c>
      <c r="N74" s="59"/>
      <c r="O74" s="59"/>
      <c r="P74" s="59"/>
      <c r="Q74" s="59"/>
      <c r="R74" s="59"/>
      <c r="S74" s="59"/>
      <c r="T74" s="61"/>
      <c r="U74" s="50"/>
      <c r="V74" s="50"/>
      <c r="W74" s="50"/>
      <c r="X74" s="50"/>
      <c r="Y74" s="50"/>
      <c r="Z74" s="50"/>
      <c r="AA74" s="50"/>
      <c r="AB74" s="50"/>
      <c r="AC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</row>
    <row r="75" spans="2:46" s="6" customFormat="1" ht="11.25" x14ac:dyDescent="0.25">
      <c r="B75" s="51"/>
      <c r="I75" s="28"/>
      <c r="J75" s="59"/>
      <c r="K75" s="59"/>
      <c r="L75" s="59" t="s">
        <v>68</v>
      </c>
      <c r="M75" s="62">
        <v>1007033</v>
      </c>
      <c r="N75" s="59"/>
      <c r="O75" s="59"/>
      <c r="P75" s="59"/>
      <c r="Q75" s="59"/>
      <c r="R75" s="59"/>
      <c r="S75" s="59"/>
      <c r="T75" s="61"/>
      <c r="U75" s="50"/>
      <c r="V75" s="50"/>
      <c r="W75" s="50"/>
      <c r="X75" s="50"/>
      <c r="Y75" s="50"/>
      <c r="Z75" s="50"/>
      <c r="AA75" s="50"/>
      <c r="AB75" s="50"/>
      <c r="AC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</row>
    <row r="76" spans="2:46" s="6" customFormat="1" ht="11.25" x14ac:dyDescent="0.25">
      <c r="B76" s="51"/>
      <c r="I76" s="28"/>
      <c r="J76" s="59"/>
      <c r="K76" s="59"/>
      <c r="L76" s="59" t="s">
        <v>69</v>
      </c>
      <c r="M76" s="62">
        <v>1008557</v>
      </c>
      <c r="N76" s="59"/>
      <c r="O76" s="59"/>
      <c r="P76" s="59"/>
      <c r="Q76" s="59"/>
      <c r="R76" s="59"/>
      <c r="S76" s="59"/>
      <c r="T76" s="61"/>
      <c r="U76" s="50"/>
      <c r="V76" s="50"/>
      <c r="W76" s="50"/>
      <c r="X76" s="50"/>
      <c r="Y76" s="50"/>
      <c r="Z76" s="50"/>
      <c r="AA76" s="50"/>
      <c r="AB76" s="50"/>
      <c r="AC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</row>
    <row r="77" spans="2:46" s="6" customFormat="1" ht="11.25" x14ac:dyDescent="0.25">
      <c r="B77" s="51"/>
      <c r="I77" s="28"/>
      <c r="J77" s="59"/>
      <c r="K77" s="59"/>
      <c r="L77" s="59" t="s">
        <v>70</v>
      </c>
      <c r="M77" s="59" t="s">
        <v>71</v>
      </c>
      <c r="N77" s="59"/>
      <c r="O77" s="59"/>
      <c r="P77" s="59"/>
      <c r="Q77" s="59"/>
      <c r="R77" s="59"/>
      <c r="S77" s="59"/>
      <c r="T77" s="61"/>
      <c r="U77" s="50"/>
      <c r="V77" s="50"/>
      <c r="W77" s="50"/>
      <c r="X77" s="50"/>
      <c r="Y77" s="50"/>
      <c r="Z77" s="50"/>
      <c r="AA77" s="50"/>
      <c r="AB77" s="50"/>
      <c r="AC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</row>
    <row r="78" spans="2:46" s="6" customFormat="1" ht="11.25" x14ac:dyDescent="0.25">
      <c r="B78" s="51"/>
      <c r="I78" s="28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61"/>
      <c r="U78" s="50"/>
      <c r="V78" s="50"/>
      <c r="W78" s="50"/>
      <c r="X78" s="50"/>
      <c r="Y78" s="50"/>
      <c r="Z78" s="50"/>
      <c r="AA78" s="50"/>
      <c r="AB78" s="50"/>
      <c r="AC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</row>
    <row r="79" spans="2:46" s="6" customFormat="1" ht="11.25" x14ac:dyDescent="0.25">
      <c r="B79" s="51"/>
      <c r="I79" s="28"/>
      <c r="J79" s="59"/>
      <c r="K79" s="59"/>
      <c r="L79" s="59" t="s">
        <v>37</v>
      </c>
      <c r="M79" s="63">
        <f>SUM(M74:M78)</f>
        <v>2217412</v>
      </c>
      <c r="N79" s="59"/>
      <c r="O79" s="59"/>
      <c r="P79" s="59"/>
      <c r="Q79" s="59"/>
      <c r="R79" s="59"/>
      <c r="S79" s="59"/>
      <c r="T79" s="61"/>
      <c r="U79" s="50"/>
      <c r="V79" s="50"/>
      <c r="W79" s="50"/>
      <c r="X79" s="50"/>
      <c r="Y79" s="50"/>
      <c r="Z79" s="50"/>
      <c r="AA79" s="50"/>
      <c r="AB79" s="50"/>
      <c r="AC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</row>
    <row r="80" spans="2:46" s="6" customFormat="1" ht="11.25" x14ac:dyDescent="0.25">
      <c r="B80" s="51"/>
      <c r="I80" s="28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61"/>
      <c r="U80" s="50"/>
      <c r="V80" s="50"/>
      <c r="W80" s="50"/>
      <c r="X80" s="50"/>
      <c r="Y80" s="50"/>
      <c r="Z80" s="50"/>
      <c r="AA80" s="50"/>
      <c r="AB80" s="50"/>
      <c r="AC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</row>
    <row r="81" spans="2:52" s="6" customFormat="1" ht="12" thickBot="1" x14ac:dyDescent="0.3">
      <c r="B81" s="51"/>
      <c r="I81" s="40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5"/>
      <c r="U81" s="50"/>
      <c r="V81" s="50"/>
      <c r="W81" s="50"/>
      <c r="X81" s="50"/>
      <c r="Y81" s="50"/>
      <c r="Z81" s="50"/>
      <c r="AA81" s="50"/>
      <c r="AB81" s="50"/>
      <c r="AC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</row>
    <row r="82" spans="2:52" s="6" customFormat="1" ht="11.25" x14ac:dyDescent="0.25">
      <c r="B82" s="43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</row>
    <row r="83" spans="2:52" s="6" customFormat="1" ht="11.25" x14ac:dyDescent="0.25">
      <c r="B83" s="43"/>
      <c r="X83" s="14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</row>
    <row r="84" spans="2:52" s="6" customFormat="1" ht="11.25" x14ac:dyDescent="0.25">
      <c r="B84" s="43"/>
    </row>
    <row r="87" spans="2:52" s="16" customFormat="1" ht="26.25" x14ac:dyDescent="0.25">
      <c r="B87" s="17"/>
      <c r="C87" s="18"/>
      <c r="D87" s="19" t="s">
        <v>21</v>
      </c>
      <c r="F87" s="20"/>
    </row>
    <row r="88" spans="2:52" s="21" customFormat="1" x14ac:dyDescent="0.25">
      <c r="C88" s="10"/>
      <c r="D88" s="22"/>
      <c r="F88" s="23"/>
      <c r="G88" s="21">
        <v>1</v>
      </c>
      <c r="H88" s="21">
        <v>2</v>
      </c>
      <c r="I88" s="21">
        <v>3</v>
      </c>
      <c r="J88" s="21">
        <v>4</v>
      </c>
      <c r="K88" s="21">
        <v>5</v>
      </c>
      <c r="L88" s="21">
        <v>6</v>
      </c>
      <c r="M88" s="21">
        <v>7</v>
      </c>
      <c r="N88" s="21">
        <v>8</v>
      </c>
      <c r="O88" s="21">
        <v>9</v>
      </c>
      <c r="P88" s="21">
        <v>10</v>
      </c>
      <c r="Q88" s="21">
        <v>11</v>
      </c>
      <c r="R88" s="21">
        <v>12</v>
      </c>
      <c r="S88" s="21">
        <v>13</v>
      </c>
      <c r="T88" s="21">
        <v>14</v>
      </c>
      <c r="U88" s="21">
        <v>15</v>
      </c>
      <c r="V88" s="21">
        <v>16</v>
      </c>
      <c r="W88" s="21">
        <v>17</v>
      </c>
      <c r="X88" s="21">
        <v>18</v>
      </c>
      <c r="Y88" s="21">
        <v>19</v>
      </c>
      <c r="Z88" s="21">
        <v>20</v>
      </c>
      <c r="AA88" s="21">
        <v>21</v>
      </c>
      <c r="AB88" s="21">
        <v>22</v>
      </c>
      <c r="AC88" s="21">
        <v>23</v>
      </c>
      <c r="AD88" s="21">
        <v>24</v>
      </c>
      <c r="AE88" s="21">
        <v>25</v>
      </c>
      <c r="AF88" s="21">
        <v>26</v>
      </c>
      <c r="AG88" s="21">
        <v>27</v>
      </c>
      <c r="AH88" s="21">
        <v>28</v>
      </c>
      <c r="AI88" s="21">
        <v>29</v>
      </c>
      <c r="AJ88" s="21">
        <v>30</v>
      </c>
      <c r="AK88" s="21">
        <v>31</v>
      </c>
      <c r="AL88" s="21">
        <v>32</v>
      </c>
      <c r="AM88" s="21">
        <v>33</v>
      </c>
      <c r="AN88" s="21">
        <v>34</v>
      </c>
      <c r="AO88" s="21">
        <v>35</v>
      </c>
      <c r="AP88" s="21">
        <v>36</v>
      </c>
      <c r="AQ88" s="21">
        <v>37</v>
      </c>
      <c r="AR88" s="21">
        <v>38</v>
      </c>
      <c r="AS88" s="21">
        <v>39</v>
      </c>
      <c r="AT88" s="21">
        <v>40</v>
      </c>
      <c r="AU88" s="21">
        <v>41</v>
      </c>
      <c r="AV88" s="21">
        <v>42</v>
      </c>
      <c r="AW88" s="21">
        <v>43</v>
      </c>
      <c r="AX88" s="21">
        <v>44</v>
      </c>
      <c r="AY88" s="21">
        <v>45</v>
      </c>
      <c r="AZ88" s="21">
        <v>46</v>
      </c>
    </row>
    <row r="89" spans="2:52" ht="23.25" x14ac:dyDescent="0.25">
      <c r="G89" s="15" t="s">
        <v>62</v>
      </c>
    </row>
    <row r="91" spans="2:52" s="4" customFormat="1" x14ac:dyDescent="0.25">
      <c r="B91" s="1"/>
      <c r="C91" s="2"/>
      <c r="D91" s="3"/>
      <c r="G91" s="4" t="s">
        <v>16</v>
      </c>
      <c r="O91" s="4" t="s">
        <v>17</v>
      </c>
      <c r="Y91" s="4" t="s">
        <v>18</v>
      </c>
      <c r="AH91" s="4" t="s">
        <v>19</v>
      </c>
      <c r="AQ91" s="4" t="s">
        <v>20</v>
      </c>
    </row>
    <row r="92" spans="2:52" ht="23.25" x14ac:dyDescent="0.25">
      <c r="F92" s="11" t="s">
        <v>15</v>
      </c>
      <c r="G92" s="107" t="s">
        <v>63</v>
      </c>
      <c r="H92" s="107" t="s">
        <v>64</v>
      </c>
      <c r="I92" s="108" t="s">
        <v>38</v>
      </c>
      <c r="J92" s="108" t="s">
        <v>39</v>
      </c>
      <c r="K92" s="108" t="s">
        <v>40</v>
      </c>
      <c r="L92" s="108" t="s">
        <v>41</v>
      </c>
      <c r="M92" s="108" t="s">
        <v>42</v>
      </c>
      <c r="N92" s="108" t="s">
        <v>87</v>
      </c>
      <c r="O92" s="11" t="s">
        <v>15</v>
      </c>
      <c r="P92" s="107" t="s">
        <v>63</v>
      </c>
      <c r="Q92" s="107" t="s">
        <v>64</v>
      </c>
      <c r="R92" s="108" t="s">
        <v>38</v>
      </c>
      <c r="S92" s="108" t="s">
        <v>39</v>
      </c>
      <c r="T92" s="108" t="s">
        <v>40</v>
      </c>
      <c r="U92" s="108" t="s">
        <v>41</v>
      </c>
      <c r="V92" s="108" t="s">
        <v>42</v>
      </c>
      <c r="W92" s="126" t="s">
        <v>87</v>
      </c>
      <c r="Y92" s="11" t="s">
        <v>15</v>
      </c>
      <c r="Z92" s="107" t="s">
        <v>63</v>
      </c>
      <c r="AA92" s="107" t="s">
        <v>64</v>
      </c>
      <c r="AB92" s="108" t="s">
        <v>38</v>
      </c>
      <c r="AC92" s="108" t="s">
        <v>39</v>
      </c>
      <c r="AD92" s="108" t="s">
        <v>40</v>
      </c>
      <c r="AE92" s="108" t="s">
        <v>41</v>
      </c>
      <c r="AF92" s="108" t="s">
        <v>42</v>
      </c>
      <c r="AG92" s="126" t="s">
        <v>87</v>
      </c>
      <c r="AH92" s="11" t="s">
        <v>15</v>
      </c>
      <c r="AI92" s="107" t="s">
        <v>63</v>
      </c>
      <c r="AJ92" s="107" t="s">
        <v>64</v>
      </c>
      <c r="AK92" s="108" t="s">
        <v>38</v>
      </c>
      <c r="AL92" s="108" t="s">
        <v>39</v>
      </c>
      <c r="AM92" s="108" t="s">
        <v>40</v>
      </c>
      <c r="AN92" s="108" t="s">
        <v>41</v>
      </c>
      <c r="AO92" s="108" t="s">
        <v>42</v>
      </c>
      <c r="AP92" s="126" t="s">
        <v>87</v>
      </c>
      <c r="AQ92" s="11" t="s">
        <v>15</v>
      </c>
      <c r="AR92" s="107" t="s">
        <v>63</v>
      </c>
      <c r="AS92" s="107" t="s">
        <v>64</v>
      </c>
      <c r="AT92" s="108" t="s">
        <v>38</v>
      </c>
      <c r="AU92" s="108" t="s">
        <v>39</v>
      </c>
      <c r="AV92" s="108" t="s">
        <v>40</v>
      </c>
      <c r="AW92" s="108" t="s">
        <v>41</v>
      </c>
      <c r="AX92" s="108" t="s">
        <v>42</v>
      </c>
      <c r="AY92" s="126" t="s">
        <v>87</v>
      </c>
    </row>
    <row r="93" spans="2:52" x14ac:dyDescent="0.25">
      <c r="D93" s="2" t="s">
        <v>1</v>
      </c>
      <c r="E93" s="4"/>
      <c r="F93" s="5" t="s">
        <v>2</v>
      </c>
      <c r="G93" s="89">
        <v>2259526</v>
      </c>
      <c r="H93" s="89">
        <v>4534764</v>
      </c>
      <c r="I93" s="89">
        <v>2285480</v>
      </c>
      <c r="J93" s="89">
        <v>1651369</v>
      </c>
      <c r="K93" s="89">
        <v>1241984</v>
      </c>
      <c r="L93" s="89">
        <v>943655</v>
      </c>
      <c r="M93" s="89">
        <v>744919</v>
      </c>
      <c r="N93" s="89">
        <v>6867407</v>
      </c>
      <c r="O93" s="5" t="s">
        <v>2</v>
      </c>
      <c r="P93" s="90">
        <v>2</v>
      </c>
      <c r="Q93" s="90">
        <v>1.4</v>
      </c>
      <c r="R93" s="90">
        <v>2</v>
      </c>
      <c r="S93" s="90">
        <v>2.2999999999999998</v>
      </c>
      <c r="T93" s="90">
        <v>2.8</v>
      </c>
      <c r="U93" s="90">
        <v>3.3</v>
      </c>
      <c r="V93" s="90">
        <v>4</v>
      </c>
      <c r="W93" s="79">
        <v>1.1000000000000001</v>
      </c>
      <c r="Y93" s="5" t="s">
        <v>2</v>
      </c>
      <c r="Z93" s="92">
        <v>90381.04</v>
      </c>
      <c r="AA93" s="80">
        <v>126973.39199999999</v>
      </c>
      <c r="AB93" s="92">
        <v>91419.199999999997</v>
      </c>
      <c r="AC93" s="92">
        <v>75962.973999999987</v>
      </c>
      <c r="AD93" s="92">
        <v>69551.103999999992</v>
      </c>
      <c r="AE93" s="92">
        <v>62281.23</v>
      </c>
      <c r="AF93" s="92">
        <v>59593.52</v>
      </c>
      <c r="AG93" s="92">
        <v>151082.954</v>
      </c>
      <c r="AH93" s="5" t="s">
        <v>2</v>
      </c>
      <c r="AI93" s="82">
        <v>1</v>
      </c>
      <c r="AJ93" s="82">
        <v>1</v>
      </c>
      <c r="AK93" s="96">
        <v>1</v>
      </c>
      <c r="AL93" s="96">
        <v>1</v>
      </c>
      <c r="AM93" s="96">
        <v>1</v>
      </c>
      <c r="AN93" s="96">
        <v>1</v>
      </c>
      <c r="AO93" s="96">
        <v>1</v>
      </c>
      <c r="AP93" s="82">
        <v>1</v>
      </c>
      <c r="AQ93" s="5" t="s">
        <v>2</v>
      </c>
      <c r="AR93" s="83">
        <v>0.04</v>
      </c>
      <c r="AS93" s="83">
        <v>2.7999999999999997E-2</v>
      </c>
      <c r="AT93" s="98">
        <v>0.04</v>
      </c>
      <c r="AU93" s="98">
        <v>4.5999999999999999E-2</v>
      </c>
      <c r="AV93" s="98">
        <v>5.5999999999999994E-2</v>
      </c>
      <c r="AW93" s="98">
        <v>6.6000000000000003E-2</v>
      </c>
      <c r="AX93" s="98">
        <v>0.08</v>
      </c>
      <c r="AY93" s="98">
        <v>2.2000000000000002E-2</v>
      </c>
    </row>
    <row r="94" spans="2:52" x14ac:dyDescent="0.25">
      <c r="D94" s="6" t="s">
        <v>1</v>
      </c>
      <c r="E94" s="8"/>
      <c r="F94" s="9" t="s">
        <v>0</v>
      </c>
      <c r="G94" s="89">
        <v>501981</v>
      </c>
      <c r="H94" s="89">
        <v>451301</v>
      </c>
      <c r="I94" s="89">
        <v>339823</v>
      </c>
      <c r="J94" s="89">
        <v>244493</v>
      </c>
      <c r="K94" s="89">
        <v>152833</v>
      </c>
      <c r="L94" s="89">
        <v>109676</v>
      </c>
      <c r="M94" s="89">
        <v>98090</v>
      </c>
      <c r="N94" s="89">
        <v>944915</v>
      </c>
      <c r="O94" s="9" t="s">
        <v>0</v>
      </c>
      <c r="P94" s="90">
        <v>4</v>
      </c>
      <c r="Q94" s="90">
        <v>4.2</v>
      </c>
      <c r="R94" s="90">
        <v>5.2</v>
      </c>
      <c r="S94" s="90">
        <v>6.4</v>
      </c>
      <c r="T94" s="90">
        <v>7.4</v>
      </c>
      <c r="U94" s="90">
        <v>9</v>
      </c>
      <c r="V94" s="90">
        <v>9.3000000000000007</v>
      </c>
      <c r="W94" s="79">
        <v>3.3</v>
      </c>
      <c r="Y94" s="9" t="s">
        <v>0</v>
      </c>
      <c r="Z94" s="92">
        <v>40158.480000000003</v>
      </c>
      <c r="AA94" s="80">
        <v>37909.284000000007</v>
      </c>
      <c r="AB94" s="92">
        <v>35341.592000000004</v>
      </c>
      <c r="AC94" s="92">
        <v>31295.104000000003</v>
      </c>
      <c r="AD94" s="92">
        <v>22619.284</v>
      </c>
      <c r="AE94" s="92">
        <v>19741.68</v>
      </c>
      <c r="AF94" s="92">
        <v>18244.740000000002</v>
      </c>
      <c r="AG94" s="92">
        <v>62364.39</v>
      </c>
      <c r="AH94" s="9" t="s">
        <v>0</v>
      </c>
      <c r="AI94" s="82">
        <v>0.22216208178175423</v>
      </c>
      <c r="AJ94" s="82">
        <v>9.9520283745747298E-2</v>
      </c>
      <c r="AK94" s="96">
        <v>0.14868780299980747</v>
      </c>
      <c r="AL94" s="96">
        <v>0.14805473519243731</v>
      </c>
      <c r="AM94" s="96">
        <v>0.12305553050602906</v>
      </c>
      <c r="AN94" s="96">
        <v>0.11622467957039384</v>
      </c>
      <c r="AO94" s="96">
        <v>0.13167874627979687</v>
      </c>
      <c r="AP94" s="82">
        <v>0.13759414579622264</v>
      </c>
      <c r="AQ94" s="9" t="s">
        <v>0</v>
      </c>
      <c r="AR94" s="83">
        <v>1.7772966542540337E-2</v>
      </c>
      <c r="AS94" s="83">
        <v>8.3597038346427729E-3</v>
      </c>
      <c r="AT94" s="98">
        <v>1.5463531511979978E-2</v>
      </c>
      <c r="AU94" s="98">
        <v>1.8951006104631976E-2</v>
      </c>
      <c r="AV94" s="98">
        <v>1.8212218514892301E-2</v>
      </c>
      <c r="AW94" s="98">
        <v>2.0920442322670891E-2</v>
      </c>
      <c r="AX94" s="98">
        <v>2.4492246808042219E-2</v>
      </c>
      <c r="AY94" s="98">
        <v>9.0812136225506945E-3</v>
      </c>
    </row>
    <row r="95" spans="2:52" x14ac:dyDescent="0.25">
      <c r="D95" s="6" t="s">
        <v>1</v>
      </c>
      <c r="E95" s="8"/>
      <c r="F95" s="9" t="s">
        <v>3</v>
      </c>
      <c r="G95" s="89">
        <v>594656</v>
      </c>
      <c r="H95" s="89">
        <v>933994</v>
      </c>
      <c r="I95" s="89">
        <v>376775</v>
      </c>
      <c r="J95" s="89">
        <v>353316</v>
      </c>
      <c r="K95" s="89">
        <v>312956</v>
      </c>
      <c r="L95" s="89">
        <v>254019</v>
      </c>
      <c r="M95" s="89">
        <v>237821</v>
      </c>
      <c r="N95" s="89">
        <v>1534887</v>
      </c>
      <c r="O95" s="9" t="s">
        <v>3</v>
      </c>
      <c r="P95" s="90">
        <v>4</v>
      </c>
      <c r="Q95" s="90">
        <v>3.3</v>
      </c>
      <c r="R95" s="90">
        <v>4.8</v>
      </c>
      <c r="S95" s="90">
        <v>4.8</v>
      </c>
      <c r="T95" s="90">
        <v>5.2</v>
      </c>
      <c r="U95" s="90">
        <v>5.7</v>
      </c>
      <c r="V95" s="90">
        <v>6.4</v>
      </c>
      <c r="W95" s="79">
        <v>2.2999999999999998</v>
      </c>
      <c r="Y95" s="9" t="s">
        <v>3</v>
      </c>
      <c r="Z95" s="92">
        <v>47572.480000000003</v>
      </c>
      <c r="AA95" s="80">
        <v>61643.603999999992</v>
      </c>
      <c r="AB95" s="92">
        <v>36170.400000000001</v>
      </c>
      <c r="AC95" s="92">
        <v>33918.336000000003</v>
      </c>
      <c r="AD95" s="92">
        <v>32547.423999999999</v>
      </c>
      <c r="AE95" s="92">
        <v>28958.166000000001</v>
      </c>
      <c r="AF95" s="92">
        <v>30441.088000000003</v>
      </c>
      <c r="AG95" s="92">
        <v>70604.801999999996</v>
      </c>
      <c r="AH95" s="9" t="s">
        <v>3</v>
      </c>
      <c r="AI95" s="82">
        <v>0.26317732126118487</v>
      </c>
      <c r="AJ95" s="82">
        <v>0.20596308870759317</v>
      </c>
      <c r="AK95" s="96">
        <v>0.16485596023592419</v>
      </c>
      <c r="AL95" s="96">
        <v>0.21395339260940469</v>
      </c>
      <c r="AM95" s="96">
        <v>0.25198070184479027</v>
      </c>
      <c r="AN95" s="96">
        <v>0.26918630219730727</v>
      </c>
      <c r="AO95" s="96">
        <v>0.31925753001333029</v>
      </c>
      <c r="AP95" s="82">
        <v>0.22350313589976536</v>
      </c>
      <c r="AQ95" s="9" t="s">
        <v>3</v>
      </c>
      <c r="AR95" s="83">
        <v>2.105418570089479E-2</v>
      </c>
      <c r="AS95" s="83">
        <v>1.3593563854701148E-2</v>
      </c>
      <c r="AT95" s="98">
        <v>1.5826172182648722E-2</v>
      </c>
      <c r="AU95" s="98">
        <v>2.0539525690502849E-2</v>
      </c>
      <c r="AV95" s="98">
        <v>2.6205992991858187E-2</v>
      </c>
      <c r="AW95" s="98">
        <v>3.0687238450493027E-2</v>
      </c>
      <c r="AX95" s="98">
        <v>4.0864963841706278E-2</v>
      </c>
      <c r="AY95" s="98">
        <v>1.0281144251389207E-2</v>
      </c>
    </row>
    <row r="96" spans="2:52" x14ac:dyDescent="0.25">
      <c r="D96" s="6" t="s">
        <v>1</v>
      </c>
      <c r="E96" s="8"/>
      <c r="F96" s="9" t="s">
        <v>4</v>
      </c>
      <c r="G96" s="89">
        <v>1162889</v>
      </c>
      <c r="H96" s="89">
        <v>3149469</v>
      </c>
      <c r="I96" s="89">
        <v>1568882</v>
      </c>
      <c r="J96" s="89">
        <v>1053560</v>
      </c>
      <c r="K96" s="89">
        <v>776195</v>
      </c>
      <c r="L96" s="89">
        <v>579960</v>
      </c>
      <c r="M96" s="89">
        <v>409008</v>
      </c>
      <c r="N96" s="89">
        <v>4387605</v>
      </c>
      <c r="O96" s="9" t="s">
        <v>4</v>
      </c>
      <c r="P96" s="90">
        <v>2.8</v>
      </c>
      <c r="Q96" s="90">
        <v>1.6</v>
      </c>
      <c r="R96" s="90">
        <v>2.2999999999999998</v>
      </c>
      <c r="S96" s="90">
        <v>2.8</v>
      </c>
      <c r="T96" s="90">
        <v>3.3</v>
      </c>
      <c r="U96" s="90">
        <v>4</v>
      </c>
      <c r="V96" s="90">
        <v>4.5</v>
      </c>
      <c r="W96" s="79">
        <v>1.4</v>
      </c>
      <c r="Y96" s="9" t="s">
        <v>4</v>
      </c>
      <c r="Z96" s="92">
        <v>65121.783999999992</v>
      </c>
      <c r="AA96" s="80">
        <v>100783.008</v>
      </c>
      <c r="AB96" s="92">
        <v>72168.571999999986</v>
      </c>
      <c r="AC96" s="92">
        <v>58999.360000000001</v>
      </c>
      <c r="AD96" s="92">
        <v>51228.87</v>
      </c>
      <c r="AE96" s="92">
        <v>46396.800000000003</v>
      </c>
      <c r="AF96" s="92">
        <v>36810.720000000001</v>
      </c>
      <c r="AG96" s="92">
        <v>122852.94</v>
      </c>
      <c r="AH96" s="9" t="s">
        <v>4</v>
      </c>
      <c r="AI96" s="82">
        <v>0.5146605969570609</v>
      </c>
      <c r="AJ96" s="82">
        <v>0.69451662754665955</v>
      </c>
      <c r="AK96" s="96">
        <v>0.68645623676426837</v>
      </c>
      <c r="AL96" s="96">
        <v>0.63799187219815801</v>
      </c>
      <c r="AM96" s="96">
        <v>0.62496376764918071</v>
      </c>
      <c r="AN96" s="96">
        <v>0.61458901823229883</v>
      </c>
      <c r="AO96" s="96">
        <v>0.54906372370687284</v>
      </c>
      <c r="AP96" s="82">
        <v>0.63890271830401202</v>
      </c>
      <c r="AQ96" s="9" t="s">
        <v>4</v>
      </c>
      <c r="AR96" s="83">
        <v>2.8820993429595411E-2</v>
      </c>
      <c r="AS96" s="83">
        <v>2.2224532081493106E-2</v>
      </c>
      <c r="AT96" s="98">
        <v>3.1576986891156344E-2</v>
      </c>
      <c r="AU96" s="98">
        <v>3.5727544843096842E-2</v>
      </c>
      <c r="AV96" s="98">
        <v>4.1247608664845926E-2</v>
      </c>
      <c r="AW96" s="98">
        <v>4.9167121458583908E-2</v>
      </c>
      <c r="AX96" s="98">
        <v>4.9415735133618549E-2</v>
      </c>
      <c r="AY96" s="98">
        <v>1.7889276112512335E-2</v>
      </c>
    </row>
    <row r="97" spans="2:51" x14ac:dyDescent="0.25">
      <c r="D97" s="2" t="s">
        <v>5</v>
      </c>
      <c r="E97" s="8"/>
      <c r="F97" s="5" t="s">
        <v>2</v>
      </c>
      <c r="G97" s="89">
        <v>1139637</v>
      </c>
      <c r="H97" s="89">
        <v>2183427</v>
      </c>
      <c r="I97" s="89">
        <v>1009346</v>
      </c>
      <c r="J97" s="89">
        <v>832009</v>
      </c>
      <c r="K97" s="89">
        <v>624535</v>
      </c>
      <c r="L97" s="89">
        <v>473535</v>
      </c>
      <c r="M97" s="89">
        <v>417174</v>
      </c>
      <c r="N97" s="89">
        <v>3356599</v>
      </c>
      <c r="O97" s="5" t="s">
        <v>2</v>
      </c>
      <c r="P97" s="90">
        <v>2.8</v>
      </c>
      <c r="Q97" s="90">
        <v>2</v>
      </c>
      <c r="R97" s="90">
        <v>2.8</v>
      </c>
      <c r="S97" s="90">
        <v>3.3</v>
      </c>
      <c r="T97" s="90">
        <v>4</v>
      </c>
      <c r="U97" s="90">
        <v>4.2</v>
      </c>
      <c r="V97" s="90">
        <v>4.5</v>
      </c>
      <c r="W97" s="79">
        <v>1.6</v>
      </c>
      <c r="Y97" s="5" t="s">
        <v>2</v>
      </c>
      <c r="Z97" s="92">
        <v>63819.671999999991</v>
      </c>
      <c r="AA97" s="80">
        <v>87337.08</v>
      </c>
      <c r="AB97" s="92">
        <v>56523.375999999997</v>
      </c>
      <c r="AC97" s="92">
        <v>54912.593999999997</v>
      </c>
      <c r="AD97" s="92">
        <v>49962.8</v>
      </c>
      <c r="AE97" s="92">
        <v>39776.94</v>
      </c>
      <c r="AF97" s="92">
        <v>37545.660000000003</v>
      </c>
      <c r="AG97" s="92">
        <v>107411.16800000001</v>
      </c>
      <c r="AH97" s="5" t="s">
        <v>2</v>
      </c>
      <c r="AI97" s="82">
        <v>1</v>
      </c>
      <c r="AJ97" s="82">
        <v>1</v>
      </c>
      <c r="AK97" s="96">
        <v>1</v>
      </c>
      <c r="AL97" s="96">
        <v>1</v>
      </c>
      <c r="AM97" s="96">
        <v>1</v>
      </c>
      <c r="AN97" s="96">
        <v>1</v>
      </c>
      <c r="AO97" s="96">
        <v>1</v>
      </c>
      <c r="AP97" s="82">
        <v>1</v>
      </c>
      <c r="AQ97" s="5" t="s">
        <v>2</v>
      </c>
      <c r="AR97" s="83">
        <v>5.5999999999999994E-2</v>
      </c>
      <c r="AS97" s="83">
        <v>0.04</v>
      </c>
      <c r="AT97" s="98">
        <v>5.5999999999999994E-2</v>
      </c>
      <c r="AU97" s="98">
        <v>6.6000000000000003E-2</v>
      </c>
      <c r="AV97" s="98">
        <v>0.08</v>
      </c>
      <c r="AW97" s="98">
        <v>8.4000000000000005E-2</v>
      </c>
      <c r="AX97" s="98">
        <v>0.09</v>
      </c>
      <c r="AY97" s="98">
        <v>3.2000000000000001E-2</v>
      </c>
    </row>
    <row r="98" spans="2:51" x14ac:dyDescent="0.25">
      <c r="D98" s="6" t="s">
        <v>5</v>
      </c>
      <c r="E98" s="4"/>
      <c r="F98" s="9" t="s">
        <v>0</v>
      </c>
      <c r="G98" s="89">
        <v>275654</v>
      </c>
      <c r="H98" s="89">
        <v>369054</v>
      </c>
      <c r="I98" s="89">
        <v>219093</v>
      </c>
      <c r="J98" s="89">
        <v>174491</v>
      </c>
      <c r="K98" s="89">
        <v>107652</v>
      </c>
      <c r="L98" s="89">
        <v>75052</v>
      </c>
      <c r="M98" s="89">
        <v>70010</v>
      </c>
      <c r="N98" s="89">
        <v>646298</v>
      </c>
      <c r="O98" s="9" t="s">
        <v>0</v>
      </c>
      <c r="P98" s="90">
        <v>5.7</v>
      </c>
      <c r="Q98" s="90">
        <v>4.8</v>
      </c>
      <c r="R98" s="90">
        <v>6.4</v>
      </c>
      <c r="S98" s="90">
        <v>7.4</v>
      </c>
      <c r="T98" s="90">
        <v>9</v>
      </c>
      <c r="U98" s="90">
        <v>10.4</v>
      </c>
      <c r="V98" s="90">
        <v>10.8</v>
      </c>
      <c r="W98" s="79">
        <v>4</v>
      </c>
      <c r="Y98" s="9" t="s">
        <v>0</v>
      </c>
      <c r="Z98" s="92">
        <v>31424.556</v>
      </c>
      <c r="AA98" s="80">
        <v>35429.184000000001</v>
      </c>
      <c r="AB98" s="92">
        <v>28043.904000000002</v>
      </c>
      <c r="AC98" s="92">
        <v>25824.668000000001</v>
      </c>
      <c r="AD98" s="92">
        <v>19377.36</v>
      </c>
      <c r="AE98" s="92">
        <v>15610.816000000001</v>
      </c>
      <c r="AF98" s="92">
        <v>15122.16</v>
      </c>
      <c r="AG98" s="92">
        <v>51703.839999999997</v>
      </c>
      <c r="AH98" s="9" t="s">
        <v>0</v>
      </c>
      <c r="AI98" s="82">
        <v>0.24187877367968924</v>
      </c>
      <c r="AJ98" s="82">
        <v>0.16902511510574889</v>
      </c>
      <c r="AK98" s="96">
        <v>0.21706431689430583</v>
      </c>
      <c r="AL98" s="96">
        <v>0.20972249098266965</v>
      </c>
      <c r="AM98" s="96">
        <v>0.17237144435459983</v>
      </c>
      <c r="AN98" s="96">
        <v>0.15849303641758264</v>
      </c>
      <c r="AO98" s="96">
        <v>0.16781966277860078</v>
      </c>
      <c r="AP98" s="82">
        <v>0.1925454902417596</v>
      </c>
      <c r="AQ98" s="9" t="s">
        <v>0</v>
      </c>
      <c r="AR98" s="83">
        <v>2.7574180199484575E-2</v>
      </c>
      <c r="AS98" s="83">
        <v>1.6226411050151893E-2</v>
      </c>
      <c r="AT98" s="98">
        <v>2.7784232562471149E-2</v>
      </c>
      <c r="AU98" s="98">
        <v>3.1038928665435107E-2</v>
      </c>
      <c r="AV98" s="98">
        <v>3.1026859983827971E-2</v>
      </c>
      <c r="AW98" s="98">
        <v>3.2966551574857193E-2</v>
      </c>
      <c r="AX98" s="98">
        <v>3.6249047160177766E-2</v>
      </c>
      <c r="AY98" s="98">
        <v>1.5403639219340768E-2</v>
      </c>
    </row>
    <row r="99" spans="2:51" x14ac:dyDescent="0.25">
      <c r="D99" s="6" t="s">
        <v>5</v>
      </c>
      <c r="E99" s="8"/>
      <c r="F99" s="9" t="s">
        <v>3</v>
      </c>
      <c r="G99" s="89">
        <v>298991</v>
      </c>
      <c r="H99" s="89">
        <v>678629</v>
      </c>
      <c r="I99" s="89">
        <v>234316</v>
      </c>
      <c r="J99" s="89">
        <v>244183</v>
      </c>
      <c r="K99" s="89">
        <v>195335</v>
      </c>
      <c r="L99" s="89">
        <v>141613</v>
      </c>
      <c r="M99" s="89">
        <v>169171</v>
      </c>
      <c r="N99" s="89">
        <v>984618</v>
      </c>
      <c r="O99" s="9" t="s">
        <v>3</v>
      </c>
      <c r="P99" s="90">
        <v>5.7</v>
      </c>
      <c r="Q99" s="90">
        <v>4</v>
      </c>
      <c r="R99" s="90">
        <v>6.4</v>
      </c>
      <c r="S99" s="90">
        <v>6.4</v>
      </c>
      <c r="T99" s="90">
        <v>7.4</v>
      </c>
      <c r="U99" s="90">
        <v>8.1</v>
      </c>
      <c r="V99" s="90">
        <v>7.4</v>
      </c>
      <c r="W99" s="79">
        <v>2.2999999999999998</v>
      </c>
      <c r="Y99" s="9" t="s">
        <v>3</v>
      </c>
      <c r="Z99" s="92">
        <v>34084.974000000002</v>
      </c>
      <c r="AA99" s="80">
        <v>54290.32</v>
      </c>
      <c r="AB99" s="92">
        <v>29992.448000000004</v>
      </c>
      <c r="AC99" s="92">
        <v>31255.424000000003</v>
      </c>
      <c r="AD99" s="92">
        <v>28909.58</v>
      </c>
      <c r="AE99" s="92">
        <v>22941.306</v>
      </c>
      <c r="AF99" s="92">
        <v>25037.308000000005</v>
      </c>
      <c r="AG99" s="92">
        <v>45292.428</v>
      </c>
      <c r="AH99" s="9" t="s">
        <v>3</v>
      </c>
      <c r="AI99" s="82">
        <v>0.26235634680165704</v>
      </c>
      <c r="AJ99" s="82">
        <v>0.31080910880006524</v>
      </c>
      <c r="AK99" s="96">
        <v>0.23214636011833406</v>
      </c>
      <c r="AL99" s="96">
        <v>0.29348600796385615</v>
      </c>
      <c r="AM99" s="96">
        <v>0.31276869991273509</v>
      </c>
      <c r="AN99" s="96">
        <v>0.29905498009650816</v>
      </c>
      <c r="AO99" s="96">
        <v>0.40551664293556167</v>
      </c>
      <c r="AP99" s="82">
        <v>0.29333798883929835</v>
      </c>
      <c r="AQ99" s="9" t="s">
        <v>3</v>
      </c>
      <c r="AR99" s="83">
        <v>2.9908623535388906E-2</v>
      </c>
      <c r="AS99" s="83">
        <v>2.4864728704005218E-2</v>
      </c>
      <c r="AT99" s="98">
        <v>2.9714734095146758E-2</v>
      </c>
      <c r="AU99" s="98">
        <v>3.7566209019373589E-2</v>
      </c>
      <c r="AV99" s="98">
        <v>4.62897675870848E-2</v>
      </c>
      <c r="AW99" s="98">
        <v>4.8446906775634319E-2</v>
      </c>
      <c r="AX99" s="98">
        <v>6.0016463154463129E-2</v>
      </c>
      <c r="AY99" s="98">
        <v>1.3493547486607723E-2</v>
      </c>
    </row>
    <row r="100" spans="2:51" x14ac:dyDescent="0.25">
      <c r="D100" s="6" t="s">
        <v>5</v>
      </c>
      <c r="E100" s="8"/>
      <c r="F100" s="9" t="s">
        <v>4</v>
      </c>
      <c r="G100" s="89">
        <v>564992</v>
      </c>
      <c r="H100" s="89">
        <v>1135744</v>
      </c>
      <c r="I100" s="89">
        <v>555937</v>
      </c>
      <c r="J100" s="89">
        <v>413335</v>
      </c>
      <c r="K100" s="89">
        <v>321548</v>
      </c>
      <c r="L100" s="89">
        <v>256870</v>
      </c>
      <c r="M100" s="89">
        <v>177993</v>
      </c>
      <c r="N100" s="89">
        <v>1725683</v>
      </c>
      <c r="O100" s="9" t="s">
        <v>4</v>
      </c>
      <c r="P100" s="90">
        <v>4</v>
      </c>
      <c r="Q100" s="90">
        <v>2.8</v>
      </c>
      <c r="R100" s="90">
        <v>4</v>
      </c>
      <c r="S100" s="90">
        <v>4.5</v>
      </c>
      <c r="T100" s="90">
        <v>5.2</v>
      </c>
      <c r="U100" s="90">
        <v>5.7</v>
      </c>
      <c r="V100" s="90">
        <v>7.4</v>
      </c>
      <c r="W100" s="79">
        <v>2.2999999999999998</v>
      </c>
      <c r="Y100" s="9" t="s">
        <v>4</v>
      </c>
      <c r="Z100" s="92">
        <v>45199.360000000001</v>
      </c>
      <c r="AA100" s="80">
        <v>63601.663999999997</v>
      </c>
      <c r="AB100" s="92">
        <v>44474.96</v>
      </c>
      <c r="AC100" s="92">
        <v>37200.15</v>
      </c>
      <c r="AD100" s="92">
        <v>33440.991999999998</v>
      </c>
      <c r="AE100" s="92">
        <v>29283.18</v>
      </c>
      <c r="AF100" s="92">
        <v>26342.964</v>
      </c>
      <c r="AG100" s="92">
        <v>79381.418000000005</v>
      </c>
      <c r="AH100" s="9" t="s">
        <v>4</v>
      </c>
      <c r="AI100" s="82">
        <v>0.49576487951865372</v>
      </c>
      <c r="AJ100" s="82">
        <v>0.52016577609418591</v>
      </c>
      <c r="AK100" s="96">
        <v>0.55078932298736016</v>
      </c>
      <c r="AL100" s="96">
        <v>0.49679150105347419</v>
      </c>
      <c r="AM100" s="96">
        <v>0.51485985573266513</v>
      </c>
      <c r="AN100" s="96">
        <v>0.54245198348590917</v>
      </c>
      <c r="AO100" s="96">
        <v>0.42666369428583756</v>
      </c>
      <c r="AP100" s="82">
        <v>0.51411652091894211</v>
      </c>
      <c r="AQ100" s="9" t="s">
        <v>4</v>
      </c>
      <c r="AR100" s="83">
        <v>3.96611903614923E-2</v>
      </c>
      <c r="AS100" s="83">
        <v>2.912928346127441E-2</v>
      </c>
      <c r="AT100" s="98">
        <v>4.4063145838988814E-2</v>
      </c>
      <c r="AU100" s="98">
        <v>4.4711235094812674E-2</v>
      </c>
      <c r="AV100" s="98">
        <v>5.3545424996197175E-2</v>
      </c>
      <c r="AW100" s="98">
        <v>6.1839526117393649E-2</v>
      </c>
      <c r="AX100" s="98">
        <v>6.3146226754303966E-2</v>
      </c>
      <c r="AY100" s="98">
        <v>2.3649359962271337E-2</v>
      </c>
    </row>
    <row r="101" spans="2:51" x14ac:dyDescent="0.25">
      <c r="D101" s="2" t="s">
        <v>6</v>
      </c>
      <c r="E101" s="8"/>
      <c r="F101" s="5" t="s">
        <v>2</v>
      </c>
      <c r="G101" s="89">
        <v>1119889</v>
      </c>
      <c r="H101" s="89">
        <v>2351337</v>
      </c>
      <c r="I101" s="89">
        <v>1276134</v>
      </c>
      <c r="J101" s="89">
        <v>819360</v>
      </c>
      <c r="K101" s="89">
        <v>617449</v>
      </c>
      <c r="L101" s="89">
        <v>470120</v>
      </c>
      <c r="M101" s="89">
        <v>327745</v>
      </c>
      <c r="N101" s="89">
        <v>3510808</v>
      </c>
      <c r="O101" s="5" t="s">
        <v>2</v>
      </c>
      <c r="P101" s="90">
        <v>2.8</v>
      </c>
      <c r="Q101" s="90">
        <v>2</v>
      </c>
      <c r="R101" s="90">
        <v>2.8</v>
      </c>
      <c r="S101" s="90">
        <v>3.3</v>
      </c>
      <c r="T101" s="90">
        <v>4</v>
      </c>
      <c r="U101" s="90">
        <v>4.2</v>
      </c>
      <c r="V101" s="90">
        <v>5.2</v>
      </c>
      <c r="W101" s="79">
        <v>1.6</v>
      </c>
      <c r="Y101" s="5" t="s">
        <v>2</v>
      </c>
      <c r="Z101" s="92">
        <v>62713.783999999992</v>
      </c>
      <c r="AA101" s="80">
        <v>94053.48</v>
      </c>
      <c r="AB101" s="92">
        <v>71463.504000000001</v>
      </c>
      <c r="AC101" s="92">
        <v>54077.760000000002</v>
      </c>
      <c r="AD101" s="92">
        <v>49395.92</v>
      </c>
      <c r="AE101" s="92">
        <v>39490.080000000002</v>
      </c>
      <c r="AF101" s="92">
        <v>34085.480000000003</v>
      </c>
      <c r="AG101" s="92">
        <v>112345.85600000001</v>
      </c>
      <c r="AH101" s="5" t="s">
        <v>2</v>
      </c>
      <c r="AI101" s="82">
        <v>1</v>
      </c>
      <c r="AJ101" s="82">
        <v>1</v>
      </c>
      <c r="AK101" s="96">
        <v>1</v>
      </c>
      <c r="AL101" s="96">
        <v>1</v>
      </c>
      <c r="AM101" s="96">
        <v>1</v>
      </c>
      <c r="AN101" s="96">
        <v>1</v>
      </c>
      <c r="AO101" s="96">
        <v>1</v>
      </c>
      <c r="AP101" s="82">
        <v>1</v>
      </c>
      <c r="AQ101" s="5" t="s">
        <v>2</v>
      </c>
      <c r="AR101" s="83">
        <v>5.5999999999999994E-2</v>
      </c>
      <c r="AS101" s="83">
        <v>0.04</v>
      </c>
      <c r="AT101" s="98">
        <v>5.5999999999999994E-2</v>
      </c>
      <c r="AU101" s="98">
        <v>6.6000000000000003E-2</v>
      </c>
      <c r="AV101" s="98">
        <v>0.08</v>
      </c>
      <c r="AW101" s="98">
        <v>8.4000000000000005E-2</v>
      </c>
      <c r="AX101" s="98">
        <v>0.10400000000000001</v>
      </c>
      <c r="AY101" s="98">
        <v>3.2000000000000001E-2</v>
      </c>
    </row>
    <row r="102" spans="2:51" x14ac:dyDescent="0.25">
      <c r="D102" s="6" t="s">
        <v>6</v>
      </c>
      <c r="E102" s="8"/>
      <c r="F102" s="9" t="s">
        <v>0</v>
      </c>
      <c r="G102" s="89">
        <v>226327</v>
      </c>
      <c r="H102" s="89">
        <v>82247</v>
      </c>
      <c r="I102" s="89">
        <v>120730</v>
      </c>
      <c r="J102" s="89">
        <v>70002</v>
      </c>
      <c r="K102" s="89">
        <v>45181</v>
      </c>
      <c r="L102" s="89">
        <v>34624</v>
      </c>
      <c r="M102" s="89">
        <v>28080</v>
      </c>
      <c r="N102" s="89">
        <v>298617</v>
      </c>
      <c r="O102" s="9" t="s">
        <v>0</v>
      </c>
      <c r="P102" s="90">
        <v>6.4</v>
      </c>
      <c r="Q102" s="90">
        <v>10.1</v>
      </c>
      <c r="R102" s="90">
        <v>9</v>
      </c>
      <c r="S102" s="90">
        <v>10.8</v>
      </c>
      <c r="T102" s="90">
        <v>13.5</v>
      </c>
      <c r="U102" s="90">
        <v>16.5</v>
      </c>
      <c r="V102" s="90">
        <v>18.100000000000001</v>
      </c>
      <c r="W102" s="79">
        <v>5.7</v>
      </c>
      <c r="Y102" s="9" t="s">
        <v>0</v>
      </c>
      <c r="Z102" s="92">
        <v>28969.856</v>
      </c>
      <c r="AA102" s="80">
        <v>16613.894</v>
      </c>
      <c r="AB102" s="92">
        <v>21731.4</v>
      </c>
      <c r="AC102" s="92">
        <v>15120.432000000003</v>
      </c>
      <c r="AD102" s="92">
        <v>12198.87</v>
      </c>
      <c r="AE102" s="92">
        <v>11425.92</v>
      </c>
      <c r="AF102" s="92">
        <v>10164.960000000001</v>
      </c>
      <c r="AG102" s="92">
        <v>34042.338000000003</v>
      </c>
      <c r="AH102" s="9" t="s">
        <v>0</v>
      </c>
      <c r="AI102" s="82">
        <v>0.20209770789783629</v>
      </c>
      <c r="AJ102" s="82">
        <v>3.4978822686837316E-2</v>
      </c>
      <c r="AK102" s="96">
        <v>9.4606052342465607E-2</v>
      </c>
      <c r="AL102" s="96">
        <v>8.5434973637961334E-2</v>
      </c>
      <c r="AM102" s="96">
        <v>7.3173654828172049E-2</v>
      </c>
      <c r="AN102" s="96">
        <v>7.3649281034629463E-2</v>
      </c>
      <c r="AO102" s="96">
        <v>8.5676364246594153E-2</v>
      </c>
      <c r="AP102" s="82">
        <v>8.5056488420899121E-2</v>
      </c>
      <c r="AQ102" s="9" t="s">
        <v>0</v>
      </c>
      <c r="AR102" s="83">
        <v>2.5868506610923044E-2</v>
      </c>
      <c r="AS102" s="83">
        <v>7.0657221827411373E-3</v>
      </c>
      <c r="AT102" s="98">
        <v>1.7029089421643811E-2</v>
      </c>
      <c r="AU102" s="98">
        <v>1.8453954305799648E-2</v>
      </c>
      <c r="AV102" s="98">
        <v>1.9756886803606453E-2</v>
      </c>
      <c r="AW102" s="98">
        <v>2.4304262741427721E-2</v>
      </c>
      <c r="AX102" s="98">
        <v>3.1014843857267084E-2</v>
      </c>
      <c r="AY102" s="98">
        <v>9.6964396799825003E-3</v>
      </c>
    </row>
    <row r="103" spans="2:51" x14ac:dyDescent="0.25">
      <c r="D103" s="6" t="s">
        <v>6</v>
      </c>
      <c r="E103" s="4"/>
      <c r="F103" s="9" t="s">
        <v>3</v>
      </c>
      <c r="G103" s="89">
        <v>295665</v>
      </c>
      <c r="H103" s="89">
        <v>255365</v>
      </c>
      <c r="I103" s="89">
        <v>142459</v>
      </c>
      <c r="J103" s="89">
        <v>109133</v>
      </c>
      <c r="K103" s="89">
        <v>117621</v>
      </c>
      <c r="L103" s="89">
        <v>112406</v>
      </c>
      <c r="M103" s="89">
        <v>68650</v>
      </c>
      <c r="N103" s="89">
        <v>550269</v>
      </c>
      <c r="O103" s="9" t="s">
        <v>3</v>
      </c>
      <c r="P103" s="90">
        <v>5.7</v>
      </c>
      <c r="Q103" s="90">
        <v>5.7</v>
      </c>
      <c r="R103" s="90">
        <v>8.1</v>
      </c>
      <c r="S103" s="90">
        <v>9</v>
      </c>
      <c r="T103" s="90">
        <v>9</v>
      </c>
      <c r="U103" s="90">
        <v>9</v>
      </c>
      <c r="V103" s="90">
        <v>11.2</v>
      </c>
      <c r="W103" s="79">
        <v>3.8</v>
      </c>
      <c r="Y103" s="9" t="s">
        <v>3</v>
      </c>
      <c r="Z103" s="92">
        <v>33705.81</v>
      </c>
      <c r="AA103" s="80">
        <v>29111.61</v>
      </c>
      <c r="AB103" s="92">
        <v>23078.357999999997</v>
      </c>
      <c r="AC103" s="92">
        <v>19643.939999999999</v>
      </c>
      <c r="AD103" s="92">
        <v>21171.78</v>
      </c>
      <c r="AE103" s="92">
        <v>20233.080000000002</v>
      </c>
      <c r="AF103" s="92">
        <v>15377.6</v>
      </c>
      <c r="AG103" s="92">
        <v>41820.443999999996</v>
      </c>
      <c r="AH103" s="9" t="s">
        <v>3</v>
      </c>
      <c r="AI103" s="82">
        <v>0.26401277269443668</v>
      </c>
      <c r="AJ103" s="82">
        <v>0.10860416860705208</v>
      </c>
      <c r="AK103" s="96">
        <v>0.11163326108386737</v>
      </c>
      <c r="AL103" s="96">
        <v>0.13319297988674086</v>
      </c>
      <c r="AM103" s="96">
        <v>0.19049508542405932</v>
      </c>
      <c r="AN103" s="96">
        <v>0.23910065515187612</v>
      </c>
      <c r="AO103" s="96">
        <v>0.20946162412851455</v>
      </c>
      <c r="AP103" s="82">
        <v>0.15673571439964817</v>
      </c>
      <c r="AQ103" s="9" t="s">
        <v>3</v>
      </c>
      <c r="AR103" s="83">
        <v>3.0097456087165783E-2</v>
      </c>
      <c r="AS103" s="83">
        <v>1.2380875221203937E-2</v>
      </c>
      <c r="AT103" s="98">
        <v>1.8084588295586512E-2</v>
      </c>
      <c r="AU103" s="98">
        <v>2.3974736379613355E-2</v>
      </c>
      <c r="AV103" s="98">
        <v>3.4289115376330677E-2</v>
      </c>
      <c r="AW103" s="98">
        <v>4.30381179273377E-2</v>
      </c>
      <c r="AX103" s="98">
        <v>4.6919403804787256E-2</v>
      </c>
      <c r="AY103" s="98">
        <v>1.1911914294373261E-2</v>
      </c>
    </row>
    <row r="104" spans="2:51" x14ac:dyDescent="0.25">
      <c r="D104" s="6" t="s">
        <v>6</v>
      </c>
      <c r="E104" s="8"/>
      <c r="F104" s="9" t="s">
        <v>4</v>
      </c>
      <c r="G104" s="89">
        <v>597897</v>
      </c>
      <c r="H104" s="89">
        <v>2013725</v>
      </c>
      <c r="I104" s="93">
        <v>1012945</v>
      </c>
      <c r="J104" s="93">
        <v>640225</v>
      </c>
      <c r="K104" s="93">
        <v>454647</v>
      </c>
      <c r="L104" s="93">
        <v>323090</v>
      </c>
      <c r="M104" s="93">
        <v>231015</v>
      </c>
      <c r="N104" s="93">
        <v>2661922</v>
      </c>
      <c r="O104" s="9" t="s">
        <v>4</v>
      </c>
      <c r="P104" s="90">
        <v>4</v>
      </c>
      <c r="Q104" s="90">
        <v>2</v>
      </c>
      <c r="R104" s="94">
        <v>2.8</v>
      </c>
      <c r="S104" s="94">
        <v>4</v>
      </c>
      <c r="T104" s="94">
        <v>4.2</v>
      </c>
      <c r="U104" s="94">
        <v>5.2</v>
      </c>
      <c r="V104" s="94">
        <v>6.4</v>
      </c>
      <c r="W104" s="79">
        <v>2</v>
      </c>
      <c r="Y104" s="9" t="s">
        <v>4</v>
      </c>
      <c r="Z104" s="91">
        <v>47831.76</v>
      </c>
      <c r="AA104" s="80">
        <v>80549</v>
      </c>
      <c r="AB104" s="91">
        <v>56724.92</v>
      </c>
      <c r="AC104" s="91">
        <v>51218</v>
      </c>
      <c r="AD104" s="91">
        <v>38190.348000000005</v>
      </c>
      <c r="AE104" s="91">
        <v>33601.360000000001</v>
      </c>
      <c r="AF104" s="91">
        <v>29569.919999999998</v>
      </c>
      <c r="AG104" s="92">
        <v>106476.88</v>
      </c>
      <c r="AH104" s="9" t="s">
        <v>4</v>
      </c>
      <c r="AI104" s="82">
        <v>0.533889519407727</v>
      </c>
      <c r="AJ104" s="82">
        <v>0.85641700870611059</v>
      </c>
      <c r="AK104" s="95">
        <v>0.79376068657366705</v>
      </c>
      <c r="AL104" s="95">
        <v>0.78137204647529779</v>
      </c>
      <c r="AM104" s="95">
        <v>0.7363312597477687</v>
      </c>
      <c r="AN104" s="95">
        <v>0.68725006381349441</v>
      </c>
      <c r="AO104" s="95">
        <v>0.70486201162489126</v>
      </c>
      <c r="AP104" s="82">
        <v>0.75820779717945275</v>
      </c>
      <c r="AQ104" s="9" t="s">
        <v>4</v>
      </c>
      <c r="AR104" s="83">
        <v>4.2711161552618157E-2</v>
      </c>
      <c r="AS104" s="83">
        <v>3.4256680348244424E-2</v>
      </c>
      <c r="AT104" s="97">
        <v>4.445059844812535E-2</v>
      </c>
      <c r="AU104" s="97">
        <v>6.2509763718023817E-2</v>
      </c>
      <c r="AV104" s="97">
        <v>6.1851825818812572E-2</v>
      </c>
      <c r="AW104" s="97">
        <v>7.1474006636603415E-2</v>
      </c>
      <c r="AX104" s="97">
        <v>9.0222337487986082E-2</v>
      </c>
      <c r="AY104" s="98">
        <v>3.0328311887178109E-2</v>
      </c>
    </row>
    <row r="105" spans="2:51" x14ac:dyDescent="0.25">
      <c r="O105" s="13"/>
      <c r="P105" s="13"/>
      <c r="Q105" s="13"/>
      <c r="R105" s="13"/>
      <c r="S105" s="13"/>
      <c r="T105" s="13"/>
    </row>
    <row r="106" spans="2:51" ht="23.25" x14ac:dyDescent="0.25">
      <c r="G106" s="15" t="s">
        <v>65</v>
      </c>
      <c r="O106" s="13"/>
      <c r="P106" s="13"/>
      <c r="Q106" s="13"/>
      <c r="R106" s="13"/>
      <c r="S106" s="13"/>
      <c r="T106" s="13"/>
    </row>
    <row r="107" spans="2:51" x14ac:dyDescent="0.25">
      <c r="O107" s="13"/>
      <c r="P107" s="13"/>
      <c r="Q107" s="13"/>
      <c r="R107" s="13"/>
      <c r="S107" s="13"/>
      <c r="T107" s="13"/>
    </row>
    <row r="108" spans="2:51" s="4" customFormat="1" x14ac:dyDescent="0.25">
      <c r="B108" s="1"/>
      <c r="D108" s="2"/>
      <c r="G108" s="4" t="s">
        <v>16</v>
      </c>
      <c r="O108" s="4" t="s">
        <v>17</v>
      </c>
      <c r="Y108" s="4" t="s">
        <v>18</v>
      </c>
      <c r="AH108" s="4" t="s">
        <v>19</v>
      </c>
      <c r="AQ108" s="4" t="s">
        <v>20</v>
      </c>
    </row>
    <row r="109" spans="2:51" ht="23.25" x14ac:dyDescent="0.25">
      <c r="F109" s="11" t="s">
        <v>15</v>
      </c>
      <c r="G109" s="107" t="s">
        <v>63</v>
      </c>
      <c r="H109" s="107" t="s">
        <v>64</v>
      </c>
      <c r="I109" s="108" t="s">
        <v>38</v>
      </c>
      <c r="J109" s="108" t="s">
        <v>39</v>
      </c>
      <c r="K109" s="108" t="s">
        <v>40</v>
      </c>
      <c r="L109" s="108" t="s">
        <v>41</v>
      </c>
      <c r="M109" s="108" t="s">
        <v>42</v>
      </c>
      <c r="N109" s="108" t="s">
        <v>87</v>
      </c>
      <c r="O109" s="11" t="s">
        <v>15</v>
      </c>
      <c r="P109" s="107" t="s">
        <v>63</v>
      </c>
      <c r="Q109" s="107" t="s">
        <v>64</v>
      </c>
      <c r="R109" s="108" t="s">
        <v>38</v>
      </c>
      <c r="S109" s="108" t="s">
        <v>39</v>
      </c>
      <c r="T109" s="108" t="s">
        <v>40</v>
      </c>
      <c r="U109" s="108" t="s">
        <v>41</v>
      </c>
      <c r="V109" s="108" t="s">
        <v>42</v>
      </c>
      <c r="W109" s="108" t="s">
        <v>87</v>
      </c>
      <c r="Y109" s="11" t="s">
        <v>15</v>
      </c>
      <c r="Z109" s="107" t="s">
        <v>63</v>
      </c>
      <c r="AA109" s="107" t="s">
        <v>64</v>
      </c>
      <c r="AB109" s="108" t="s">
        <v>38</v>
      </c>
      <c r="AC109" s="108" t="s">
        <v>39</v>
      </c>
      <c r="AD109" s="108" t="s">
        <v>40</v>
      </c>
      <c r="AE109" s="108" t="s">
        <v>41</v>
      </c>
      <c r="AF109" s="108" t="s">
        <v>42</v>
      </c>
      <c r="AG109" s="126" t="s">
        <v>87</v>
      </c>
      <c r="AH109" s="11" t="s">
        <v>15</v>
      </c>
      <c r="AI109" s="107" t="s">
        <v>63</v>
      </c>
      <c r="AJ109" s="107" t="s">
        <v>64</v>
      </c>
      <c r="AK109" s="108" t="s">
        <v>38</v>
      </c>
      <c r="AL109" s="108" t="s">
        <v>39</v>
      </c>
      <c r="AM109" s="108" t="s">
        <v>40</v>
      </c>
      <c r="AN109" s="108" t="s">
        <v>41</v>
      </c>
      <c r="AO109" s="108" t="s">
        <v>42</v>
      </c>
      <c r="AP109" s="126" t="s">
        <v>87</v>
      </c>
      <c r="AQ109" s="11" t="s">
        <v>15</v>
      </c>
      <c r="AR109" s="107" t="s">
        <v>63</v>
      </c>
      <c r="AS109" s="107" t="s">
        <v>64</v>
      </c>
      <c r="AT109" s="108" t="s">
        <v>38</v>
      </c>
      <c r="AU109" s="108" t="s">
        <v>39</v>
      </c>
      <c r="AV109" s="108" t="s">
        <v>40</v>
      </c>
      <c r="AW109" s="108" t="s">
        <v>41</v>
      </c>
      <c r="AX109" s="108" t="s">
        <v>42</v>
      </c>
      <c r="AY109" s="126" t="s">
        <v>87</v>
      </c>
    </row>
    <row r="110" spans="2:51" x14ac:dyDescent="0.25">
      <c r="D110" s="2" t="s">
        <v>1</v>
      </c>
      <c r="E110" s="4"/>
      <c r="F110" s="5" t="s">
        <v>2</v>
      </c>
      <c r="G110" s="89">
        <v>19224318</v>
      </c>
      <c r="H110" s="89">
        <v>2709792</v>
      </c>
      <c r="I110" s="89">
        <v>3274421</v>
      </c>
      <c r="J110" s="89">
        <v>4018419</v>
      </c>
      <c r="K110" s="89">
        <v>4624825</v>
      </c>
      <c r="L110" s="89">
        <v>4892557</v>
      </c>
      <c r="M110" s="89">
        <v>5146260</v>
      </c>
      <c r="N110" s="89">
        <v>21956482</v>
      </c>
      <c r="O110" s="5" t="s">
        <v>2</v>
      </c>
      <c r="P110" s="90">
        <v>0.6</v>
      </c>
      <c r="Q110" s="90">
        <v>2</v>
      </c>
      <c r="R110" s="90">
        <v>1.6</v>
      </c>
      <c r="S110" s="90">
        <v>1.4</v>
      </c>
      <c r="T110" s="90">
        <v>1.4</v>
      </c>
      <c r="U110" s="90">
        <v>1.4</v>
      </c>
      <c r="V110" s="90">
        <v>1.2</v>
      </c>
      <c r="W110" s="79">
        <v>0.6</v>
      </c>
      <c r="Y110" s="5" t="s">
        <v>2</v>
      </c>
      <c r="Z110" s="92">
        <v>230691.81599999999</v>
      </c>
      <c r="AA110" s="92">
        <v>108391.67999999999</v>
      </c>
      <c r="AB110" s="92">
        <v>104781.47200000001</v>
      </c>
      <c r="AC110" s="92">
        <v>112515.73199999999</v>
      </c>
      <c r="AD110" s="92">
        <v>129495.1</v>
      </c>
      <c r="AE110" s="92">
        <v>136991.59599999999</v>
      </c>
      <c r="AF110" s="92">
        <v>123510.24</v>
      </c>
      <c r="AG110" s="92">
        <v>263477.78399999999</v>
      </c>
      <c r="AH110" s="5" t="s">
        <v>2</v>
      </c>
      <c r="AI110" s="96">
        <v>1</v>
      </c>
      <c r="AJ110" s="96">
        <v>1</v>
      </c>
      <c r="AK110" s="96">
        <v>1</v>
      </c>
      <c r="AL110" s="96">
        <v>1</v>
      </c>
      <c r="AM110" s="96">
        <v>1</v>
      </c>
      <c r="AN110" s="96">
        <v>1</v>
      </c>
      <c r="AO110" s="96">
        <v>1</v>
      </c>
      <c r="AP110" s="82">
        <v>1</v>
      </c>
      <c r="AQ110" s="5" t="s">
        <v>2</v>
      </c>
      <c r="AR110" s="98">
        <v>1.2E-2</v>
      </c>
      <c r="AS110" s="98">
        <v>0.04</v>
      </c>
      <c r="AT110" s="98">
        <v>3.2000000000000001E-2</v>
      </c>
      <c r="AU110" s="98">
        <v>2.7999999999999997E-2</v>
      </c>
      <c r="AV110" s="98">
        <v>2.7999999999999997E-2</v>
      </c>
      <c r="AW110" s="98">
        <v>2.7999999999999997E-2</v>
      </c>
      <c r="AX110" s="98">
        <v>2.4E-2</v>
      </c>
      <c r="AY110" s="98">
        <v>1.2E-2</v>
      </c>
    </row>
    <row r="111" spans="2:51" x14ac:dyDescent="0.25">
      <c r="D111" s="6" t="s">
        <v>1</v>
      </c>
      <c r="E111" s="8"/>
      <c r="F111" s="9" t="s">
        <v>0</v>
      </c>
      <c r="G111" s="89">
        <v>3960401</v>
      </c>
      <c r="H111" s="89">
        <v>438592</v>
      </c>
      <c r="I111" s="89">
        <v>973818</v>
      </c>
      <c r="J111" s="89">
        <v>896285</v>
      </c>
      <c r="K111" s="89">
        <v>885551</v>
      </c>
      <c r="L111" s="89">
        <v>847246</v>
      </c>
      <c r="M111" s="89">
        <v>795743</v>
      </c>
      <c r="N111" s="89">
        <v>4398643</v>
      </c>
      <c r="O111" s="9" t="s">
        <v>0</v>
      </c>
      <c r="P111" s="90">
        <v>1.6</v>
      </c>
      <c r="Q111" s="90">
        <v>4.5</v>
      </c>
      <c r="R111" s="90">
        <v>3.3</v>
      </c>
      <c r="S111" s="90">
        <v>3.3</v>
      </c>
      <c r="T111" s="90">
        <v>3.3</v>
      </c>
      <c r="U111" s="90">
        <v>3.3</v>
      </c>
      <c r="V111" s="90">
        <v>3.3</v>
      </c>
      <c r="W111" s="79">
        <v>1.4</v>
      </c>
      <c r="Y111" s="9" t="s">
        <v>0</v>
      </c>
      <c r="Z111" s="92">
        <v>126732.83200000001</v>
      </c>
      <c r="AA111" s="92">
        <v>39473.279999999999</v>
      </c>
      <c r="AB111" s="92">
        <v>64271.987999999998</v>
      </c>
      <c r="AC111" s="92">
        <v>59154.81</v>
      </c>
      <c r="AD111" s="92">
        <v>58446.365999999995</v>
      </c>
      <c r="AE111" s="92">
        <v>55918.235999999997</v>
      </c>
      <c r="AF111" s="92">
        <v>52519.038</v>
      </c>
      <c r="AG111" s="92">
        <v>123162.00399999999</v>
      </c>
      <c r="AH111" s="9" t="s">
        <v>0</v>
      </c>
      <c r="AI111" s="96">
        <v>0.20600996092553192</v>
      </c>
      <c r="AJ111" s="96">
        <v>0.16185448920064713</v>
      </c>
      <c r="AK111" s="96">
        <v>0.29740158641787356</v>
      </c>
      <c r="AL111" s="96">
        <v>0.22304418727862874</v>
      </c>
      <c r="AM111" s="96">
        <v>0.19147773158984394</v>
      </c>
      <c r="AN111" s="96">
        <v>0.1731703892259201</v>
      </c>
      <c r="AO111" s="96">
        <v>0.1546254950196842</v>
      </c>
      <c r="AP111" s="82">
        <v>0.20033459822935204</v>
      </c>
      <c r="AQ111" s="9" t="s">
        <v>0</v>
      </c>
      <c r="AR111" s="98">
        <v>6.5923187496170219E-3</v>
      </c>
      <c r="AS111" s="98">
        <v>1.456690402805824E-2</v>
      </c>
      <c r="AT111" s="98">
        <v>1.9628504703579654E-2</v>
      </c>
      <c r="AU111" s="98">
        <v>1.4720916360389495E-2</v>
      </c>
      <c r="AV111" s="98">
        <v>1.2637530284929699E-2</v>
      </c>
      <c r="AW111" s="98">
        <v>1.1429245688910725E-2</v>
      </c>
      <c r="AX111" s="98">
        <v>1.0205282671299156E-2</v>
      </c>
      <c r="AY111" s="98">
        <v>5.6093687504218566E-3</v>
      </c>
    </row>
    <row r="112" spans="2:51" x14ac:dyDescent="0.25">
      <c r="D112" s="6" t="s">
        <v>1</v>
      </c>
      <c r="E112" s="8"/>
      <c r="F112" s="9" t="s">
        <v>3</v>
      </c>
      <c r="G112" s="89">
        <v>8015307</v>
      </c>
      <c r="H112" s="89">
        <v>1211279</v>
      </c>
      <c r="I112" s="89">
        <v>1157668</v>
      </c>
      <c r="J112" s="89">
        <v>1661777</v>
      </c>
      <c r="K112" s="89">
        <v>1985847</v>
      </c>
      <c r="L112" s="89">
        <v>2082945</v>
      </c>
      <c r="M112" s="89">
        <v>2351676</v>
      </c>
      <c r="N112" s="89">
        <v>9239913</v>
      </c>
      <c r="O112" s="9" t="s">
        <v>3</v>
      </c>
      <c r="P112" s="90">
        <v>0.9</v>
      </c>
      <c r="Q112" s="90">
        <v>2.8</v>
      </c>
      <c r="R112" s="90">
        <v>2.8</v>
      </c>
      <c r="S112" s="90">
        <v>2.2999999999999998</v>
      </c>
      <c r="T112" s="90">
        <v>2.2999999999999998</v>
      </c>
      <c r="U112" s="90">
        <v>2</v>
      </c>
      <c r="V112" s="90">
        <v>2</v>
      </c>
      <c r="W112" s="79">
        <v>0.8</v>
      </c>
      <c r="Y112" s="9" t="s">
        <v>3</v>
      </c>
      <c r="Z112" s="92">
        <v>144275.52599999998</v>
      </c>
      <c r="AA112" s="92">
        <v>67831.623999999996</v>
      </c>
      <c r="AB112" s="92">
        <v>64829.407999999996</v>
      </c>
      <c r="AC112" s="92">
        <v>76441.741999999998</v>
      </c>
      <c r="AD112" s="92">
        <v>91348.962</v>
      </c>
      <c r="AE112" s="92">
        <v>83317.8</v>
      </c>
      <c r="AF112" s="92">
        <v>94067.04</v>
      </c>
      <c r="AG112" s="92">
        <v>147838.60800000001</v>
      </c>
      <c r="AH112" s="9" t="s">
        <v>3</v>
      </c>
      <c r="AI112" s="96">
        <v>0.4169358309615977</v>
      </c>
      <c r="AJ112" s="96">
        <v>0.44700072920726019</v>
      </c>
      <c r="AK112" s="96">
        <v>0.35354891750327766</v>
      </c>
      <c r="AL112" s="96">
        <v>0.41354000167727656</v>
      </c>
      <c r="AM112" s="96">
        <v>0.42938857145946063</v>
      </c>
      <c r="AN112" s="96">
        <v>0.42573750290492274</v>
      </c>
      <c r="AO112" s="96">
        <v>0.45696797285795898</v>
      </c>
      <c r="AP112" s="82">
        <v>0.42082848244996623</v>
      </c>
      <c r="AQ112" s="9" t="s">
        <v>3</v>
      </c>
      <c r="AR112" s="98">
        <v>7.5048449573087584E-3</v>
      </c>
      <c r="AS112" s="98">
        <v>2.5032040835606569E-2</v>
      </c>
      <c r="AT112" s="98">
        <v>1.9798739380183547E-2</v>
      </c>
      <c r="AU112" s="98">
        <v>1.9022840077154723E-2</v>
      </c>
      <c r="AV112" s="98">
        <v>1.9751874287135186E-2</v>
      </c>
      <c r="AW112" s="98">
        <v>1.7029500116196909E-2</v>
      </c>
      <c r="AX112" s="98">
        <v>1.827871891431836E-2</v>
      </c>
      <c r="AY112" s="98">
        <v>6.73325571919946E-3</v>
      </c>
    </row>
    <row r="113" spans="4:51" x14ac:dyDescent="0.25">
      <c r="D113" s="6" t="s">
        <v>1</v>
      </c>
      <c r="E113" s="8"/>
      <c r="F113" s="9" t="s">
        <v>4</v>
      </c>
      <c r="G113" s="89">
        <v>7248610</v>
      </c>
      <c r="H113" s="89">
        <v>1059921</v>
      </c>
      <c r="I113" s="89">
        <v>1142935</v>
      </c>
      <c r="J113" s="89">
        <v>1460357</v>
      </c>
      <c r="K113" s="89">
        <v>1753427</v>
      </c>
      <c r="L113" s="89">
        <v>1962366</v>
      </c>
      <c r="M113" s="89">
        <v>1998841</v>
      </c>
      <c r="N113" s="89">
        <v>8317926</v>
      </c>
      <c r="O113" s="9" t="s">
        <v>4</v>
      </c>
      <c r="P113" s="90">
        <v>1</v>
      </c>
      <c r="Q113" s="90">
        <v>2.8</v>
      </c>
      <c r="R113" s="90">
        <v>2.8</v>
      </c>
      <c r="S113" s="90">
        <v>2.8</v>
      </c>
      <c r="T113" s="90">
        <v>2.2999999999999998</v>
      </c>
      <c r="U113" s="90">
        <v>2.2999999999999998</v>
      </c>
      <c r="V113" s="90">
        <v>2.2999999999999998</v>
      </c>
      <c r="W113" s="79">
        <v>0.9</v>
      </c>
      <c r="Y113" s="9" t="s">
        <v>4</v>
      </c>
      <c r="Z113" s="92">
        <v>144972.20000000001</v>
      </c>
      <c r="AA113" s="92">
        <v>59355.575999999994</v>
      </c>
      <c r="AB113" s="92">
        <v>64004.36</v>
      </c>
      <c r="AC113" s="92">
        <v>81779.991999999998</v>
      </c>
      <c r="AD113" s="92">
        <v>80657.641999999993</v>
      </c>
      <c r="AE113" s="92">
        <v>90268.835999999996</v>
      </c>
      <c r="AF113" s="92">
        <v>91946.686000000002</v>
      </c>
      <c r="AG113" s="92">
        <v>149722.66800000001</v>
      </c>
      <c r="AH113" s="9" t="s">
        <v>4</v>
      </c>
      <c r="AI113" s="96">
        <v>0.37705420811287038</v>
      </c>
      <c r="AJ113" s="96">
        <v>0.39114478159209265</v>
      </c>
      <c r="AK113" s="96">
        <v>0.34904949607884878</v>
      </c>
      <c r="AL113" s="96">
        <v>0.36341581104409471</v>
      </c>
      <c r="AM113" s="96">
        <v>0.37913369695069543</v>
      </c>
      <c r="AN113" s="96">
        <v>0.40109210786915717</v>
      </c>
      <c r="AO113" s="96">
        <v>0.38840653212235682</v>
      </c>
      <c r="AP113" s="82">
        <v>0.3788369193206817</v>
      </c>
      <c r="AQ113" s="9" t="s">
        <v>4</v>
      </c>
      <c r="AR113" s="98">
        <v>7.541084162257408E-3</v>
      </c>
      <c r="AS113" s="98">
        <v>2.1904107769157188E-2</v>
      </c>
      <c r="AT113" s="98">
        <v>1.9546771780415532E-2</v>
      </c>
      <c r="AU113" s="98">
        <v>2.0351285418469301E-2</v>
      </c>
      <c r="AV113" s="98">
        <v>1.7440150059731988E-2</v>
      </c>
      <c r="AW113" s="98">
        <v>1.8450236961981229E-2</v>
      </c>
      <c r="AX113" s="98">
        <v>1.7866700477628412E-2</v>
      </c>
      <c r="AY113" s="98">
        <v>6.8190645477722708E-3</v>
      </c>
    </row>
    <row r="114" spans="4:51" x14ac:dyDescent="0.25">
      <c r="D114" s="2" t="s">
        <v>5</v>
      </c>
      <c r="E114" s="8"/>
      <c r="F114" s="5" t="s">
        <v>2</v>
      </c>
      <c r="G114" s="89">
        <v>9533599</v>
      </c>
      <c r="H114" s="89">
        <v>1319134</v>
      </c>
      <c r="I114" s="89">
        <v>1370554</v>
      </c>
      <c r="J114" s="89">
        <v>1799560</v>
      </c>
      <c r="K114" s="89">
        <v>2266866</v>
      </c>
      <c r="L114" s="89">
        <v>2550751</v>
      </c>
      <c r="M114" s="89">
        <v>2872227</v>
      </c>
      <c r="N114" s="89">
        <v>10859958</v>
      </c>
      <c r="O114" s="5" t="s">
        <v>2</v>
      </c>
      <c r="P114" s="90">
        <v>0.8</v>
      </c>
      <c r="Q114" s="90">
        <v>2.8</v>
      </c>
      <c r="R114" s="90">
        <v>2.8</v>
      </c>
      <c r="S114" s="90">
        <v>2.2999999999999998</v>
      </c>
      <c r="T114" s="90">
        <v>2</v>
      </c>
      <c r="U114" s="90">
        <v>2</v>
      </c>
      <c r="V114" s="90">
        <v>2</v>
      </c>
      <c r="W114" s="79">
        <v>0.8</v>
      </c>
      <c r="Y114" s="5" t="s">
        <v>2</v>
      </c>
      <c r="Z114" s="92">
        <v>152537.584</v>
      </c>
      <c r="AA114" s="92">
        <v>73871.504000000001</v>
      </c>
      <c r="AB114" s="92">
        <v>76751.02399999999</v>
      </c>
      <c r="AC114" s="92">
        <v>82779.759999999995</v>
      </c>
      <c r="AD114" s="92">
        <v>90674.64</v>
      </c>
      <c r="AE114" s="92">
        <v>102030.04</v>
      </c>
      <c r="AF114" s="92">
        <v>114889.08</v>
      </c>
      <c r="AG114" s="92">
        <v>173759.32800000001</v>
      </c>
      <c r="AH114" s="5" t="s">
        <v>2</v>
      </c>
      <c r="AI114" s="96">
        <v>1</v>
      </c>
      <c r="AJ114" s="96">
        <v>1</v>
      </c>
      <c r="AK114" s="96">
        <v>1</v>
      </c>
      <c r="AL114" s="96">
        <v>1</v>
      </c>
      <c r="AM114" s="96">
        <v>1</v>
      </c>
      <c r="AN114" s="96">
        <v>1</v>
      </c>
      <c r="AO114" s="96">
        <v>1</v>
      </c>
      <c r="AP114" s="82">
        <v>1</v>
      </c>
      <c r="AQ114" s="5" t="s">
        <v>2</v>
      </c>
      <c r="AR114" s="98">
        <v>1.6E-2</v>
      </c>
      <c r="AS114" s="98">
        <v>5.5999999999999994E-2</v>
      </c>
      <c r="AT114" s="98">
        <v>5.5999999999999994E-2</v>
      </c>
      <c r="AU114" s="98">
        <v>4.5999999999999999E-2</v>
      </c>
      <c r="AV114" s="98">
        <v>0.04</v>
      </c>
      <c r="AW114" s="98">
        <v>0.04</v>
      </c>
      <c r="AX114" s="98">
        <v>0.04</v>
      </c>
      <c r="AY114" s="98">
        <v>1.6E-2</v>
      </c>
    </row>
    <row r="115" spans="4:51" x14ac:dyDescent="0.25">
      <c r="D115" s="6" t="s">
        <v>5</v>
      </c>
      <c r="E115" s="4"/>
      <c r="F115" s="9" t="s">
        <v>0</v>
      </c>
      <c r="G115" s="89">
        <v>2155855</v>
      </c>
      <c r="H115" s="89">
        <v>266632</v>
      </c>
      <c r="I115" s="89">
        <v>454589</v>
      </c>
      <c r="J115" s="89">
        <v>448071</v>
      </c>
      <c r="K115" s="89">
        <v>503340</v>
      </c>
      <c r="L115" s="89">
        <v>507103</v>
      </c>
      <c r="M115" s="89">
        <v>509558</v>
      </c>
      <c r="N115" s="89">
        <v>2422661</v>
      </c>
      <c r="O115" s="9" t="s">
        <v>0</v>
      </c>
      <c r="P115" s="90">
        <v>2</v>
      </c>
      <c r="Q115" s="90">
        <v>5.7</v>
      </c>
      <c r="R115" s="90">
        <v>4.2</v>
      </c>
      <c r="S115" s="90">
        <v>4.5</v>
      </c>
      <c r="T115" s="90">
        <v>4</v>
      </c>
      <c r="U115" s="90">
        <v>4</v>
      </c>
      <c r="V115" s="90">
        <v>4</v>
      </c>
      <c r="W115" s="79">
        <v>2</v>
      </c>
      <c r="Y115" s="9" t="s">
        <v>0</v>
      </c>
      <c r="Z115" s="92">
        <v>86234.2</v>
      </c>
      <c r="AA115" s="92">
        <v>30396.048000000003</v>
      </c>
      <c r="AB115" s="92">
        <v>38185.476000000002</v>
      </c>
      <c r="AC115" s="92">
        <v>40326.39</v>
      </c>
      <c r="AD115" s="92">
        <v>40267.199999999997</v>
      </c>
      <c r="AE115" s="92">
        <v>40568.239999999998</v>
      </c>
      <c r="AF115" s="92">
        <v>40764.639999999999</v>
      </c>
      <c r="AG115" s="92">
        <v>96906.44</v>
      </c>
      <c r="AH115" s="9" t="s">
        <v>0</v>
      </c>
      <c r="AI115" s="96">
        <v>0.2261323347038196</v>
      </c>
      <c r="AJ115" s="96">
        <v>0.20212654665864119</v>
      </c>
      <c r="AK115" s="96">
        <v>0.33168266263131552</v>
      </c>
      <c r="AL115" s="96">
        <v>0.24898919735935451</v>
      </c>
      <c r="AM115" s="96">
        <v>0.22204223805024206</v>
      </c>
      <c r="AN115" s="96">
        <v>0.1988053714376668</v>
      </c>
      <c r="AO115" s="96">
        <v>0.17740867974571647</v>
      </c>
      <c r="AP115" s="82">
        <v>0.22308198613659463</v>
      </c>
      <c r="AQ115" s="9" t="s">
        <v>0</v>
      </c>
      <c r="AR115" s="98">
        <v>9.0452933881527836E-3</v>
      </c>
      <c r="AS115" s="98">
        <v>2.3042426319085093E-2</v>
      </c>
      <c r="AT115" s="98">
        <v>2.7861343661030505E-2</v>
      </c>
      <c r="AU115" s="98">
        <v>2.2409027762341903E-2</v>
      </c>
      <c r="AV115" s="98">
        <v>1.7763379044019364E-2</v>
      </c>
      <c r="AW115" s="98">
        <v>1.5904429715013345E-2</v>
      </c>
      <c r="AX115" s="98">
        <v>1.4192694379657318E-2</v>
      </c>
      <c r="AY115" s="98">
        <v>8.9232794454637849E-3</v>
      </c>
    </row>
    <row r="116" spans="4:51" x14ac:dyDescent="0.25">
      <c r="D116" s="6" t="s">
        <v>5</v>
      </c>
      <c r="E116" s="8"/>
      <c r="F116" s="9" t="s">
        <v>3</v>
      </c>
      <c r="G116" s="89">
        <v>4112985</v>
      </c>
      <c r="H116" s="89">
        <v>667556</v>
      </c>
      <c r="I116" s="89">
        <v>518251</v>
      </c>
      <c r="J116" s="89">
        <v>785487</v>
      </c>
      <c r="K116" s="89">
        <v>1012809</v>
      </c>
      <c r="L116" s="89">
        <v>1122022</v>
      </c>
      <c r="M116" s="89">
        <v>1346352</v>
      </c>
      <c r="N116" s="89">
        <v>4784921</v>
      </c>
      <c r="O116" s="9" t="s">
        <v>3</v>
      </c>
      <c r="P116" s="90">
        <v>1.4</v>
      </c>
      <c r="Q116" s="90">
        <v>4</v>
      </c>
      <c r="R116" s="90">
        <v>4</v>
      </c>
      <c r="S116" s="90">
        <v>3.3</v>
      </c>
      <c r="T116" s="90">
        <v>2.8</v>
      </c>
      <c r="U116" s="90">
        <v>2.8</v>
      </c>
      <c r="V116" s="90">
        <v>2.8</v>
      </c>
      <c r="W116" s="79">
        <v>1.4</v>
      </c>
      <c r="Y116" s="9" t="s">
        <v>3</v>
      </c>
      <c r="Z116" s="92">
        <v>115163.58</v>
      </c>
      <c r="AA116" s="92">
        <v>53404.480000000003</v>
      </c>
      <c r="AB116" s="92">
        <v>41460.080000000002</v>
      </c>
      <c r="AC116" s="92">
        <v>51842.142</v>
      </c>
      <c r="AD116" s="92">
        <v>56717.303999999996</v>
      </c>
      <c r="AE116" s="92">
        <v>62833.231999999989</v>
      </c>
      <c r="AF116" s="92">
        <v>75395.712</v>
      </c>
      <c r="AG116" s="92">
        <v>133977.788</v>
      </c>
      <c r="AH116" s="9" t="s">
        <v>3</v>
      </c>
      <c r="AI116" s="96">
        <v>0.43141997056935161</v>
      </c>
      <c r="AJ116" s="96">
        <v>0.50605624599168852</v>
      </c>
      <c r="AK116" s="96">
        <v>0.37813249240817948</v>
      </c>
      <c r="AL116" s="96">
        <v>0.43648836382226769</v>
      </c>
      <c r="AM116" s="96">
        <v>0.44678820891927445</v>
      </c>
      <c r="AN116" s="96">
        <v>0.43987907874974863</v>
      </c>
      <c r="AO116" s="96">
        <v>0.46874846591164276</v>
      </c>
      <c r="AP116" s="82">
        <v>0.44060216439142769</v>
      </c>
      <c r="AQ116" s="9" t="s">
        <v>3</v>
      </c>
      <c r="AR116" s="98">
        <v>1.2079759175941845E-2</v>
      </c>
      <c r="AS116" s="98">
        <v>4.0484499679335081E-2</v>
      </c>
      <c r="AT116" s="98">
        <v>3.0250599392654356E-2</v>
      </c>
      <c r="AU116" s="98">
        <v>2.8808232012269664E-2</v>
      </c>
      <c r="AV116" s="98">
        <v>2.5020139699479371E-2</v>
      </c>
      <c r="AW116" s="98">
        <v>2.4633228409985924E-2</v>
      </c>
      <c r="AX116" s="98">
        <v>2.6249914091051992E-2</v>
      </c>
      <c r="AY116" s="98">
        <v>1.2336860602959973E-2</v>
      </c>
    </row>
    <row r="117" spans="4:51" x14ac:dyDescent="0.25">
      <c r="D117" s="6" t="s">
        <v>5</v>
      </c>
      <c r="E117" s="8"/>
      <c r="F117" s="9" t="s">
        <v>4</v>
      </c>
      <c r="G117" s="89">
        <v>3264759</v>
      </c>
      <c r="H117" s="89">
        <v>384946</v>
      </c>
      <c r="I117" s="89">
        <v>397714</v>
      </c>
      <c r="J117" s="89">
        <v>566002</v>
      </c>
      <c r="K117" s="89">
        <v>750717</v>
      </c>
      <c r="L117" s="89">
        <v>921626</v>
      </c>
      <c r="M117" s="89">
        <v>1016317</v>
      </c>
      <c r="N117" s="89">
        <v>3652376</v>
      </c>
      <c r="O117" s="9" t="s">
        <v>4</v>
      </c>
      <c r="P117" s="90">
        <v>1.6</v>
      </c>
      <c r="Q117" s="90">
        <v>4.8</v>
      </c>
      <c r="R117" s="90">
        <v>4.8</v>
      </c>
      <c r="S117" s="90">
        <v>4</v>
      </c>
      <c r="T117" s="90">
        <v>3.3</v>
      </c>
      <c r="U117" s="90">
        <v>3.3</v>
      </c>
      <c r="V117" s="90">
        <v>2.8</v>
      </c>
      <c r="W117" s="79">
        <v>1.6</v>
      </c>
      <c r="Y117" s="9" t="s">
        <v>4</v>
      </c>
      <c r="Z117" s="92">
        <v>104472.288</v>
      </c>
      <c r="AA117" s="92">
        <v>36954.815999999999</v>
      </c>
      <c r="AB117" s="92">
        <v>38180.544000000002</v>
      </c>
      <c r="AC117" s="92">
        <v>45280.160000000003</v>
      </c>
      <c r="AD117" s="92">
        <v>49547.322</v>
      </c>
      <c r="AE117" s="92">
        <v>60827.315999999999</v>
      </c>
      <c r="AF117" s="92">
        <v>56913.751999999993</v>
      </c>
      <c r="AG117" s="92">
        <v>116876.03200000001</v>
      </c>
      <c r="AH117" s="9" t="s">
        <v>4</v>
      </c>
      <c r="AI117" s="96">
        <v>0.34244769472682879</v>
      </c>
      <c r="AJ117" s="96">
        <v>0.29181720734967032</v>
      </c>
      <c r="AK117" s="96">
        <v>0.29018484496050501</v>
      </c>
      <c r="AL117" s="96">
        <v>0.31452243881837783</v>
      </c>
      <c r="AM117" s="96">
        <v>0.33116955303048351</v>
      </c>
      <c r="AN117" s="96">
        <v>0.36131554981258462</v>
      </c>
      <c r="AO117" s="96">
        <v>0.35384285434264073</v>
      </c>
      <c r="AP117" s="82">
        <v>0.33631584947197768</v>
      </c>
      <c r="AQ117" s="9" t="s">
        <v>4</v>
      </c>
      <c r="AR117" s="98">
        <v>1.0958326231258522E-2</v>
      </c>
      <c r="AS117" s="98">
        <v>2.8014451905568349E-2</v>
      </c>
      <c r="AT117" s="98">
        <v>2.785774511620848E-2</v>
      </c>
      <c r="AU117" s="98">
        <v>2.5161795105470227E-2</v>
      </c>
      <c r="AV117" s="98">
        <v>2.1857190500011909E-2</v>
      </c>
      <c r="AW117" s="98">
        <v>2.3846826287630584E-2</v>
      </c>
      <c r="AX117" s="98">
        <v>1.9815199843187879E-2</v>
      </c>
      <c r="AY117" s="98">
        <v>1.0762107183103286E-2</v>
      </c>
    </row>
    <row r="118" spans="4:51" x14ac:dyDescent="0.25">
      <c r="D118" s="2" t="s">
        <v>6</v>
      </c>
      <c r="E118" s="8"/>
      <c r="F118" s="5" t="s">
        <v>2</v>
      </c>
      <c r="G118" s="89">
        <v>9690719</v>
      </c>
      <c r="H118" s="89">
        <v>1390658</v>
      </c>
      <c r="I118" s="89">
        <v>1903867</v>
      </c>
      <c r="J118" s="89">
        <v>2218859</v>
      </c>
      <c r="K118" s="89">
        <v>2357959</v>
      </c>
      <c r="L118" s="89">
        <v>2341806</v>
      </c>
      <c r="M118" s="89">
        <v>2274033</v>
      </c>
      <c r="N118" s="89">
        <v>11096524</v>
      </c>
      <c r="O118" s="5" t="s">
        <v>2</v>
      </c>
      <c r="P118" s="90">
        <v>0.8</v>
      </c>
      <c r="Q118" s="90">
        <v>2.8</v>
      </c>
      <c r="R118" s="90">
        <v>2.2999999999999998</v>
      </c>
      <c r="S118" s="90">
        <v>2</v>
      </c>
      <c r="T118" s="90">
        <v>2</v>
      </c>
      <c r="U118" s="90">
        <v>2</v>
      </c>
      <c r="V118" s="90">
        <v>2</v>
      </c>
      <c r="W118" s="79">
        <v>0.8</v>
      </c>
      <c r="Y118" s="5" t="s">
        <v>2</v>
      </c>
      <c r="Z118" s="92">
        <v>155051.50400000002</v>
      </c>
      <c r="AA118" s="92">
        <v>77876.847999999998</v>
      </c>
      <c r="AB118" s="92">
        <v>87577.881999999998</v>
      </c>
      <c r="AC118" s="92">
        <v>88754.36</v>
      </c>
      <c r="AD118" s="92">
        <v>94318.36</v>
      </c>
      <c r="AE118" s="92">
        <v>93672.24</v>
      </c>
      <c r="AF118" s="92">
        <v>90961.32</v>
      </c>
      <c r="AG118" s="92">
        <v>177544.38400000002</v>
      </c>
      <c r="AH118" s="5" t="s">
        <v>2</v>
      </c>
      <c r="AI118" s="96">
        <v>1</v>
      </c>
      <c r="AJ118" s="96">
        <v>1</v>
      </c>
      <c r="AK118" s="96">
        <v>1</v>
      </c>
      <c r="AL118" s="96">
        <v>1</v>
      </c>
      <c r="AM118" s="96">
        <v>1</v>
      </c>
      <c r="AN118" s="96">
        <v>1</v>
      </c>
      <c r="AO118" s="96">
        <v>1</v>
      </c>
      <c r="AP118" s="82">
        <v>1</v>
      </c>
      <c r="AQ118" s="5" t="s">
        <v>2</v>
      </c>
      <c r="AR118" s="98">
        <v>1.6E-2</v>
      </c>
      <c r="AS118" s="98">
        <v>5.5999999999999994E-2</v>
      </c>
      <c r="AT118" s="98">
        <v>4.5999999999999999E-2</v>
      </c>
      <c r="AU118" s="98">
        <v>0.04</v>
      </c>
      <c r="AV118" s="98">
        <v>0.04</v>
      </c>
      <c r="AW118" s="98">
        <v>0.04</v>
      </c>
      <c r="AX118" s="98">
        <v>0.04</v>
      </c>
      <c r="AY118" s="98">
        <v>1.6E-2</v>
      </c>
    </row>
    <row r="119" spans="4:51" x14ac:dyDescent="0.25">
      <c r="D119" s="6" t="s">
        <v>6</v>
      </c>
      <c r="E119" s="8"/>
      <c r="F119" s="9" t="s">
        <v>0</v>
      </c>
      <c r="G119" s="89">
        <v>1804546</v>
      </c>
      <c r="H119" s="89">
        <v>171960</v>
      </c>
      <c r="I119" s="89">
        <v>519229</v>
      </c>
      <c r="J119" s="89">
        <v>448214</v>
      </c>
      <c r="K119" s="89">
        <v>382211</v>
      </c>
      <c r="L119" s="89">
        <v>340143</v>
      </c>
      <c r="M119" s="89">
        <v>286185</v>
      </c>
      <c r="N119" s="89">
        <v>1975982</v>
      </c>
      <c r="O119" s="9" t="s">
        <v>0</v>
      </c>
      <c r="P119" s="90">
        <v>2.2999999999999998</v>
      </c>
      <c r="Q119" s="90">
        <v>7.4</v>
      </c>
      <c r="R119" s="90">
        <v>4</v>
      </c>
      <c r="S119" s="90">
        <v>4.5</v>
      </c>
      <c r="T119" s="90">
        <v>4.8</v>
      </c>
      <c r="U119" s="90">
        <v>5.2</v>
      </c>
      <c r="V119" s="90">
        <v>5.7</v>
      </c>
      <c r="W119" s="79">
        <v>2.2999999999999998</v>
      </c>
      <c r="Y119" s="9" t="s">
        <v>0</v>
      </c>
      <c r="Z119" s="92">
        <v>83009.115999999995</v>
      </c>
      <c r="AA119" s="92">
        <v>25450.080000000002</v>
      </c>
      <c r="AB119" s="92">
        <v>41538.32</v>
      </c>
      <c r="AC119" s="92">
        <v>40339.26</v>
      </c>
      <c r="AD119" s="92">
        <v>36692.256000000001</v>
      </c>
      <c r="AE119" s="92">
        <v>35374.872000000003</v>
      </c>
      <c r="AF119" s="92">
        <v>32625.09</v>
      </c>
      <c r="AG119" s="92">
        <v>90895.171999999991</v>
      </c>
      <c r="AH119" s="9" t="s">
        <v>0</v>
      </c>
      <c r="AI119" s="96">
        <v>0.18621384027335847</v>
      </c>
      <c r="AJ119" s="96">
        <v>0.12365369486962287</v>
      </c>
      <c r="AK119" s="96">
        <v>0.27272335725132058</v>
      </c>
      <c r="AL119" s="96">
        <v>0.20200201995710407</v>
      </c>
      <c r="AM119" s="96">
        <v>0.16209399739350855</v>
      </c>
      <c r="AN119" s="96">
        <v>0.14524815462937579</v>
      </c>
      <c r="AO119" s="96">
        <v>0.12584909717669004</v>
      </c>
      <c r="AP119" s="82">
        <v>0.17807216025486899</v>
      </c>
      <c r="AQ119" s="9" t="s">
        <v>0</v>
      </c>
      <c r="AR119" s="98">
        <v>8.5658366525744895E-3</v>
      </c>
      <c r="AS119" s="98">
        <v>1.8300746840704187E-2</v>
      </c>
      <c r="AT119" s="98">
        <v>2.1817868580105645E-2</v>
      </c>
      <c r="AU119" s="98">
        <v>1.8180181796139366E-2</v>
      </c>
      <c r="AV119" s="98">
        <v>1.5561023749776821E-2</v>
      </c>
      <c r="AW119" s="98">
        <v>1.5105808081455084E-2</v>
      </c>
      <c r="AX119" s="98">
        <v>1.4346797078142666E-2</v>
      </c>
      <c r="AY119" s="98">
        <v>8.1913193717239735E-3</v>
      </c>
    </row>
    <row r="120" spans="4:51" x14ac:dyDescent="0.25">
      <c r="D120" s="6" t="s">
        <v>6</v>
      </c>
      <c r="E120" s="4"/>
      <c r="F120" s="9" t="s">
        <v>3</v>
      </c>
      <c r="G120" s="89">
        <v>3902322</v>
      </c>
      <c r="H120" s="89">
        <v>543723</v>
      </c>
      <c r="I120" s="89">
        <v>639417</v>
      </c>
      <c r="J120" s="89">
        <v>876290</v>
      </c>
      <c r="K120" s="89">
        <v>973038</v>
      </c>
      <c r="L120" s="89">
        <v>960923</v>
      </c>
      <c r="M120" s="89">
        <v>1005324</v>
      </c>
      <c r="N120" s="89">
        <v>4454992</v>
      </c>
      <c r="O120" s="9" t="s">
        <v>3</v>
      </c>
      <c r="P120" s="90">
        <v>1.6</v>
      </c>
      <c r="Q120" s="90">
        <v>4</v>
      </c>
      <c r="R120" s="90">
        <v>4</v>
      </c>
      <c r="S120" s="90">
        <v>3.3</v>
      </c>
      <c r="T120" s="90">
        <v>3.3</v>
      </c>
      <c r="U120" s="90">
        <v>3.3</v>
      </c>
      <c r="V120" s="90">
        <v>2.8</v>
      </c>
      <c r="W120" s="79">
        <v>1.4</v>
      </c>
      <c r="Y120" s="9" t="s">
        <v>3</v>
      </c>
      <c r="Z120" s="92">
        <v>124874.304</v>
      </c>
      <c r="AA120" s="92">
        <v>43497.84</v>
      </c>
      <c r="AB120" s="92">
        <v>51153.36</v>
      </c>
      <c r="AC120" s="92">
        <v>57835.14</v>
      </c>
      <c r="AD120" s="92">
        <v>64220.508000000002</v>
      </c>
      <c r="AE120" s="92">
        <v>63420.917999999998</v>
      </c>
      <c r="AF120" s="92">
        <v>56298.143999999993</v>
      </c>
      <c r="AG120" s="92">
        <v>124739.776</v>
      </c>
      <c r="AH120" s="9" t="s">
        <v>3</v>
      </c>
      <c r="AI120" s="96">
        <v>0.40268652924514681</v>
      </c>
      <c r="AJ120" s="96">
        <v>0.39098254207720373</v>
      </c>
      <c r="AK120" s="96">
        <v>0.33585171653272</v>
      </c>
      <c r="AL120" s="96">
        <v>0.39492820409048074</v>
      </c>
      <c r="AM120" s="96">
        <v>0.41266111921369286</v>
      </c>
      <c r="AN120" s="96">
        <v>0.41033416089975</v>
      </c>
      <c r="AO120" s="96">
        <v>0.44208857127403162</v>
      </c>
      <c r="AP120" s="82">
        <v>0.40147635421687006</v>
      </c>
      <c r="AQ120" s="9" t="s">
        <v>3</v>
      </c>
      <c r="AR120" s="98">
        <v>1.2885968935844698E-2</v>
      </c>
      <c r="AS120" s="98">
        <v>3.12786033661763E-2</v>
      </c>
      <c r="AT120" s="98">
        <v>2.68681373226176E-2</v>
      </c>
      <c r="AU120" s="98">
        <v>2.6065261469971727E-2</v>
      </c>
      <c r="AV120" s="98">
        <v>2.7235633868103726E-2</v>
      </c>
      <c r="AW120" s="98">
        <v>2.7082054619383497E-2</v>
      </c>
      <c r="AX120" s="98">
        <v>2.4756959991345768E-2</v>
      </c>
      <c r="AY120" s="98">
        <v>1.124133791807236E-2</v>
      </c>
    </row>
    <row r="121" spans="4:51" x14ac:dyDescent="0.25">
      <c r="D121" s="6" t="s">
        <v>6</v>
      </c>
      <c r="E121" s="8"/>
      <c r="F121" s="9" t="s">
        <v>4</v>
      </c>
      <c r="G121" s="93">
        <v>3983851</v>
      </c>
      <c r="H121" s="89">
        <v>674975</v>
      </c>
      <c r="I121" s="93">
        <v>745221</v>
      </c>
      <c r="J121" s="93">
        <v>894355</v>
      </c>
      <c r="K121" s="93">
        <v>1002710</v>
      </c>
      <c r="L121" s="93">
        <v>1040740</v>
      </c>
      <c r="M121" s="93">
        <v>982524</v>
      </c>
      <c r="N121" s="93">
        <v>4665550</v>
      </c>
      <c r="O121" s="9" t="s">
        <v>4</v>
      </c>
      <c r="P121" s="94">
        <v>1.6</v>
      </c>
      <c r="Q121" s="90">
        <v>4</v>
      </c>
      <c r="R121" s="94">
        <v>4</v>
      </c>
      <c r="S121" s="94">
        <v>3.3</v>
      </c>
      <c r="T121" s="94">
        <v>2.8</v>
      </c>
      <c r="U121" s="94">
        <v>2.8</v>
      </c>
      <c r="V121" s="94">
        <v>3.3</v>
      </c>
      <c r="W121" s="79">
        <v>1.4</v>
      </c>
      <c r="Y121" s="9" t="s">
        <v>4</v>
      </c>
      <c r="Z121" s="91">
        <v>127483.23200000002</v>
      </c>
      <c r="AA121" s="92">
        <v>53998</v>
      </c>
      <c r="AB121" s="91">
        <v>59617.68</v>
      </c>
      <c r="AC121" s="91">
        <v>59027.43</v>
      </c>
      <c r="AD121" s="91">
        <v>56151.76</v>
      </c>
      <c r="AE121" s="91">
        <v>58281.440000000002</v>
      </c>
      <c r="AF121" s="91">
        <v>64846.583999999995</v>
      </c>
      <c r="AG121" s="92">
        <v>130635.4</v>
      </c>
      <c r="AH121" s="9" t="s">
        <v>4</v>
      </c>
      <c r="AI121" s="95">
        <v>0.41109963048149473</v>
      </c>
      <c r="AJ121" s="96">
        <v>0.48536376305317341</v>
      </c>
      <c r="AK121" s="95">
        <v>0.39142492621595942</v>
      </c>
      <c r="AL121" s="95">
        <v>0.40306977595241517</v>
      </c>
      <c r="AM121" s="95">
        <v>0.42524488339279859</v>
      </c>
      <c r="AN121" s="95">
        <v>0.44441768447087421</v>
      </c>
      <c r="AO121" s="95">
        <v>0.43206233154927831</v>
      </c>
      <c r="AP121" s="82">
        <v>0.42045148552826095</v>
      </c>
      <c r="AQ121" s="9" t="s">
        <v>4</v>
      </c>
      <c r="AR121" s="97">
        <v>1.3155188175407832E-2</v>
      </c>
      <c r="AS121" s="98">
        <v>3.8829101044253876E-2</v>
      </c>
      <c r="AT121" s="97">
        <v>3.1313994097276754E-2</v>
      </c>
      <c r="AU121" s="97">
        <v>2.6602605212859398E-2</v>
      </c>
      <c r="AV121" s="97">
        <v>2.3813713469996719E-2</v>
      </c>
      <c r="AW121" s="97">
        <v>2.4887390330368953E-2</v>
      </c>
      <c r="AX121" s="97">
        <v>2.8516113882252364E-2</v>
      </c>
      <c r="AY121" s="98">
        <v>1.1772641594791307E-2</v>
      </c>
    </row>
  </sheetData>
  <conditionalFormatting sqref="AR66">
    <cfRule type="cellIs" dxfId="47" priority="180" operator="greaterThan">
      <formula>0</formula>
    </cfRule>
  </conditionalFormatting>
  <conditionalFormatting sqref="AR67">
    <cfRule type="cellIs" dxfId="46" priority="179" operator="greaterThan">
      <formula>0</formula>
    </cfRule>
  </conditionalFormatting>
  <conditionalFormatting sqref="AL66:AQ67 R58:X59 G58:M59">
    <cfRule type="cellIs" dxfId="45" priority="175" operator="greaterThan">
      <formula>33.4</formula>
    </cfRule>
    <cfRule type="cellIs" dxfId="44" priority="176" operator="greaterThan">
      <formula>16.6</formula>
    </cfRule>
  </conditionalFormatting>
  <conditionalFormatting sqref="H39:N40 S39:X40">
    <cfRule type="containsText" dxfId="43" priority="167" operator="containsText" text="f">
      <formula>NOT(ISERROR(SEARCH("f",H39)))</formula>
    </cfRule>
    <cfRule type="containsText" dxfId="42" priority="168" operator="containsText" text="e">
      <formula>NOT(ISERROR(SEARCH("e",H39)))</formula>
    </cfRule>
  </conditionalFormatting>
  <conditionalFormatting sqref="N38:N40">
    <cfRule type="containsText" dxfId="41" priority="51" operator="containsText" text="f">
      <formula>NOT(ISERROR(SEARCH("f",N38)))</formula>
    </cfRule>
    <cfRule type="containsText" dxfId="40" priority="52" operator="containsText" text="e">
      <formula>NOT(ISERROR(SEARCH("e",N38)))</formula>
    </cfRule>
  </conditionalFormatting>
  <conditionalFormatting sqref="Y58:Y59">
    <cfRule type="cellIs" dxfId="39" priority="31" operator="greaterThan">
      <formula>33.4</formula>
    </cfRule>
    <cfRule type="cellIs" dxfId="38" priority="32" operator="greaterThan">
      <formula>16.6</formula>
    </cfRule>
  </conditionalFormatting>
  <conditionalFormatting sqref="N58:N59">
    <cfRule type="cellIs" dxfId="37" priority="29" operator="greaterThan">
      <formula>33.4</formula>
    </cfRule>
    <cfRule type="cellIs" dxfId="36" priority="30" operator="greaterThan">
      <formula>16.6</formula>
    </cfRule>
  </conditionalFormatting>
  <conditionalFormatting sqref="O39:O40">
    <cfRule type="containsText" dxfId="35" priority="15" operator="containsText" text="f">
      <formula>NOT(ISERROR(SEARCH("f",O39)))</formula>
    </cfRule>
    <cfRule type="containsText" dxfId="34" priority="16" operator="containsText" text="e">
      <formula>NOT(ISERROR(SEARCH("e",O39)))</formula>
    </cfRule>
  </conditionalFormatting>
  <conditionalFormatting sqref="O39:O40">
    <cfRule type="containsText" dxfId="33" priority="13" operator="containsText" text="f">
      <formula>NOT(ISERROR(SEARCH("f",O39)))</formula>
    </cfRule>
    <cfRule type="containsText" dxfId="32" priority="14" operator="containsText" text="e">
      <formula>NOT(ISERROR(SEARCH("e",O39)))</formula>
    </cfRule>
  </conditionalFormatting>
  <conditionalFormatting sqref="O38">
    <cfRule type="containsText" dxfId="31" priority="11" operator="containsText" text="f">
      <formula>NOT(ISERROR(SEARCH("f",O38)))</formula>
    </cfRule>
    <cfRule type="containsText" dxfId="30" priority="12" operator="containsText" text="e">
      <formula>NOT(ISERROR(SEARCH("e",O38)))</formula>
    </cfRule>
  </conditionalFormatting>
  <conditionalFormatting sqref="Y39:Y40">
    <cfRule type="containsText" dxfId="29" priority="9" operator="containsText" text="f">
      <formula>NOT(ISERROR(SEARCH("f",Y39)))</formula>
    </cfRule>
    <cfRule type="containsText" dxfId="28" priority="10" operator="containsText" text="e">
      <formula>NOT(ISERROR(SEARCH("e",Y39)))</formula>
    </cfRule>
  </conditionalFormatting>
  <conditionalFormatting sqref="Y38:Y40">
    <cfRule type="containsText" dxfId="27" priority="7" operator="containsText" text="f">
      <formula>NOT(ISERROR(SEARCH("f",Y38)))</formula>
    </cfRule>
    <cfRule type="containsText" dxfId="26" priority="8" operator="containsText" text="e">
      <formula>NOT(ISERROR(SEARCH("e",Y38)))</formula>
    </cfRule>
  </conditionalFormatting>
  <conditionalFormatting sqref="Z39:Z40">
    <cfRule type="containsText" dxfId="25" priority="5" operator="containsText" text="f">
      <formula>NOT(ISERROR(SEARCH("f",Z39)))</formula>
    </cfRule>
    <cfRule type="containsText" dxfId="24" priority="6" operator="containsText" text="e">
      <formula>NOT(ISERROR(SEARCH("e",Z39)))</formula>
    </cfRule>
  </conditionalFormatting>
  <conditionalFormatting sqref="Z39:Z40">
    <cfRule type="containsText" dxfId="23" priority="3" operator="containsText" text="f">
      <formula>NOT(ISERROR(SEARCH("f",Z39)))</formula>
    </cfRule>
    <cfRule type="containsText" dxfId="22" priority="4" operator="containsText" text="e">
      <formula>NOT(ISERROR(SEARCH("e",Z39)))</formula>
    </cfRule>
  </conditionalFormatting>
  <conditionalFormatting sqref="Z38">
    <cfRule type="containsText" dxfId="21" priority="1" operator="containsText" text="f">
      <formula>NOT(ISERROR(SEARCH("f",Z38)))</formula>
    </cfRule>
    <cfRule type="containsText" dxfId="20" priority="2" operator="containsText" text="e">
      <formula>NOT(ISERROR(SEARCH("e",Z38)))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5</xdr:col>
                    <xdr:colOff>590550</xdr:colOff>
                    <xdr:row>4</xdr:row>
                    <xdr:rowOff>180975</xdr:rowOff>
                  </from>
                  <to>
                    <xdr:col>9</xdr:col>
                    <xdr:colOff>314325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5" name="Drop Down 3">
              <controlPr defaultSize="0" autoLine="0" autoPict="0">
                <anchor moveWithCells="1">
                  <from>
                    <xdr:col>5</xdr:col>
                    <xdr:colOff>581025</xdr:colOff>
                    <xdr:row>5</xdr:row>
                    <xdr:rowOff>323850</xdr:rowOff>
                  </from>
                  <to>
                    <xdr:col>9</xdr:col>
                    <xdr:colOff>314325</xdr:colOff>
                    <xdr:row>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2:AZ139"/>
  <sheetViews>
    <sheetView showZeros="0" zoomScale="70" zoomScaleNormal="70" workbookViewId="0">
      <selection activeCell="AG38" sqref="AG38"/>
    </sheetView>
  </sheetViews>
  <sheetFormatPr defaultRowHeight="15" x14ac:dyDescent="0.25"/>
  <cols>
    <col min="1" max="1" width="3.7109375" customWidth="1"/>
    <col min="2" max="2" width="19.42578125" hidden="1" customWidth="1"/>
    <col min="3" max="3" width="0" hidden="1" customWidth="1"/>
    <col min="4" max="4" width="4.28515625" customWidth="1"/>
  </cols>
  <sheetData>
    <row r="2" spans="2:25" x14ac:dyDescent="0.25">
      <c r="B2" s="6"/>
    </row>
    <row r="3" spans="2:25" s="8" customFormat="1" ht="15.75" thickBot="1" x14ac:dyDescent="0.3">
      <c r="B3" s="6"/>
      <c r="C3" s="6"/>
      <c r="D3" s="7"/>
      <c r="F3" s="6"/>
    </row>
    <row r="4" spans="2:25" s="8" customFormat="1" x14ac:dyDescent="0.25">
      <c r="B4" s="24"/>
      <c r="C4" s="6"/>
      <c r="D4" s="7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7"/>
    </row>
    <row r="5" spans="2:25" s="8" customFormat="1" x14ac:dyDescent="0.25">
      <c r="B5" s="99" t="s">
        <v>1</v>
      </c>
      <c r="C5" s="6"/>
      <c r="D5" s="7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2:25" s="8" customFormat="1" ht="28.5" x14ac:dyDescent="0.25">
      <c r="B6" s="100" t="s">
        <v>5</v>
      </c>
      <c r="C6" s="6"/>
      <c r="D6" s="7"/>
      <c r="E6" s="28"/>
      <c r="F6" s="29"/>
      <c r="G6" s="29"/>
      <c r="H6" s="29"/>
      <c r="I6" s="29"/>
      <c r="J6" s="29"/>
      <c r="K6" s="29"/>
      <c r="L6" s="31" t="s">
        <v>73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</row>
    <row r="7" spans="2:25" s="8" customFormat="1" x14ac:dyDescent="0.25">
      <c r="B7" s="100" t="s">
        <v>23</v>
      </c>
      <c r="C7" s="6"/>
      <c r="D7" s="7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30"/>
    </row>
    <row r="8" spans="2:25" s="8" customFormat="1" x14ac:dyDescent="0.25">
      <c r="B8" s="101">
        <v>1</v>
      </c>
      <c r="C8" s="6"/>
      <c r="D8" s="7"/>
      <c r="E8" s="28"/>
      <c r="F8" s="29"/>
      <c r="G8" s="29"/>
      <c r="H8" s="29"/>
      <c r="I8" s="29"/>
      <c r="J8" s="29"/>
      <c r="K8" s="29"/>
      <c r="L8" s="29" t="s">
        <v>74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0"/>
    </row>
    <row r="9" spans="2:25" s="8" customFormat="1" x14ac:dyDescent="0.25">
      <c r="B9" s="24"/>
      <c r="C9" s="6"/>
      <c r="D9" s="7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</row>
    <row r="10" spans="2:25" s="8" customFormat="1" x14ac:dyDescent="0.25">
      <c r="B10" s="24"/>
      <c r="C10" s="6"/>
      <c r="D10" s="7"/>
      <c r="E10" s="28"/>
      <c r="F10" s="29"/>
      <c r="G10" s="29"/>
      <c r="H10" s="29"/>
      <c r="I10" s="29"/>
      <c r="J10" s="29"/>
      <c r="K10" s="29"/>
      <c r="L10" s="29" t="s">
        <v>86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</row>
    <row r="11" spans="2:25" s="8" customFormat="1" x14ac:dyDescent="0.25">
      <c r="B11" s="24"/>
      <c r="C11" s="6"/>
      <c r="D11" s="7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</row>
    <row r="12" spans="2:25" s="8" customFormat="1" x14ac:dyDescent="0.25">
      <c r="B12" s="24"/>
      <c r="C12" s="6"/>
      <c r="D12" s="7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30"/>
    </row>
    <row r="13" spans="2:25" s="8" customFormat="1" x14ac:dyDescent="0.25">
      <c r="B13" s="24"/>
      <c r="C13" s="6"/>
      <c r="D13" s="7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30"/>
    </row>
    <row r="14" spans="2:25" s="8" customFormat="1" x14ac:dyDescent="0.25">
      <c r="B14" s="24"/>
      <c r="C14" s="6"/>
      <c r="D14" s="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0"/>
    </row>
    <row r="15" spans="2:25" s="8" customFormat="1" x14ac:dyDescent="0.25">
      <c r="B15" s="24"/>
      <c r="C15" s="6"/>
      <c r="D15" s="7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</row>
    <row r="16" spans="2:25" s="8" customFormat="1" x14ac:dyDescent="0.25">
      <c r="B16" s="24"/>
      <c r="C16" s="6"/>
      <c r="D16" s="7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</row>
    <row r="17" spans="2:25" s="8" customFormat="1" x14ac:dyDescent="0.25">
      <c r="B17" s="102" t="s">
        <v>2</v>
      </c>
      <c r="C17" s="6"/>
      <c r="D17" s="7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</row>
    <row r="18" spans="2:25" s="8" customFormat="1" x14ac:dyDescent="0.25">
      <c r="B18" s="103" t="s">
        <v>0</v>
      </c>
      <c r="C18" s="6"/>
      <c r="D18" s="7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</row>
    <row r="19" spans="2:25" s="8" customFormat="1" x14ac:dyDescent="0.25">
      <c r="B19" s="103" t="s">
        <v>3</v>
      </c>
      <c r="C19" s="6"/>
      <c r="D19" s="7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0"/>
    </row>
    <row r="20" spans="2:25" s="8" customFormat="1" x14ac:dyDescent="0.25">
      <c r="B20" s="103" t="s">
        <v>4</v>
      </c>
      <c r="C20" s="6"/>
      <c r="D20" s="7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0"/>
    </row>
    <row r="21" spans="2:25" s="8" customFormat="1" x14ac:dyDescent="0.25">
      <c r="B21" s="118"/>
      <c r="C21" s="6"/>
      <c r="D21" s="7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0"/>
    </row>
    <row r="22" spans="2:25" s="8" customFormat="1" x14ac:dyDescent="0.25">
      <c r="B22" s="101">
        <v>1</v>
      </c>
      <c r="C22" s="6"/>
      <c r="D22" s="7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/>
    </row>
    <row r="23" spans="2:25" s="8" customFormat="1" x14ac:dyDescent="0.2">
      <c r="B23" s="32" t="s">
        <v>24</v>
      </c>
      <c r="C23" s="6"/>
      <c r="D23" s="7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0"/>
    </row>
    <row r="24" spans="2:25" s="8" customFormat="1" x14ac:dyDescent="0.2">
      <c r="B24" s="33">
        <f>IF(B8=1,1,(IF(B8=2,5,9)))</f>
        <v>1</v>
      </c>
      <c r="C24" s="6"/>
      <c r="D24" s="7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0"/>
    </row>
    <row r="25" spans="2:25" s="8" customFormat="1" x14ac:dyDescent="0.25">
      <c r="C25" s="6"/>
      <c r="D25" s="7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0"/>
    </row>
    <row r="26" spans="2:25" s="8" customFormat="1" x14ac:dyDescent="0.2">
      <c r="B26" s="32" t="s">
        <v>72</v>
      </c>
      <c r="C26" s="6"/>
      <c r="D26" s="7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0"/>
    </row>
    <row r="27" spans="2:25" s="8" customFormat="1" x14ac:dyDescent="0.2">
      <c r="B27" s="33" t="b">
        <f>IF(B15=1,1,(IF(B15=2,13,(IF(B15=3,25,(IF(B15=4,37,IF(B15=5,49,IF(B15=6,61)))))))))</f>
        <v>0</v>
      </c>
      <c r="C27" s="6"/>
      <c r="D27" s="7"/>
      <c r="E27" s="28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0"/>
    </row>
    <row r="28" spans="2:25" s="8" customFormat="1" x14ac:dyDescent="0.25">
      <c r="C28" s="6"/>
      <c r="D28" s="7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</row>
    <row r="29" spans="2:25" s="8" customFormat="1" x14ac:dyDescent="0.25">
      <c r="B29" s="24"/>
      <c r="C29" s="6"/>
      <c r="D29" s="7"/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30"/>
    </row>
    <row r="30" spans="2:25" s="8" customFormat="1" ht="24" x14ac:dyDescent="0.25">
      <c r="B30" s="24"/>
      <c r="C30" s="6"/>
      <c r="D30" s="7"/>
      <c r="E30" s="28"/>
      <c r="F30" s="34"/>
      <c r="G30" s="35" t="s">
        <v>25</v>
      </c>
      <c r="H30" s="119" t="s">
        <v>63</v>
      </c>
      <c r="I30" s="119" t="s">
        <v>64</v>
      </c>
      <c r="J30" s="119" t="s">
        <v>38</v>
      </c>
      <c r="K30" s="119" t="s">
        <v>39</v>
      </c>
      <c r="L30" s="119" t="s">
        <v>40</v>
      </c>
      <c r="M30" s="119" t="s">
        <v>41</v>
      </c>
      <c r="N30" s="119" t="s">
        <v>42</v>
      </c>
      <c r="O30" s="29"/>
      <c r="P30" s="34"/>
      <c r="Q30" s="35" t="s">
        <v>77</v>
      </c>
      <c r="R30" s="119" t="s">
        <v>63</v>
      </c>
      <c r="S30" s="119" t="s">
        <v>64</v>
      </c>
      <c r="T30" s="119" t="s">
        <v>38</v>
      </c>
      <c r="U30" s="119" t="s">
        <v>39</v>
      </c>
      <c r="V30" s="119" t="s">
        <v>40</v>
      </c>
      <c r="W30" s="119" t="s">
        <v>41</v>
      </c>
      <c r="X30" s="119" t="s">
        <v>42</v>
      </c>
      <c r="Y30" s="30"/>
    </row>
    <row r="31" spans="2:25" s="8" customFormat="1" x14ac:dyDescent="0.25">
      <c r="B31" s="24"/>
      <c r="C31" s="6"/>
      <c r="D31" s="7"/>
      <c r="E31" s="28"/>
      <c r="G31" s="2" t="s">
        <v>59</v>
      </c>
      <c r="H31" s="36">
        <f>G62</f>
        <v>19224318</v>
      </c>
      <c r="I31" s="36">
        <f t="shared" ref="I31:N31" si="0">H62</f>
        <v>2709792</v>
      </c>
      <c r="J31" s="36">
        <f t="shared" si="0"/>
        <v>3274421</v>
      </c>
      <c r="K31" s="36">
        <f t="shared" si="0"/>
        <v>4018419</v>
      </c>
      <c r="L31" s="36">
        <f t="shared" si="0"/>
        <v>4624825</v>
      </c>
      <c r="M31" s="36">
        <f t="shared" si="0"/>
        <v>4892557</v>
      </c>
      <c r="N31" s="36">
        <f t="shared" si="0"/>
        <v>5146260</v>
      </c>
      <c r="O31" s="29"/>
      <c r="P31" s="6"/>
      <c r="Q31" s="2" t="s">
        <v>59</v>
      </c>
      <c r="R31" s="36">
        <f>G63</f>
        <v>3960401</v>
      </c>
      <c r="S31" s="36">
        <f t="shared" ref="S31:X31" si="1">H63</f>
        <v>438592</v>
      </c>
      <c r="T31" s="36">
        <f t="shared" si="1"/>
        <v>973818</v>
      </c>
      <c r="U31" s="36">
        <f t="shared" si="1"/>
        <v>896285</v>
      </c>
      <c r="V31" s="36">
        <f t="shared" si="1"/>
        <v>885551</v>
      </c>
      <c r="W31" s="36">
        <f t="shared" si="1"/>
        <v>847246</v>
      </c>
      <c r="X31" s="36">
        <f t="shared" si="1"/>
        <v>795743</v>
      </c>
      <c r="Y31" s="30"/>
    </row>
    <row r="32" spans="2:25" s="8" customFormat="1" x14ac:dyDescent="0.25">
      <c r="B32" s="24"/>
      <c r="C32" s="6"/>
      <c r="D32" s="7"/>
      <c r="E32" s="28"/>
      <c r="G32" s="2" t="s">
        <v>51</v>
      </c>
      <c r="H32" s="36">
        <f>G57</f>
        <v>2259526</v>
      </c>
      <c r="I32" s="36">
        <f t="shared" ref="I32:N32" si="2">H57</f>
        <v>4534764</v>
      </c>
      <c r="J32" s="36">
        <f t="shared" si="2"/>
        <v>2285480</v>
      </c>
      <c r="K32" s="36">
        <f t="shared" si="2"/>
        <v>1651369</v>
      </c>
      <c r="L32" s="36">
        <f t="shared" si="2"/>
        <v>1241984</v>
      </c>
      <c r="M32" s="36">
        <f t="shared" si="2"/>
        <v>943655</v>
      </c>
      <c r="N32" s="36">
        <f t="shared" si="2"/>
        <v>744919</v>
      </c>
      <c r="O32" s="29"/>
      <c r="P32" s="6"/>
      <c r="Q32" s="2" t="s">
        <v>51</v>
      </c>
      <c r="R32" s="36">
        <f>G58</f>
        <v>501981</v>
      </c>
      <c r="S32" s="36">
        <f t="shared" ref="S32:X32" si="3">H58</f>
        <v>451301</v>
      </c>
      <c r="T32" s="36">
        <f t="shared" si="3"/>
        <v>339823</v>
      </c>
      <c r="U32" s="36">
        <f t="shared" si="3"/>
        <v>244493</v>
      </c>
      <c r="V32" s="36">
        <f t="shared" si="3"/>
        <v>152833</v>
      </c>
      <c r="W32" s="36">
        <f t="shared" si="3"/>
        <v>109676</v>
      </c>
      <c r="X32" s="36">
        <f t="shared" si="3"/>
        <v>98090</v>
      </c>
      <c r="Y32" s="30"/>
    </row>
    <row r="33" spans="2:25" s="8" customFormat="1" x14ac:dyDescent="0.25">
      <c r="B33" s="24"/>
      <c r="C33" s="6"/>
      <c r="D33" s="7"/>
      <c r="E33" s="28"/>
      <c r="F33" s="38"/>
      <c r="G33" s="38"/>
      <c r="H33" s="38"/>
      <c r="I33" s="38"/>
      <c r="J33" s="38"/>
      <c r="K33" s="38"/>
      <c r="L33" s="38"/>
      <c r="M33" s="38"/>
      <c r="N33" s="38"/>
      <c r="O33" s="29"/>
      <c r="P33" s="38"/>
      <c r="Q33" s="38"/>
      <c r="R33" s="38"/>
      <c r="S33" s="38"/>
      <c r="T33" s="38"/>
      <c r="U33" s="38"/>
      <c r="V33" s="38"/>
      <c r="W33" s="38"/>
      <c r="X33" s="38"/>
      <c r="Y33" s="30"/>
    </row>
    <row r="34" spans="2:25" s="8" customFormat="1" ht="24" x14ac:dyDescent="0.25">
      <c r="B34" s="24"/>
      <c r="C34" s="6"/>
      <c r="D34" s="7"/>
      <c r="E34" s="28"/>
      <c r="F34" s="34"/>
      <c r="G34" s="35" t="s">
        <v>76</v>
      </c>
      <c r="H34" s="119" t="s">
        <v>63</v>
      </c>
      <c r="I34" s="119" t="s">
        <v>64</v>
      </c>
      <c r="J34" s="119" t="s">
        <v>38</v>
      </c>
      <c r="K34" s="119" t="s">
        <v>39</v>
      </c>
      <c r="L34" s="119" t="s">
        <v>40</v>
      </c>
      <c r="M34" s="119" t="s">
        <v>41</v>
      </c>
      <c r="N34" s="119" t="s">
        <v>42</v>
      </c>
      <c r="O34" s="29"/>
      <c r="P34" s="34"/>
      <c r="Q34" s="35" t="s">
        <v>78</v>
      </c>
      <c r="R34" s="119" t="s">
        <v>63</v>
      </c>
      <c r="S34" s="119" t="s">
        <v>64</v>
      </c>
      <c r="T34" s="119" t="s">
        <v>38</v>
      </c>
      <c r="U34" s="119" t="s">
        <v>39</v>
      </c>
      <c r="V34" s="119" t="s">
        <v>40</v>
      </c>
      <c r="W34" s="119" t="s">
        <v>41</v>
      </c>
      <c r="X34" s="119" t="s">
        <v>42</v>
      </c>
      <c r="Y34" s="30"/>
    </row>
    <row r="35" spans="2:25" s="8" customFormat="1" x14ac:dyDescent="0.25">
      <c r="B35" s="24"/>
      <c r="C35" s="6"/>
      <c r="D35" s="7"/>
      <c r="E35" s="28"/>
      <c r="G35" s="2" t="s">
        <v>59</v>
      </c>
      <c r="H35" s="55">
        <f>H31/(H31+H32)</f>
        <v>0.89482673584857531</v>
      </c>
      <c r="I35" s="55">
        <f t="shared" ref="I35:N35" si="4">I31/(I31+I32)</f>
        <v>0.37404528310637669</v>
      </c>
      <c r="J35" s="55">
        <f t="shared" si="4"/>
        <v>0.58893512672258008</v>
      </c>
      <c r="K35" s="55">
        <f t="shared" si="4"/>
        <v>0.70874237273069118</v>
      </c>
      <c r="L35" s="55">
        <f t="shared" si="4"/>
        <v>0.7883033178683676</v>
      </c>
      <c r="M35" s="55">
        <f t="shared" si="4"/>
        <v>0.83831036295460137</v>
      </c>
      <c r="N35" s="55">
        <f t="shared" si="4"/>
        <v>0.8735534941308013</v>
      </c>
      <c r="O35" s="29"/>
      <c r="Q35" s="2" t="s">
        <v>59</v>
      </c>
      <c r="R35" s="55">
        <f>R31/(R31+R32)</f>
        <v>0.88750828593338715</v>
      </c>
      <c r="S35" s="55">
        <f t="shared" ref="S35:X35" si="5">S31/(S31+S32)</f>
        <v>0.49285925386535234</v>
      </c>
      <c r="T35" s="55">
        <f t="shared" si="5"/>
        <v>0.74131212408869696</v>
      </c>
      <c r="U35" s="55">
        <f t="shared" si="5"/>
        <v>0.78567872101320324</v>
      </c>
      <c r="V35" s="55">
        <f t="shared" si="5"/>
        <v>0.85281649177953434</v>
      </c>
      <c r="W35" s="55">
        <f t="shared" si="5"/>
        <v>0.88538668773421447</v>
      </c>
      <c r="X35" s="55">
        <f t="shared" si="5"/>
        <v>0.89025914236775772</v>
      </c>
      <c r="Y35" s="30"/>
    </row>
    <row r="36" spans="2:25" s="8" customFormat="1" x14ac:dyDescent="0.25">
      <c r="B36" s="24"/>
      <c r="C36" s="6"/>
      <c r="D36" s="7"/>
      <c r="E36" s="28"/>
      <c r="G36" s="2" t="s">
        <v>51</v>
      </c>
      <c r="H36" s="55">
        <f>H32/(H31+H32)</f>
        <v>0.10517326415142467</v>
      </c>
      <c r="I36" s="55">
        <f t="shared" ref="I36:N36" si="6">I32/(I31+I32)</f>
        <v>0.62595471689362325</v>
      </c>
      <c r="J36" s="55">
        <f t="shared" si="6"/>
        <v>0.41106487327741986</v>
      </c>
      <c r="K36" s="55">
        <f t="shared" si="6"/>
        <v>0.29125762726930882</v>
      </c>
      <c r="L36" s="55">
        <f t="shared" si="6"/>
        <v>0.21169668213163237</v>
      </c>
      <c r="M36" s="55">
        <f t="shared" si="6"/>
        <v>0.16168963704539863</v>
      </c>
      <c r="N36" s="55">
        <f t="shared" si="6"/>
        <v>0.12644650586919867</v>
      </c>
      <c r="O36" s="29"/>
      <c r="Q36" s="2" t="s">
        <v>51</v>
      </c>
      <c r="R36" s="55">
        <f>R32/(R31+R32)</f>
        <v>0.11249171406661286</v>
      </c>
      <c r="S36" s="55">
        <f t="shared" ref="S36:X36" si="7">S32/(S31+S32)</f>
        <v>0.50714074613464766</v>
      </c>
      <c r="T36" s="55">
        <f t="shared" si="7"/>
        <v>0.25868787591130299</v>
      </c>
      <c r="U36" s="55">
        <f t="shared" si="7"/>
        <v>0.21432127898679673</v>
      </c>
      <c r="V36" s="55">
        <f t="shared" si="7"/>
        <v>0.14718350822046564</v>
      </c>
      <c r="W36" s="55">
        <f t="shared" si="7"/>
        <v>0.11461331226578551</v>
      </c>
      <c r="X36" s="55">
        <f t="shared" si="7"/>
        <v>0.10974085763224227</v>
      </c>
      <c r="Y36" s="30"/>
    </row>
    <row r="37" spans="2:25" s="8" customFormat="1" x14ac:dyDescent="0.25">
      <c r="B37" s="24"/>
      <c r="C37" s="6"/>
      <c r="D37" s="7"/>
      <c r="E37" s="28"/>
      <c r="F37" s="38"/>
      <c r="G37" s="38"/>
      <c r="H37" s="38"/>
      <c r="I37" s="38"/>
      <c r="J37" s="38"/>
      <c r="K37" s="38"/>
      <c r="L37" s="38"/>
      <c r="M37" s="38"/>
      <c r="N37" s="38"/>
      <c r="O37" s="29"/>
      <c r="P37" s="38"/>
      <c r="Q37" s="38"/>
      <c r="R37" s="38"/>
      <c r="S37" s="38"/>
      <c r="T37" s="38"/>
      <c r="U37" s="38"/>
      <c r="V37" s="38"/>
      <c r="W37" s="38"/>
      <c r="X37" s="38"/>
      <c r="Y37" s="30"/>
    </row>
    <row r="38" spans="2:25" s="8" customFormat="1" ht="24" x14ac:dyDescent="0.25">
      <c r="B38" s="24"/>
      <c r="C38" s="6"/>
      <c r="D38" s="7"/>
      <c r="E38" s="28"/>
      <c r="F38" s="34"/>
      <c r="G38" s="35" t="s">
        <v>26</v>
      </c>
      <c r="H38" s="119" t="s">
        <v>63</v>
      </c>
      <c r="I38" s="119" t="s">
        <v>64</v>
      </c>
      <c r="J38" s="119" t="s">
        <v>38</v>
      </c>
      <c r="K38" s="119" t="s">
        <v>39</v>
      </c>
      <c r="L38" s="119" t="s">
        <v>40</v>
      </c>
      <c r="M38" s="119" t="s">
        <v>41</v>
      </c>
      <c r="N38" s="119" t="s">
        <v>42</v>
      </c>
      <c r="O38" s="29"/>
      <c r="P38" s="34"/>
      <c r="Q38" s="35" t="s">
        <v>83</v>
      </c>
      <c r="R38" s="119" t="s">
        <v>63</v>
      </c>
      <c r="S38" s="119" t="s">
        <v>64</v>
      </c>
      <c r="T38" s="119" t="s">
        <v>38</v>
      </c>
      <c r="U38" s="119" t="s">
        <v>39</v>
      </c>
      <c r="V38" s="119" t="s">
        <v>40</v>
      </c>
      <c r="W38" s="119" t="s">
        <v>41</v>
      </c>
      <c r="X38" s="119" t="s">
        <v>42</v>
      </c>
      <c r="Y38" s="30"/>
    </row>
    <row r="39" spans="2:25" s="8" customFormat="1" x14ac:dyDescent="0.25">
      <c r="B39" s="24"/>
      <c r="C39" s="6"/>
      <c r="D39" s="7"/>
      <c r="E39" s="28"/>
      <c r="G39" s="2" t="s">
        <v>59</v>
      </c>
      <c r="H39" s="37">
        <f>G64/G63</f>
        <v>2.0238624826122407</v>
      </c>
      <c r="I39" s="37">
        <f t="shared" ref="I39:N39" si="8">H64/H63</f>
        <v>2.7617444002626588</v>
      </c>
      <c r="J39" s="37">
        <f t="shared" si="8"/>
        <v>1.1887929777432744</v>
      </c>
      <c r="K39" s="37">
        <f t="shared" si="8"/>
        <v>1.8540720864457176</v>
      </c>
      <c r="L39" s="37">
        <f t="shared" si="8"/>
        <v>2.2424987380738095</v>
      </c>
      <c r="M39" s="37">
        <f t="shared" si="8"/>
        <v>2.4584890338815408</v>
      </c>
      <c r="N39" s="37">
        <f t="shared" si="8"/>
        <v>2.9553210018812606</v>
      </c>
      <c r="O39" s="29"/>
      <c r="Q39" s="2" t="s">
        <v>59</v>
      </c>
      <c r="R39" s="37">
        <f>G96</f>
        <v>7.4306352903451098E-2</v>
      </c>
      <c r="S39" s="37">
        <f t="shared" ref="S39:X39" si="9">H96</f>
        <v>0.29274490642784184</v>
      </c>
      <c r="T39" s="37">
        <f t="shared" si="9"/>
        <v>0.10289756921101904</v>
      </c>
      <c r="U39" s="37">
        <f t="shared" si="9"/>
        <v>0.14915776590188995</v>
      </c>
      <c r="V39" s="37">
        <f t="shared" si="9"/>
        <v>0.18040620116886152</v>
      </c>
      <c r="W39" s="37">
        <f t="shared" si="9"/>
        <v>0.18973419979483733</v>
      </c>
      <c r="X39" s="37">
        <f t="shared" si="9"/>
        <v>0.22807726929069386</v>
      </c>
      <c r="Y39" s="30"/>
    </row>
    <row r="40" spans="2:25" s="8" customFormat="1" x14ac:dyDescent="0.25">
      <c r="B40" s="24"/>
      <c r="C40" s="6"/>
      <c r="D40" s="7"/>
      <c r="E40" s="28"/>
      <c r="G40" s="2" t="s">
        <v>51</v>
      </c>
      <c r="H40" s="37">
        <f>G59/G58</f>
        <v>1.1846185413392141</v>
      </c>
      <c r="I40" s="37">
        <f t="shared" ref="I40:N40" si="10">H59/H58</f>
        <v>2.0695588974985655</v>
      </c>
      <c r="J40" s="37">
        <f t="shared" si="10"/>
        <v>1.1087389611650771</v>
      </c>
      <c r="K40" s="37">
        <f t="shared" si="10"/>
        <v>1.4450965876323658</v>
      </c>
      <c r="L40" s="37">
        <f t="shared" si="10"/>
        <v>2.0476991225716961</v>
      </c>
      <c r="M40" s="37">
        <f t="shared" si="10"/>
        <v>2.3160855611072613</v>
      </c>
      <c r="N40" s="37">
        <f t="shared" si="10"/>
        <v>2.4245182995208481</v>
      </c>
      <c r="O40" s="38"/>
      <c r="Q40" s="2" t="s">
        <v>51</v>
      </c>
      <c r="R40" s="37">
        <f>G97</f>
        <v>0.17629734957666823</v>
      </c>
      <c r="S40" s="37">
        <f t="shared" ref="S40:X40" si="11">H97</f>
        <v>0.4397995261531451</v>
      </c>
      <c r="T40" s="37">
        <f t="shared" si="11"/>
        <v>0.25284110737104748</v>
      </c>
      <c r="U40" s="37">
        <f t="shared" si="11"/>
        <v>0.34742478283869116</v>
      </c>
      <c r="V40" s="37">
        <f t="shared" si="11"/>
        <v>0.53513551983557273</v>
      </c>
      <c r="W40" s="37">
        <f t="shared" si="11"/>
        <v>0.67219171517860798</v>
      </c>
      <c r="X40" s="37">
        <f t="shared" si="11"/>
        <v>0.73430490396674686</v>
      </c>
      <c r="Y40" s="30"/>
    </row>
    <row r="41" spans="2:25" s="8" customFormat="1" x14ac:dyDescent="0.25">
      <c r="B41" s="24"/>
      <c r="C41" s="6"/>
      <c r="D41" s="7"/>
      <c r="E41" s="2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0"/>
    </row>
    <row r="42" spans="2:25" s="8" customFormat="1" x14ac:dyDescent="0.25">
      <c r="B42" s="24"/>
      <c r="C42" s="6"/>
      <c r="D42" s="7"/>
      <c r="E42" s="28"/>
      <c r="F42" s="29"/>
      <c r="G42" s="29"/>
      <c r="H42" s="29"/>
      <c r="I42" s="29"/>
      <c r="J42" s="29"/>
      <c r="K42" s="29"/>
      <c r="L42" s="29"/>
      <c r="M42" s="29"/>
      <c r="N42" s="29"/>
      <c r="O42" s="38"/>
      <c r="P42" s="109" t="s">
        <v>81</v>
      </c>
      <c r="Q42" s="121"/>
      <c r="R42" s="122"/>
      <c r="S42" s="122"/>
      <c r="T42" s="122"/>
      <c r="U42" s="122"/>
      <c r="V42" s="122"/>
      <c r="W42" s="122"/>
      <c r="X42" s="111"/>
      <c r="Y42" s="30"/>
    </row>
    <row r="43" spans="2:25" s="8" customFormat="1" x14ac:dyDescent="0.25">
      <c r="B43" s="24"/>
      <c r="C43" s="6"/>
      <c r="D43" s="7"/>
      <c r="E43" s="28"/>
      <c r="F43" s="29"/>
      <c r="G43" s="29"/>
      <c r="H43" s="29"/>
      <c r="I43" s="29"/>
      <c r="J43" s="29"/>
      <c r="K43" s="29"/>
      <c r="L43" s="29"/>
      <c r="M43" s="29"/>
      <c r="N43" s="29"/>
      <c r="O43" s="38"/>
      <c r="P43" s="123"/>
      <c r="Q43" s="67" t="s">
        <v>59</v>
      </c>
      <c r="R43" s="68">
        <f t="shared" ref="R43:X44" si="12">IF(G92&lt;16.6,0,IF(G92&lt;33.4,"E", "F"))</f>
        <v>0</v>
      </c>
      <c r="S43" s="68">
        <f t="shared" si="12"/>
        <v>0</v>
      </c>
      <c r="T43" s="68">
        <f t="shared" si="12"/>
        <v>0</v>
      </c>
      <c r="U43" s="68">
        <f t="shared" si="12"/>
        <v>0</v>
      </c>
      <c r="V43" s="68">
        <f t="shared" si="12"/>
        <v>0</v>
      </c>
      <c r="W43" s="68">
        <f t="shared" si="12"/>
        <v>0</v>
      </c>
      <c r="X43" s="113">
        <f t="shared" si="12"/>
        <v>0</v>
      </c>
      <c r="Y43" s="30"/>
    </row>
    <row r="44" spans="2:25" s="8" customFormat="1" x14ac:dyDescent="0.25">
      <c r="B44" s="24"/>
      <c r="C44" s="6"/>
      <c r="D44" s="7"/>
      <c r="E44" s="28"/>
      <c r="F44" s="29"/>
      <c r="G44" s="29"/>
      <c r="H44" s="29"/>
      <c r="I44" s="29"/>
      <c r="J44" s="29"/>
      <c r="K44" s="29"/>
      <c r="L44" s="29"/>
      <c r="M44" s="29"/>
      <c r="N44" s="29"/>
      <c r="O44" s="38"/>
      <c r="P44" s="124"/>
      <c r="Q44" s="115" t="s">
        <v>51</v>
      </c>
      <c r="R44" s="116">
        <f t="shared" si="12"/>
        <v>0</v>
      </c>
      <c r="S44" s="116">
        <f t="shared" si="12"/>
        <v>0</v>
      </c>
      <c r="T44" s="116">
        <f t="shared" si="12"/>
        <v>0</v>
      </c>
      <c r="U44" s="116">
        <f t="shared" si="12"/>
        <v>0</v>
      </c>
      <c r="V44" s="116">
        <f t="shared" si="12"/>
        <v>0</v>
      </c>
      <c r="W44" s="116">
        <f t="shared" si="12"/>
        <v>0</v>
      </c>
      <c r="X44" s="117">
        <f t="shared" si="12"/>
        <v>0</v>
      </c>
      <c r="Y44" s="30"/>
    </row>
    <row r="45" spans="2:25" s="8" customFormat="1" x14ac:dyDescent="0.25">
      <c r="B45" s="24"/>
      <c r="C45" s="6"/>
      <c r="D45" s="7"/>
      <c r="E45" s="28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30"/>
    </row>
    <row r="46" spans="2:25" s="8" customFormat="1" ht="15.75" thickBot="1" x14ac:dyDescent="0.3">
      <c r="B46" s="24"/>
      <c r="C46" s="6"/>
      <c r="D46" s="7"/>
      <c r="E46" s="40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2"/>
    </row>
    <row r="47" spans="2:25" s="6" customFormat="1" ht="11.25" x14ac:dyDescent="0.25">
      <c r="B47" s="43"/>
    </row>
    <row r="48" spans="2:25" s="6" customFormat="1" ht="11.25" x14ac:dyDescent="0.25">
      <c r="B48" s="43"/>
    </row>
    <row r="49" spans="2:46" s="16" customFormat="1" ht="26.25" x14ac:dyDescent="0.25">
      <c r="B49" s="44"/>
      <c r="C49" s="18"/>
      <c r="D49" s="19" t="s">
        <v>22</v>
      </c>
      <c r="F49" s="20"/>
    </row>
    <row r="50" spans="2:46" s="6" customFormat="1" ht="11.25" x14ac:dyDescent="0.25">
      <c r="B50" s="43"/>
    </row>
    <row r="51" spans="2:46" s="132" customFormat="1" ht="11.25" x14ac:dyDescent="0.25">
      <c r="B51" s="135"/>
    </row>
    <row r="52" spans="2:46" s="132" customFormat="1" ht="12.75" x14ac:dyDescent="0.25">
      <c r="B52" s="135"/>
      <c r="F52" s="136" t="s">
        <v>24</v>
      </c>
      <c r="G52" s="133" t="str">
        <f>INDEX(B5:B7,B8)</f>
        <v>Both men and women</v>
      </c>
      <c r="H52" s="132" t="s">
        <v>28</v>
      </c>
      <c r="S52" s="133" t="e">
        <f>INDEX(sex,sexvalue)</f>
        <v>#NAME?</v>
      </c>
      <c r="T52" s="132" t="s">
        <v>28</v>
      </c>
    </row>
    <row r="53" spans="2:46" s="132" customFormat="1" ht="12.75" x14ac:dyDescent="0.25">
      <c r="B53" s="135"/>
      <c r="F53" s="136"/>
      <c r="G53" s="133"/>
      <c r="H53" s="132" t="s">
        <v>28</v>
      </c>
      <c r="S53" s="133" t="e">
        <v>#NAME?</v>
      </c>
      <c r="T53" s="132" t="s">
        <v>28</v>
      </c>
    </row>
    <row r="54" spans="2:46" s="132" customFormat="1" x14ac:dyDescent="0.25">
      <c r="B54" s="135"/>
      <c r="F54" s="136"/>
      <c r="G54" s="134" t="s">
        <v>84</v>
      </c>
      <c r="S54" s="134" t="s">
        <v>89</v>
      </c>
    </row>
    <row r="55" spans="2:46" s="6" customFormat="1" ht="11.25" x14ac:dyDescent="0.25">
      <c r="B55" s="43"/>
      <c r="F55" s="2"/>
      <c r="S55" s="132" t="s">
        <v>85</v>
      </c>
      <c r="T55" s="132"/>
      <c r="U55" s="132"/>
      <c r="V55" s="132"/>
      <c r="W55" s="132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</row>
    <row r="56" spans="2:46" s="6" customFormat="1" ht="22.5" x14ac:dyDescent="0.2">
      <c r="B56" s="43"/>
      <c r="E56" s="47"/>
      <c r="F56" s="48" t="s">
        <v>25</v>
      </c>
      <c r="G56" s="107" t="s">
        <v>63</v>
      </c>
      <c r="H56" s="107" t="s">
        <v>64</v>
      </c>
      <c r="I56" s="108" t="s">
        <v>38</v>
      </c>
      <c r="J56" s="108" t="s">
        <v>39</v>
      </c>
      <c r="K56" s="108" t="s">
        <v>40</v>
      </c>
      <c r="L56" s="108" t="s">
        <v>41</v>
      </c>
      <c r="M56" s="108" t="s">
        <v>42</v>
      </c>
      <c r="N56" s="49"/>
      <c r="O56" s="49"/>
      <c r="P56" s="49"/>
      <c r="S56" s="132"/>
      <c r="T56" s="132"/>
      <c r="U56" s="132"/>
      <c r="V56" s="132"/>
      <c r="W56" s="132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</row>
    <row r="57" spans="2:46" s="50" customFormat="1" x14ac:dyDescent="0.25">
      <c r="B57" s="51"/>
      <c r="E57" s="52" t="s">
        <v>62</v>
      </c>
      <c r="F57" s="5" t="s">
        <v>2</v>
      </c>
      <c r="G57" s="12">
        <f t="shared" ref="G57:M57" si="13">INDEX(range1b,sexvalueB,G$106)</f>
        <v>2259526</v>
      </c>
      <c r="H57" s="12">
        <f t="shared" si="13"/>
        <v>4534764</v>
      </c>
      <c r="I57" s="12">
        <f t="shared" si="13"/>
        <v>2285480</v>
      </c>
      <c r="J57" s="12">
        <f t="shared" si="13"/>
        <v>1651369</v>
      </c>
      <c r="K57" s="12">
        <f t="shared" si="13"/>
        <v>1241984</v>
      </c>
      <c r="L57" s="12">
        <f t="shared" si="13"/>
        <v>943655</v>
      </c>
      <c r="M57" s="12">
        <f t="shared" si="13"/>
        <v>744919</v>
      </c>
      <c r="R57" s="6"/>
      <c r="S57" s="132"/>
      <c r="T57" s="132"/>
      <c r="U57" s="132"/>
      <c r="V57" s="132"/>
      <c r="W57" s="132"/>
      <c r="X57" s="6"/>
      <c r="Y57" s="6"/>
      <c r="Z57" s="6"/>
      <c r="AA57" s="6"/>
      <c r="AB57" s="6"/>
      <c r="AC57" s="6"/>
      <c r="AD57" s="6"/>
    </row>
    <row r="58" spans="2:46" s="50" customFormat="1" x14ac:dyDescent="0.25">
      <c r="B58" s="51"/>
      <c r="E58" s="52"/>
      <c r="F58" s="9" t="s">
        <v>0</v>
      </c>
      <c r="G58" s="12">
        <f t="shared" ref="G58:M58" si="14">INDEX(range1b,sexvalueB+1,G$106)</f>
        <v>501981</v>
      </c>
      <c r="H58" s="12">
        <f t="shared" si="14"/>
        <v>451301</v>
      </c>
      <c r="I58" s="12">
        <f t="shared" si="14"/>
        <v>339823</v>
      </c>
      <c r="J58" s="12">
        <f t="shared" si="14"/>
        <v>244493</v>
      </c>
      <c r="K58" s="12">
        <f t="shared" si="14"/>
        <v>152833</v>
      </c>
      <c r="L58" s="12">
        <f t="shared" si="14"/>
        <v>109676</v>
      </c>
      <c r="M58" s="12">
        <f t="shared" si="14"/>
        <v>98090</v>
      </c>
      <c r="P58" s="52"/>
      <c r="R58" s="6"/>
      <c r="S58" s="132" t="s">
        <v>75</v>
      </c>
      <c r="T58" s="134" t="str">
        <f>CONCATENATE(G54,H52,G52)</f>
        <v>Share of population, Both men and women</v>
      </c>
      <c r="U58" s="132"/>
      <c r="V58" s="132"/>
      <c r="W58" s="132"/>
      <c r="X58" s="6"/>
      <c r="Y58" s="6"/>
      <c r="Z58" s="6"/>
      <c r="AA58" s="6"/>
      <c r="AB58" s="6"/>
      <c r="AC58" s="6"/>
      <c r="AD58" s="6"/>
    </row>
    <row r="59" spans="2:46" s="50" customFormat="1" x14ac:dyDescent="0.25">
      <c r="B59" s="51"/>
      <c r="E59" s="52"/>
      <c r="F59" s="9" t="s">
        <v>3</v>
      </c>
      <c r="G59" s="12">
        <f t="shared" ref="G59:M59" si="15">INDEX(range1b,sexvalueB+2,G$106)</f>
        <v>594656</v>
      </c>
      <c r="H59" s="12">
        <f t="shared" si="15"/>
        <v>933994</v>
      </c>
      <c r="I59" s="12">
        <f t="shared" si="15"/>
        <v>376775</v>
      </c>
      <c r="J59" s="12">
        <f t="shared" si="15"/>
        <v>353316</v>
      </c>
      <c r="K59" s="12">
        <f t="shared" si="15"/>
        <v>312956</v>
      </c>
      <c r="L59" s="12">
        <f t="shared" si="15"/>
        <v>254019</v>
      </c>
      <c r="M59" s="12">
        <f t="shared" si="15"/>
        <v>237821</v>
      </c>
      <c r="P59" s="6"/>
      <c r="R59" s="6"/>
      <c r="S59" s="132"/>
      <c r="T59" s="134" t="str">
        <f>CONCATENATE(S54,T53,G52)</f>
        <v>Share of smoking population, Both men and women</v>
      </c>
      <c r="U59" s="132"/>
      <c r="V59" s="132"/>
      <c r="W59" s="132"/>
      <c r="X59" s="6"/>
      <c r="Y59" s="6"/>
      <c r="Z59" s="6"/>
      <c r="AA59" s="6"/>
      <c r="AB59" s="6"/>
      <c r="AC59" s="6"/>
      <c r="AD59" s="6"/>
    </row>
    <row r="60" spans="2:46" s="50" customFormat="1" x14ac:dyDescent="0.25">
      <c r="B60" s="51"/>
      <c r="E60" s="52"/>
      <c r="F60" s="9" t="s">
        <v>4</v>
      </c>
      <c r="G60" s="12">
        <f t="shared" ref="G60:M60" si="16">INDEX(range1b,sexvalueB+3,G$106)</f>
        <v>1162889</v>
      </c>
      <c r="H60" s="12">
        <f t="shared" si="16"/>
        <v>3149469</v>
      </c>
      <c r="I60" s="12">
        <f t="shared" si="16"/>
        <v>1568882</v>
      </c>
      <c r="J60" s="12">
        <f t="shared" si="16"/>
        <v>1053560</v>
      </c>
      <c r="K60" s="12">
        <f t="shared" si="16"/>
        <v>776195</v>
      </c>
      <c r="L60" s="12">
        <f t="shared" si="16"/>
        <v>579960</v>
      </c>
      <c r="M60" s="12">
        <f t="shared" si="16"/>
        <v>409008</v>
      </c>
      <c r="P60" s="6"/>
      <c r="R60" s="6"/>
      <c r="S60" s="132"/>
      <c r="T60" s="134" t="str">
        <f>CONCATENATE(S55,T52,G52)</f>
        <v>Quit ratio, Both men and women</v>
      </c>
      <c r="U60" s="132"/>
      <c r="V60" s="132"/>
      <c r="W60" s="132"/>
      <c r="X60" s="6"/>
      <c r="Y60" s="6"/>
      <c r="Z60" s="6"/>
      <c r="AA60" s="6"/>
      <c r="AB60" s="6"/>
      <c r="AC60" s="6"/>
      <c r="AD60" s="6"/>
    </row>
    <row r="61" spans="2:46" s="50" customFormat="1" x14ac:dyDescent="0.25">
      <c r="B61" s="51"/>
      <c r="E61" s="52"/>
      <c r="R61" s="6"/>
      <c r="S61" s="132"/>
      <c r="T61" s="132"/>
      <c r="U61" s="132"/>
      <c r="V61" s="132"/>
      <c r="W61" s="132"/>
      <c r="X61" s="6"/>
      <c r="Y61" s="6"/>
      <c r="Z61" s="6"/>
      <c r="AA61" s="6"/>
      <c r="AB61" s="6"/>
      <c r="AC61" s="6"/>
      <c r="AD61" s="6"/>
    </row>
    <row r="62" spans="2:46" s="50" customFormat="1" x14ac:dyDescent="0.25">
      <c r="B62" s="51"/>
      <c r="E62" s="52" t="s">
        <v>65</v>
      </c>
      <c r="F62" s="5" t="s">
        <v>2</v>
      </c>
      <c r="G62" s="12">
        <f t="shared" ref="G62:M62" si="17">INDEX(range2b,sexvalueB,G$106)</f>
        <v>19224318</v>
      </c>
      <c r="H62" s="12">
        <f t="shared" si="17"/>
        <v>2709792</v>
      </c>
      <c r="I62" s="12">
        <f t="shared" si="17"/>
        <v>3274421</v>
      </c>
      <c r="J62" s="12">
        <f t="shared" si="17"/>
        <v>4018419</v>
      </c>
      <c r="K62" s="12">
        <f t="shared" si="17"/>
        <v>4624825</v>
      </c>
      <c r="L62" s="12">
        <f t="shared" si="17"/>
        <v>4892557</v>
      </c>
      <c r="M62" s="12">
        <f t="shared" si="17"/>
        <v>5146260</v>
      </c>
      <c r="P62" s="52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2:46" s="50" customFormat="1" x14ac:dyDescent="0.25">
      <c r="B63" s="51"/>
      <c r="E63" s="52"/>
      <c r="F63" s="9" t="s">
        <v>0</v>
      </c>
      <c r="G63" s="12">
        <f t="shared" ref="G63:M63" si="18">INDEX(range2b,sexvalueB+1,G$106)</f>
        <v>3960401</v>
      </c>
      <c r="H63" s="12">
        <f t="shared" si="18"/>
        <v>438592</v>
      </c>
      <c r="I63" s="12">
        <f t="shared" si="18"/>
        <v>973818</v>
      </c>
      <c r="J63" s="12">
        <f t="shared" si="18"/>
        <v>896285</v>
      </c>
      <c r="K63" s="12">
        <f t="shared" si="18"/>
        <v>885551</v>
      </c>
      <c r="L63" s="12">
        <f t="shared" si="18"/>
        <v>847246</v>
      </c>
      <c r="M63" s="12">
        <f t="shared" si="18"/>
        <v>795743</v>
      </c>
      <c r="P63" s="52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2:46" s="50" customFormat="1" x14ac:dyDescent="0.25">
      <c r="B64" s="51"/>
      <c r="E64" s="52"/>
      <c r="F64" s="9" t="s">
        <v>3</v>
      </c>
      <c r="G64" s="12">
        <f t="shared" ref="G64:M64" si="19">INDEX(range2b,sexvalueB+2,G$106)</f>
        <v>8015307</v>
      </c>
      <c r="H64" s="12">
        <f t="shared" si="19"/>
        <v>1211279</v>
      </c>
      <c r="I64" s="12">
        <f t="shared" si="19"/>
        <v>1157668</v>
      </c>
      <c r="J64" s="12">
        <f t="shared" si="19"/>
        <v>1661777</v>
      </c>
      <c r="K64" s="12">
        <f t="shared" si="19"/>
        <v>1985847</v>
      </c>
      <c r="L64" s="12">
        <f t="shared" si="19"/>
        <v>2082945</v>
      </c>
      <c r="M64" s="12">
        <f t="shared" si="19"/>
        <v>2351676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2:46" s="50" customFormat="1" x14ac:dyDescent="0.25">
      <c r="B65" s="51"/>
      <c r="E65" s="52"/>
      <c r="F65" s="9" t="s">
        <v>4</v>
      </c>
      <c r="G65" s="12">
        <f t="shared" ref="G65:M65" si="20">INDEX(range2b,sexvalueB+3,G$106)</f>
        <v>7248610</v>
      </c>
      <c r="H65" s="12">
        <f t="shared" si="20"/>
        <v>1059921</v>
      </c>
      <c r="I65" s="12">
        <f t="shared" si="20"/>
        <v>1142935</v>
      </c>
      <c r="J65" s="12">
        <f t="shared" si="20"/>
        <v>1460357</v>
      </c>
      <c r="K65" s="12">
        <f t="shared" si="20"/>
        <v>1753427</v>
      </c>
      <c r="L65" s="12">
        <f t="shared" si="20"/>
        <v>1962366</v>
      </c>
      <c r="M65" s="12">
        <f t="shared" si="20"/>
        <v>1998841</v>
      </c>
      <c r="P65" s="52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2:46" s="50" customFormat="1" x14ac:dyDescent="0.25">
      <c r="B66" s="51"/>
      <c r="E66" s="52"/>
      <c r="P66" s="52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2:46" s="50" customFormat="1" x14ac:dyDescent="0.25">
      <c r="B67" s="51"/>
      <c r="E67" s="52"/>
      <c r="F67" s="5"/>
      <c r="G67" s="12"/>
      <c r="H67" s="12"/>
      <c r="I67" s="12"/>
      <c r="J67" s="12"/>
      <c r="K67" s="12"/>
      <c r="L67" s="12"/>
      <c r="M67" s="12"/>
      <c r="P67" s="52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2:46" s="50" customFormat="1" x14ac:dyDescent="0.25">
      <c r="B68" s="51"/>
      <c r="D68" s="6"/>
      <c r="E68" s="52" t="s">
        <v>29</v>
      </c>
      <c r="F68" s="5" t="s">
        <v>2</v>
      </c>
      <c r="G68" s="69">
        <f>G57+G62</f>
        <v>21483844</v>
      </c>
      <c r="H68" s="69">
        <f t="shared" ref="H68:L68" si="21">H57+H62</f>
        <v>7244556</v>
      </c>
      <c r="I68" s="69">
        <f t="shared" si="21"/>
        <v>5559901</v>
      </c>
      <c r="J68" s="69">
        <f t="shared" si="21"/>
        <v>5669788</v>
      </c>
      <c r="K68" s="69">
        <f t="shared" si="21"/>
        <v>5866809</v>
      </c>
      <c r="L68" s="69">
        <f t="shared" si="21"/>
        <v>5836212</v>
      </c>
      <c r="M68" s="69">
        <f t="shared" ref="M68" si="22">M57+M62</f>
        <v>5891179</v>
      </c>
      <c r="P68" s="52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2:46" s="50" customFormat="1" x14ac:dyDescent="0.25">
      <c r="B69" s="51"/>
      <c r="D69" s="6"/>
      <c r="E69" s="52"/>
      <c r="F69" s="9" t="s">
        <v>0</v>
      </c>
      <c r="G69" s="69">
        <f t="shared" ref="G69:L71" si="23">G58+G63</f>
        <v>4462382</v>
      </c>
      <c r="H69" s="69">
        <f t="shared" si="23"/>
        <v>889893</v>
      </c>
      <c r="I69" s="69">
        <f t="shared" si="23"/>
        <v>1313641</v>
      </c>
      <c r="J69" s="69">
        <f t="shared" si="23"/>
        <v>1140778</v>
      </c>
      <c r="K69" s="69">
        <f t="shared" si="23"/>
        <v>1038384</v>
      </c>
      <c r="L69" s="69">
        <f t="shared" si="23"/>
        <v>956922</v>
      </c>
      <c r="M69" s="69">
        <f t="shared" ref="M69" si="24">M58+M63</f>
        <v>893833</v>
      </c>
      <c r="P69" s="52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2:46" s="50" customFormat="1" x14ac:dyDescent="0.25">
      <c r="B70" s="51"/>
      <c r="D70" s="6"/>
      <c r="E70" s="52"/>
      <c r="F70" s="9" t="s">
        <v>3</v>
      </c>
      <c r="G70" s="69">
        <f t="shared" si="23"/>
        <v>8609963</v>
      </c>
      <c r="H70" s="69">
        <f t="shared" si="23"/>
        <v>2145273</v>
      </c>
      <c r="I70" s="69">
        <f t="shared" si="23"/>
        <v>1534443</v>
      </c>
      <c r="J70" s="69">
        <f t="shared" si="23"/>
        <v>2015093</v>
      </c>
      <c r="K70" s="69">
        <f t="shared" si="23"/>
        <v>2298803</v>
      </c>
      <c r="L70" s="69">
        <f t="shared" si="23"/>
        <v>2336964</v>
      </c>
      <c r="M70" s="69">
        <f t="shared" ref="M70" si="25">M59+M64</f>
        <v>2589497</v>
      </c>
      <c r="P70" s="52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2:46" s="50" customFormat="1" x14ac:dyDescent="0.25">
      <c r="B71" s="51"/>
      <c r="D71" s="6"/>
      <c r="E71" s="52"/>
      <c r="F71" s="9" t="s">
        <v>4</v>
      </c>
      <c r="G71" s="69">
        <f t="shared" si="23"/>
        <v>8411499</v>
      </c>
      <c r="H71" s="69">
        <f t="shared" si="23"/>
        <v>4209390</v>
      </c>
      <c r="I71" s="69">
        <f t="shared" si="23"/>
        <v>2711817</v>
      </c>
      <c r="J71" s="69">
        <f t="shared" si="23"/>
        <v>2513917</v>
      </c>
      <c r="K71" s="69">
        <f t="shared" si="23"/>
        <v>2529622</v>
      </c>
      <c r="L71" s="69">
        <f t="shared" si="23"/>
        <v>2542326</v>
      </c>
      <c r="M71" s="69">
        <f t="shared" ref="M71" si="26">M60+M65</f>
        <v>2407849</v>
      </c>
      <c r="P71" s="52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2:46" s="50" customFormat="1" x14ac:dyDescent="0.25">
      <c r="B72" s="51"/>
      <c r="E72" s="52"/>
      <c r="F72" s="5"/>
      <c r="G72" s="12"/>
      <c r="H72" s="12"/>
      <c r="I72" s="12"/>
      <c r="J72" s="12"/>
      <c r="K72" s="12"/>
      <c r="L72" s="12"/>
      <c r="M72" s="53"/>
      <c r="P72" s="52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2:46" s="50" customFormat="1" ht="22.5" x14ac:dyDescent="0.2">
      <c r="B73" s="51"/>
      <c r="E73" s="47"/>
      <c r="F73" s="48" t="s">
        <v>79</v>
      </c>
      <c r="G73" s="107" t="s">
        <v>63</v>
      </c>
      <c r="H73" s="107" t="s">
        <v>64</v>
      </c>
      <c r="I73" s="108" t="s">
        <v>38</v>
      </c>
      <c r="J73" s="108" t="s">
        <v>39</v>
      </c>
      <c r="K73" s="108" t="s">
        <v>40</v>
      </c>
      <c r="L73" s="108" t="s">
        <v>41</v>
      </c>
      <c r="M73" s="108" t="s">
        <v>42</v>
      </c>
      <c r="P73" s="52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2:46" s="50" customFormat="1" x14ac:dyDescent="0.25">
      <c r="B74" s="51"/>
      <c r="E74" s="52" t="s">
        <v>62</v>
      </c>
      <c r="F74" s="5" t="s">
        <v>2</v>
      </c>
      <c r="G74" s="13">
        <f t="shared" ref="G74:M74" si="27">INDEX(range1b,sexvalueB,P$106)</f>
        <v>2</v>
      </c>
      <c r="H74" s="13">
        <f t="shared" si="27"/>
        <v>1.4</v>
      </c>
      <c r="I74" s="13">
        <f t="shared" si="27"/>
        <v>2</v>
      </c>
      <c r="J74" s="13">
        <f t="shared" si="27"/>
        <v>2.2999999999999998</v>
      </c>
      <c r="K74" s="13">
        <f t="shared" si="27"/>
        <v>2.8</v>
      </c>
      <c r="L74" s="13">
        <f t="shared" si="27"/>
        <v>3.3</v>
      </c>
      <c r="M74" s="13">
        <f t="shared" si="27"/>
        <v>4</v>
      </c>
      <c r="P74" s="52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2:46" s="50" customFormat="1" x14ac:dyDescent="0.25">
      <c r="B75" s="51"/>
      <c r="E75" s="52"/>
      <c r="F75" s="9" t="s">
        <v>0</v>
      </c>
      <c r="G75" s="13">
        <f t="shared" ref="G75:M75" si="28">INDEX(range1b,sexvalueB+1,P$106)</f>
        <v>4</v>
      </c>
      <c r="H75" s="13">
        <f t="shared" si="28"/>
        <v>4.2</v>
      </c>
      <c r="I75" s="13">
        <f t="shared" si="28"/>
        <v>5.2</v>
      </c>
      <c r="J75" s="13">
        <f t="shared" si="28"/>
        <v>6.4</v>
      </c>
      <c r="K75" s="13">
        <f t="shared" si="28"/>
        <v>7.4</v>
      </c>
      <c r="L75" s="13">
        <f t="shared" si="28"/>
        <v>9</v>
      </c>
      <c r="M75" s="13">
        <f t="shared" si="28"/>
        <v>9.3000000000000007</v>
      </c>
      <c r="P75" s="52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2:46" s="50" customFormat="1" x14ac:dyDescent="0.25">
      <c r="B76" s="51"/>
      <c r="E76" s="52"/>
      <c r="F76" s="9" t="s">
        <v>3</v>
      </c>
      <c r="G76" s="13">
        <f t="shared" ref="G76:M76" si="29">INDEX(range1b,sexvalueB+2,P$106)</f>
        <v>4</v>
      </c>
      <c r="H76" s="13">
        <f t="shared" si="29"/>
        <v>3.3</v>
      </c>
      <c r="I76" s="13">
        <f t="shared" si="29"/>
        <v>4.8</v>
      </c>
      <c r="J76" s="13">
        <f t="shared" si="29"/>
        <v>4.8</v>
      </c>
      <c r="K76" s="13">
        <f t="shared" si="29"/>
        <v>5.2</v>
      </c>
      <c r="L76" s="13">
        <f t="shared" si="29"/>
        <v>5.7</v>
      </c>
      <c r="M76" s="13">
        <f t="shared" si="29"/>
        <v>6.4</v>
      </c>
      <c r="P76" s="52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2:46" s="50" customFormat="1" x14ac:dyDescent="0.25">
      <c r="B77" s="51"/>
      <c r="E77" s="52"/>
      <c r="F77" s="9" t="s">
        <v>4</v>
      </c>
      <c r="G77" s="13">
        <f t="shared" ref="G77:M77" si="30">INDEX(range1b,sexvalueB+3,P$106)</f>
        <v>2.8</v>
      </c>
      <c r="H77" s="13">
        <f t="shared" si="30"/>
        <v>1.6</v>
      </c>
      <c r="I77" s="13">
        <f t="shared" si="30"/>
        <v>2.2999999999999998</v>
      </c>
      <c r="J77" s="13">
        <f t="shared" si="30"/>
        <v>2.8</v>
      </c>
      <c r="K77" s="13">
        <f t="shared" si="30"/>
        <v>3.3</v>
      </c>
      <c r="L77" s="13">
        <f t="shared" si="30"/>
        <v>4</v>
      </c>
      <c r="M77" s="13">
        <f t="shared" si="30"/>
        <v>4.5</v>
      </c>
      <c r="P77" s="52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2:46" s="50" customFormat="1" x14ac:dyDescent="0.25">
      <c r="B78" s="51"/>
      <c r="E78" s="52"/>
      <c r="G78" s="120"/>
      <c r="H78" s="120"/>
      <c r="I78" s="120"/>
      <c r="J78" s="120"/>
      <c r="K78" s="120"/>
      <c r="L78" s="120"/>
      <c r="M78" s="120"/>
      <c r="P78" s="52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2:46" s="50" customFormat="1" x14ac:dyDescent="0.25">
      <c r="B79" s="51"/>
      <c r="E79" s="52" t="s">
        <v>65</v>
      </c>
      <c r="F79" s="5" t="s">
        <v>2</v>
      </c>
      <c r="G79" s="13">
        <f t="shared" ref="G79:M79" si="31">INDEX(range2b,sexvalueB,P$106)</f>
        <v>0.6</v>
      </c>
      <c r="H79" s="13">
        <f t="shared" si="31"/>
        <v>2</v>
      </c>
      <c r="I79" s="13">
        <f t="shared" si="31"/>
        <v>1.6</v>
      </c>
      <c r="J79" s="13">
        <f t="shared" si="31"/>
        <v>1.4</v>
      </c>
      <c r="K79" s="13">
        <f t="shared" si="31"/>
        <v>1.4</v>
      </c>
      <c r="L79" s="13">
        <f t="shared" si="31"/>
        <v>1.4</v>
      </c>
      <c r="M79" s="13">
        <f t="shared" si="31"/>
        <v>1.2</v>
      </c>
      <c r="P79" s="52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2:46" s="6" customFormat="1" x14ac:dyDescent="0.25">
      <c r="B80" s="43"/>
      <c r="E80" s="52"/>
      <c r="F80" s="9" t="s">
        <v>0</v>
      </c>
      <c r="G80" s="13">
        <f t="shared" ref="G80:M80" si="32">INDEX(range2b,sexvalueB+1,P$106)</f>
        <v>1.6</v>
      </c>
      <c r="H80" s="13">
        <f t="shared" si="32"/>
        <v>4.5</v>
      </c>
      <c r="I80" s="13">
        <f t="shared" si="32"/>
        <v>3.3</v>
      </c>
      <c r="J80" s="13">
        <f t="shared" si="32"/>
        <v>3.3</v>
      </c>
      <c r="K80" s="13">
        <f t="shared" si="32"/>
        <v>3.3</v>
      </c>
      <c r="L80" s="13">
        <f t="shared" si="32"/>
        <v>3.3</v>
      </c>
      <c r="M80" s="13">
        <f t="shared" si="32"/>
        <v>3.3</v>
      </c>
      <c r="N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</row>
    <row r="81" spans="2:46" s="6" customFormat="1" x14ac:dyDescent="0.25">
      <c r="B81" s="43"/>
      <c r="E81" s="52"/>
      <c r="F81" s="9" t="s">
        <v>3</v>
      </c>
      <c r="G81" s="13">
        <f t="shared" ref="G81:M81" si="33">INDEX(range2b,sexvalueB+2,P$106)</f>
        <v>0.9</v>
      </c>
      <c r="H81" s="13">
        <f t="shared" si="33"/>
        <v>2.8</v>
      </c>
      <c r="I81" s="13">
        <f t="shared" si="33"/>
        <v>2.8</v>
      </c>
      <c r="J81" s="13">
        <f t="shared" si="33"/>
        <v>2.2999999999999998</v>
      </c>
      <c r="K81" s="13">
        <f t="shared" si="33"/>
        <v>2.2999999999999998</v>
      </c>
      <c r="L81" s="13">
        <f t="shared" si="33"/>
        <v>2</v>
      </c>
      <c r="M81" s="13">
        <f t="shared" si="33"/>
        <v>2</v>
      </c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</row>
    <row r="82" spans="2:46" s="6" customFormat="1" x14ac:dyDescent="0.25">
      <c r="B82" s="43"/>
      <c r="E82" s="52"/>
      <c r="F82" s="9" t="s">
        <v>4</v>
      </c>
      <c r="G82" s="13">
        <f t="shared" ref="G82:M82" si="34">INDEX(range2b,sexvalueB+3,P$106)</f>
        <v>1</v>
      </c>
      <c r="H82" s="13">
        <f t="shared" si="34"/>
        <v>2.8</v>
      </c>
      <c r="I82" s="13">
        <f t="shared" si="34"/>
        <v>2.8</v>
      </c>
      <c r="J82" s="13">
        <f t="shared" si="34"/>
        <v>2.8</v>
      </c>
      <c r="K82" s="13">
        <f t="shared" si="34"/>
        <v>2.2999999999999998</v>
      </c>
      <c r="L82" s="13">
        <f t="shared" si="34"/>
        <v>2.2999999999999998</v>
      </c>
      <c r="M82" s="13">
        <f t="shared" si="34"/>
        <v>2.2999999999999998</v>
      </c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</row>
    <row r="83" spans="2:46" s="6" customFormat="1" x14ac:dyDescent="0.25">
      <c r="B83" s="43"/>
      <c r="E83" s="52"/>
      <c r="F83" s="50"/>
      <c r="G83" s="120"/>
      <c r="H83" s="120"/>
      <c r="I83" s="120"/>
      <c r="J83" s="120"/>
      <c r="K83" s="120"/>
      <c r="L83" s="120"/>
      <c r="M83" s="12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</row>
    <row r="84" spans="2:46" s="6" customFormat="1" x14ac:dyDescent="0.25">
      <c r="B84" s="43"/>
      <c r="E84" s="52"/>
      <c r="F84" s="5"/>
      <c r="G84" s="13"/>
      <c r="H84" s="13"/>
      <c r="I84" s="13"/>
      <c r="J84" s="13"/>
      <c r="K84" s="13"/>
      <c r="L84" s="13"/>
      <c r="M84" s="13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</row>
    <row r="85" spans="2:46" s="6" customFormat="1" x14ac:dyDescent="0.25">
      <c r="B85" s="43"/>
      <c r="E85" s="52" t="s">
        <v>29</v>
      </c>
      <c r="F85" s="5" t="s">
        <v>2</v>
      </c>
      <c r="G85" s="54">
        <f>G74+G79</f>
        <v>2.6</v>
      </c>
      <c r="H85" s="54">
        <f t="shared" ref="H85:M85" si="35">H74+H79</f>
        <v>3.4</v>
      </c>
      <c r="I85" s="54">
        <f t="shared" si="35"/>
        <v>3.6</v>
      </c>
      <c r="J85" s="54">
        <f t="shared" si="35"/>
        <v>3.6999999999999997</v>
      </c>
      <c r="K85" s="54">
        <f t="shared" si="35"/>
        <v>4.1999999999999993</v>
      </c>
      <c r="L85" s="54">
        <f t="shared" si="35"/>
        <v>4.6999999999999993</v>
      </c>
      <c r="M85" s="54">
        <f t="shared" si="35"/>
        <v>5.2</v>
      </c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</row>
    <row r="86" spans="2:46" s="6" customFormat="1" x14ac:dyDescent="0.25">
      <c r="B86" s="43"/>
      <c r="E86" s="52"/>
      <c r="F86" s="9" t="s">
        <v>0</v>
      </c>
      <c r="G86" s="54">
        <f t="shared" ref="G86" si="36">G75+G80</f>
        <v>5.6</v>
      </c>
      <c r="H86" s="54">
        <f t="shared" ref="H86:M86" si="37">H75+H80</f>
        <v>8.6999999999999993</v>
      </c>
      <c r="I86" s="54">
        <f t="shared" si="37"/>
        <v>8.5</v>
      </c>
      <c r="J86" s="54">
        <f t="shared" si="37"/>
        <v>9.6999999999999993</v>
      </c>
      <c r="K86" s="54">
        <f t="shared" si="37"/>
        <v>10.7</v>
      </c>
      <c r="L86" s="54">
        <f t="shared" si="37"/>
        <v>12.3</v>
      </c>
      <c r="M86" s="54">
        <f t="shared" si="37"/>
        <v>12.600000000000001</v>
      </c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</row>
    <row r="87" spans="2:46" s="6" customFormat="1" x14ac:dyDescent="0.25">
      <c r="B87" s="43"/>
      <c r="E87" s="52"/>
      <c r="F87" s="9" t="s">
        <v>3</v>
      </c>
      <c r="G87" s="54">
        <f t="shared" ref="G87" si="38">G76+G81</f>
        <v>4.9000000000000004</v>
      </c>
      <c r="H87" s="54">
        <f t="shared" ref="H87:M87" si="39">H76+H81</f>
        <v>6.1</v>
      </c>
      <c r="I87" s="54">
        <f t="shared" si="39"/>
        <v>7.6</v>
      </c>
      <c r="J87" s="54">
        <f t="shared" si="39"/>
        <v>7.1</v>
      </c>
      <c r="K87" s="54">
        <f t="shared" si="39"/>
        <v>7.5</v>
      </c>
      <c r="L87" s="54">
        <f t="shared" si="39"/>
        <v>7.7</v>
      </c>
      <c r="M87" s="54">
        <f t="shared" si="39"/>
        <v>8.4</v>
      </c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</row>
    <row r="88" spans="2:46" s="6" customFormat="1" x14ac:dyDescent="0.25">
      <c r="B88" s="43"/>
      <c r="E88" s="52"/>
      <c r="F88" s="9" t="s">
        <v>4</v>
      </c>
      <c r="G88" s="54">
        <f t="shared" ref="G88" si="40">G77+G82</f>
        <v>3.8</v>
      </c>
      <c r="H88" s="54">
        <f t="shared" ref="H88:M88" si="41">H77+H82</f>
        <v>4.4000000000000004</v>
      </c>
      <c r="I88" s="54">
        <f t="shared" si="41"/>
        <v>5.0999999999999996</v>
      </c>
      <c r="J88" s="54">
        <f t="shared" si="41"/>
        <v>5.6</v>
      </c>
      <c r="K88" s="54">
        <f t="shared" si="41"/>
        <v>5.6</v>
      </c>
      <c r="L88" s="54">
        <f t="shared" si="41"/>
        <v>6.3</v>
      </c>
      <c r="M88" s="54">
        <f t="shared" si="41"/>
        <v>6.8</v>
      </c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</row>
    <row r="89" spans="2:46" s="6" customFormat="1" ht="11.25" x14ac:dyDescent="0.25">
      <c r="B89" s="43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</row>
    <row r="90" spans="2:46" s="6" customFormat="1" ht="11.25" x14ac:dyDescent="0.25">
      <c r="B90" s="43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</row>
    <row r="91" spans="2:46" s="6" customFormat="1" x14ac:dyDescent="0.25">
      <c r="B91" s="43"/>
      <c r="E91" s="47"/>
      <c r="F91" s="48" t="s">
        <v>80</v>
      </c>
      <c r="G91" s="49" t="s">
        <v>8</v>
      </c>
      <c r="H91" s="49" t="s">
        <v>9</v>
      </c>
      <c r="I91" s="49" t="s">
        <v>10</v>
      </c>
      <c r="J91" s="49" t="s">
        <v>11</v>
      </c>
      <c r="K91" s="49" t="s">
        <v>12</v>
      </c>
      <c r="L91" s="49" t="s">
        <v>7</v>
      </c>
      <c r="M91" s="49" t="s">
        <v>13</v>
      </c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</row>
    <row r="92" spans="2:46" s="6" customFormat="1" ht="11.25" x14ac:dyDescent="0.25">
      <c r="B92" s="43"/>
      <c r="F92" s="2" t="s">
        <v>59</v>
      </c>
      <c r="G92" s="54">
        <f>SQRT((POWER(G81,2)+POWER(G80,2)))</f>
        <v>1.8357559750685821</v>
      </c>
      <c r="H92" s="54">
        <f t="shared" ref="H92:M92" si="42">SQRT((POWER(H81,2)+POWER(H80,2)))</f>
        <v>5.3</v>
      </c>
      <c r="I92" s="54">
        <f t="shared" si="42"/>
        <v>4.3278170016764799</v>
      </c>
      <c r="J92" s="54">
        <f t="shared" si="42"/>
        <v>4.0224370722237532</v>
      </c>
      <c r="K92" s="54">
        <f t="shared" si="42"/>
        <v>4.0224370722237532</v>
      </c>
      <c r="L92" s="54">
        <f t="shared" si="42"/>
        <v>3.8587562763149474</v>
      </c>
      <c r="M92" s="54">
        <f t="shared" si="42"/>
        <v>3.8587562763149474</v>
      </c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</row>
    <row r="93" spans="2:46" s="6" customFormat="1" ht="11.25" x14ac:dyDescent="0.25">
      <c r="B93" s="43"/>
      <c r="F93" s="2" t="s">
        <v>51</v>
      </c>
      <c r="G93" s="54">
        <f>SQRT((POWER(G87,2)+POWER(G86,2)))</f>
        <v>7.4411020689142546</v>
      </c>
      <c r="H93" s="54">
        <f t="shared" ref="H93:M93" si="43">SQRT((POWER(H87,2)+POWER(H86,2)))</f>
        <v>10.625441167311594</v>
      </c>
      <c r="I93" s="54">
        <f t="shared" si="43"/>
        <v>11.402192771568107</v>
      </c>
      <c r="J93" s="54">
        <f t="shared" si="43"/>
        <v>12.020815280171307</v>
      </c>
      <c r="K93" s="54">
        <f t="shared" si="43"/>
        <v>13.066751700403586</v>
      </c>
      <c r="L93" s="54">
        <f t="shared" si="43"/>
        <v>14.511374848717816</v>
      </c>
      <c r="M93" s="54">
        <f t="shared" si="43"/>
        <v>15.143315356948756</v>
      </c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</row>
    <row r="94" spans="2:46" s="6" customFormat="1" ht="11.25" x14ac:dyDescent="0.25">
      <c r="B94" s="43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</row>
    <row r="95" spans="2:46" s="6" customFormat="1" ht="12.75" x14ac:dyDescent="0.25">
      <c r="B95" s="43"/>
      <c r="F95" s="48" t="s">
        <v>82</v>
      </c>
      <c r="G95" s="49" t="s">
        <v>8</v>
      </c>
      <c r="H95" s="49" t="s">
        <v>9</v>
      </c>
      <c r="I95" s="49" t="s">
        <v>10</v>
      </c>
      <c r="J95" s="49" t="s">
        <v>11</v>
      </c>
      <c r="K95" s="49" t="s">
        <v>12</v>
      </c>
      <c r="L95" s="49" t="s">
        <v>7</v>
      </c>
      <c r="M95" s="49" t="s">
        <v>13</v>
      </c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</row>
    <row r="96" spans="2:46" s="6" customFormat="1" ht="11.25" x14ac:dyDescent="0.25">
      <c r="B96" s="43"/>
      <c r="F96" s="2" t="s">
        <v>59</v>
      </c>
      <c r="G96" s="125">
        <f>2*(G92*H39/100)</f>
        <v>7.4306352903451098E-2</v>
      </c>
      <c r="H96" s="125">
        <f t="shared" ref="H96:M96" si="44">2*(H92*I39/100)</f>
        <v>0.29274490642784184</v>
      </c>
      <c r="I96" s="125">
        <f t="shared" si="44"/>
        <v>0.10289756921101904</v>
      </c>
      <c r="J96" s="125">
        <f t="shared" si="44"/>
        <v>0.14915776590188995</v>
      </c>
      <c r="K96" s="125">
        <f t="shared" si="44"/>
        <v>0.18040620116886152</v>
      </c>
      <c r="L96" s="125">
        <f t="shared" si="44"/>
        <v>0.18973419979483733</v>
      </c>
      <c r="M96" s="125">
        <f t="shared" si="44"/>
        <v>0.22807726929069386</v>
      </c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</row>
    <row r="97" spans="2:52" s="6" customFormat="1" ht="11.25" x14ac:dyDescent="0.25">
      <c r="B97" s="43"/>
      <c r="F97" s="2" t="s">
        <v>51</v>
      </c>
      <c r="G97" s="125">
        <f>2*(G93*H40/100)</f>
        <v>0.17629734957666823</v>
      </c>
      <c r="H97" s="125">
        <f t="shared" ref="H97:M97" si="45">2*(H93*I40/100)</f>
        <v>0.4397995261531451</v>
      </c>
      <c r="I97" s="125">
        <f t="shared" si="45"/>
        <v>0.25284110737104748</v>
      </c>
      <c r="J97" s="125">
        <f t="shared" si="45"/>
        <v>0.34742478283869116</v>
      </c>
      <c r="K97" s="125">
        <f t="shared" si="45"/>
        <v>0.53513551983557273</v>
      </c>
      <c r="L97" s="125">
        <f t="shared" si="45"/>
        <v>0.67219171517860798</v>
      </c>
      <c r="M97" s="125">
        <f t="shared" si="45"/>
        <v>0.73430490396674686</v>
      </c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</row>
    <row r="98" spans="2:52" s="6" customFormat="1" ht="11.25" x14ac:dyDescent="0.25">
      <c r="B98" s="43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</row>
    <row r="99" spans="2:52" s="6" customFormat="1" ht="11.25" x14ac:dyDescent="0.25">
      <c r="B99" s="43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</row>
    <row r="100" spans="2:52" s="6" customFormat="1" ht="11.25" x14ac:dyDescent="0.25">
      <c r="B100" s="43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</row>
    <row r="101" spans="2:52" s="6" customFormat="1" ht="11.25" x14ac:dyDescent="0.25">
      <c r="B101" s="43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</row>
    <row r="102" spans="2:52" s="6" customFormat="1" ht="11.25" x14ac:dyDescent="0.25">
      <c r="B102" s="43"/>
    </row>
    <row r="103" spans="2:52" x14ac:dyDescent="0.2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5" spans="2:52" s="16" customFormat="1" ht="26.25" x14ac:dyDescent="0.25">
      <c r="B105" s="17"/>
      <c r="C105" s="18"/>
      <c r="D105" s="19" t="s">
        <v>21</v>
      </c>
      <c r="F105" s="20"/>
    </row>
    <row r="106" spans="2:52" s="21" customFormat="1" x14ac:dyDescent="0.25">
      <c r="C106" s="10"/>
      <c r="D106" s="22"/>
      <c r="F106" s="23"/>
      <c r="G106" s="21">
        <v>1</v>
      </c>
      <c r="H106" s="21">
        <v>2</v>
      </c>
      <c r="I106" s="21">
        <v>3</v>
      </c>
      <c r="J106" s="21">
        <v>4</v>
      </c>
      <c r="K106" s="21">
        <v>5</v>
      </c>
      <c r="L106" s="21">
        <v>6</v>
      </c>
      <c r="M106" s="21">
        <v>7</v>
      </c>
      <c r="N106" s="21">
        <v>8</v>
      </c>
      <c r="O106" s="21">
        <v>9</v>
      </c>
      <c r="P106" s="21">
        <v>10</v>
      </c>
      <c r="Q106" s="21">
        <v>11</v>
      </c>
      <c r="R106" s="21">
        <v>12</v>
      </c>
      <c r="S106" s="21">
        <v>13</v>
      </c>
      <c r="T106" s="21">
        <v>14</v>
      </c>
      <c r="U106" s="21">
        <v>15</v>
      </c>
      <c r="V106" s="21">
        <v>16</v>
      </c>
      <c r="W106" s="21">
        <v>17</v>
      </c>
      <c r="X106" s="21">
        <v>18</v>
      </c>
      <c r="Y106" s="21">
        <v>19</v>
      </c>
      <c r="Z106" s="21">
        <v>20</v>
      </c>
      <c r="AA106" s="21">
        <v>21</v>
      </c>
      <c r="AB106" s="21">
        <v>22</v>
      </c>
      <c r="AC106" s="21">
        <v>23</v>
      </c>
      <c r="AD106" s="21">
        <v>24</v>
      </c>
      <c r="AE106" s="21">
        <v>25</v>
      </c>
      <c r="AF106" s="21">
        <v>26</v>
      </c>
      <c r="AG106" s="21">
        <v>27</v>
      </c>
      <c r="AH106" s="21">
        <v>28</v>
      </c>
      <c r="AI106" s="21">
        <v>29</v>
      </c>
      <c r="AJ106" s="21">
        <v>30</v>
      </c>
      <c r="AK106" s="21">
        <v>31</v>
      </c>
      <c r="AL106" s="21">
        <v>32</v>
      </c>
      <c r="AM106" s="21">
        <v>33</v>
      </c>
      <c r="AN106" s="21">
        <v>34</v>
      </c>
      <c r="AO106" s="21">
        <v>35</v>
      </c>
      <c r="AP106" s="21">
        <v>36</v>
      </c>
      <c r="AQ106" s="21">
        <v>37</v>
      </c>
      <c r="AR106" s="21">
        <v>38</v>
      </c>
      <c r="AS106" s="21">
        <v>39</v>
      </c>
      <c r="AT106" s="21">
        <v>40</v>
      </c>
      <c r="AU106" s="21">
        <v>41</v>
      </c>
      <c r="AV106" s="21">
        <v>42</v>
      </c>
      <c r="AW106" s="21">
        <v>43</v>
      </c>
      <c r="AX106" s="21">
        <v>44</v>
      </c>
      <c r="AY106" s="21">
        <v>45</v>
      </c>
      <c r="AZ106" s="21">
        <v>46</v>
      </c>
    </row>
    <row r="107" spans="2:52" ht="23.25" x14ac:dyDescent="0.25">
      <c r="G107" s="15" t="s">
        <v>62</v>
      </c>
    </row>
    <row r="109" spans="2:52" s="4" customFormat="1" x14ac:dyDescent="0.25">
      <c r="B109" s="1"/>
      <c r="C109" s="2"/>
      <c r="D109" s="3"/>
      <c r="G109" s="4" t="s">
        <v>16</v>
      </c>
      <c r="O109" s="4" t="s">
        <v>17</v>
      </c>
      <c r="Y109" s="4" t="s">
        <v>18</v>
      </c>
      <c r="AH109" s="4" t="s">
        <v>19</v>
      </c>
      <c r="AQ109" s="4" t="s">
        <v>20</v>
      </c>
    </row>
    <row r="110" spans="2:52" ht="23.25" x14ac:dyDescent="0.25">
      <c r="F110" s="11" t="s">
        <v>15</v>
      </c>
      <c r="G110" s="107" t="s">
        <v>63</v>
      </c>
      <c r="H110" s="107" t="s">
        <v>64</v>
      </c>
      <c r="I110" s="108" t="s">
        <v>38</v>
      </c>
      <c r="J110" s="108" t="s">
        <v>39</v>
      </c>
      <c r="K110" s="108" t="s">
        <v>40</v>
      </c>
      <c r="L110" s="108" t="s">
        <v>41</v>
      </c>
      <c r="M110" s="108" t="s">
        <v>42</v>
      </c>
      <c r="O110" s="11" t="s">
        <v>15</v>
      </c>
      <c r="P110" s="107" t="s">
        <v>63</v>
      </c>
      <c r="Q110" s="107" t="s">
        <v>64</v>
      </c>
      <c r="R110" s="108" t="s">
        <v>38</v>
      </c>
      <c r="S110" s="108" t="s">
        <v>39</v>
      </c>
      <c r="T110" s="108" t="s">
        <v>40</v>
      </c>
      <c r="U110" s="108" t="s">
        <v>41</v>
      </c>
      <c r="V110" s="108" t="s">
        <v>42</v>
      </c>
      <c r="Y110" s="11" t="s">
        <v>15</v>
      </c>
      <c r="Z110" s="107" t="s">
        <v>63</v>
      </c>
      <c r="AA110" s="107" t="s">
        <v>64</v>
      </c>
      <c r="AB110" s="108" t="s">
        <v>38</v>
      </c>
      <c r="AC110" s="108" t="s">
        <v>39</v>
      </c>
      <c r="AD110" s="108" t="s">
        <v>40</v>
      </c>
      <c r="AE110" s="108" t="s">
        <v>41</v>
      </c>
      <c r="AF110" s="108" t="s">
        <v>42</v>
      </c>
      <c r="AH110" s="11" t="s">
        <v>15</v>
      </c>
      <c r="AI110" s="107" t="s">
        <v>63</v>
      </c>
      <c r="AJ110" s="107" t="s">
        <v>64</v>
      </c>
      <c r="AK110" s="108" t="s">
        <v>38</v>
      </c>
      <c r="AL110" s="108" t="s">
        <v>39</v>
      </c>
      <c r="AM110" s="108" t="s">
        <v>40</v>
      </c>
      <c r="AN110" s="108" t="s">
        <v>41</v>
      </c>
      <c r="AO110" s="108" t="s">
        <v>42</v>
      </c>
      <c r="AQ110" s="11" t="s">
        <v>15</v>
      </c>
      <c r="AR110" s="107" t="s">
        <v>63</v>
      </c>
      <c r="AS110" s="107" t="s">
        <v>64</v>
      </c>
      <c r="AT110" s="108" t="s">
        <v>38</v>
      </c>
      <c r="AU110" s="108" t="s">
        <v>39</v>
      </c>
      <c r="AV110" s="108" t="s">
        <v>40</v>
      </c>
      <c r="AW110" s="108" t="s">
        <v>41</v>
      </c>
      <c r="AX110" s="108" t="s">
        <v>42</v>
      </c>
    </row>
    <row r="111" spans="2:52" x14ac:dyDescent="0.25">
      <c r="C111" s="2" t="s">
        <v>1</v>
      </c>
      <c r="D111" s="3"/>
      <c r="E111" s="4"/>
      <c r="F111" s="5" t="s">
        <v>2</v>
      </c>
      <c r="G111" s="129">
        <v>2259526</v>
      </c>
      <c r="H111" s="129">
        <v>4534764</v>
      </c>
      <c r="I111" s="129">
        <v>2285480</v>
      </c>
      <c r="J111" s="129">
        <v>1651369</v>
      </c>
      <c r="K111" s="129">
        <v>1241984</v>
      </c>
      <c r="L111" s="129">
        <v>943655</v>
      </c>
      <c r="M111" s="129">
        <v>744919</v>
      </c>
      <c r="O111" s="5" t="s">
        <v>2</v>
      </c>
      <c r="P111" s="90">
        <v>2</v>
      </c>
      <c r="Q111" s="90">
        <v>1.4</v>
      </c>
      <c r="R111" s="90">
        <v>2</v>
      </c>
      <c r="S111" s="90">
        <v>2.2999999999999998</v>
      </c>
      <c r="T111" s="90">
        <v>2.8</v>
      </c>
      <c r="U111" s="90">
        <v>3.3</v>
      </c>
      <c r="V111" s="90">
        <v>4</v>
      </c>
      <c r="Y111" s="5" t="s">
        <v>2</v>
      </c>
      <c r="Z111" s="92">
        <v>90381.04</v>
      </c>
      <c r="AA111" s="80">
        <v>126973.39199999999</v>
      </c>
      <c r="AB111" s="92">
        <v>91419.199999999997</v>
      </c>
      <c r="AC111" s="92">
        <v>75962.973999999987</v>
      </c>
      <c r="AD111" s="92">
        <v>69551.103999999992</v>
      </c>
      <c r="AE111" s="92">
        <v>62281.23</v>
      </c>
      <c r="AF111" s="92">
        <v>59593.52</v>
      </c>
      <c r="AH111" s="5" t="s">
        <v>2</v>
      </c>
      <c r="AI111" s="82">
        <v>1</v>
      </c>
      <c r="AJ111" s="82">
        <v>1</v>
      </c>
      <c r="AK111" s="96">
        <v>1</v>
      </c>
      <c r="AL111" s="96">
        <v>1</v>
      </c>
      <c r="AM111" s="96">
        <v>1</v>
      </c>
      <c r="AN111" s="96">
        <v>1</v>
      </c>
      <c r="AO111" s="96">
        <v>1</v>
      </c>
      <c r="AQ111" s="5" t="s">
        <v>2</v>
      </c>
      <c r="AR111" s="83">
        <v>0.04</v>
      </c>
      <c r="AS111" s="83">
        <v>2.7999999999999997E-2</v>
      </c>
      <c r="AT111" s="98">
        <v>0.04</v>
      </c>
      <c r="AU111" s="98">
        <v>4.5999999999999999E-2</v>
      </c>
      <c r="AV111" s="98">
        <v>5.5999999999999994E-2</v>
      </c>
      <c r="AW111" s="98">
        <v>6.6000000000000003E-2</v>
      </c>
      <c r="AX111" s="98">
        <v>0.08</v>
      </c>
    </row>
    <row r="112" spans="2:52" x14ac:dyDescent="0.25">
      <c r="C112" s="6" t="s">
        <v>1</v>
      </c>
      <c r="D112" s="7"/>
      <c r="E112" s="8"/>
      <c r="F112" s="9" t="s">
        <v>0</v>
      </c>
      <c r="G112" s="128">
        <v>501981</v>
      </c>
      <c r="H112" s="128">
        <v>451301</v>
      </c>
      <c r="I112" s="128">
        <v>339823</v>
      </c>
      <c r="J112" s="128">
        <v>244493</v>
      </c>
      <c r="K112" s="128">
        <v>152833</v>
      </c>
      <c r="L112" s="128">
        <v>109676</v>
      </c>
      <c r="M112" s="128">
        <v>98090</v>
      </c>
      <c r="O112" s="9" t="s">
        <v>0</v>
      </c>
      <c r="P112" s="90">
        <v>4</v>
      </c>
      <c r="Q112" s="90">
        <v>4.2</v>
      </c>
      <c r="R112" s="90">
        <v>5.2</v>
      </c>
      <c r="S112" s="90">
        <v>6.4</v>
      </c>
      <c r="T112" s="90">
        <v>7.4</v>
      </c>
      <c r="U112" s="90">
        <v>9</v>
      </c>
      <c r="V112" s="90">
        <v>9.3000000000000007</v>
      </c>
      <c r="Y112" s="9" t="s">
        <v>0</v>
      </c>
      <c r="Z112" s="92">
        <v>40158.480000000003</v>
      </c>
      <c r="AA112" s="80">
        <v>37909.284000000007</v>
      </c>
      <c r="AB112" s="92">
        <v>35341.592000000004</v>
      </c>
      <c r="AC112" s="92">
        <v>31295.104000000003</v>
      </c>
      <c r="AD112" s="92">
        <v>22619.284</v>
      </c>
      <c r="AE112" s="92">
        <v>19741.68</v>
      </c>
      <c r="AF112" s="92">
        <v>18244.740000000002</v>
      </c>
      <c r="AH112" s="9" t="s">
        <v>0</v>
      </c>
      <c r="AI112" s="82">
        <v>0.22216208178175423</v>
      </c>
      <c r="AJ112" s="82">
        <v>9.9520283745747298E-2</v>
      </c>
      <c r="AK112" s="96">
        <v>0.14868780299980747</v>
      </c>
      <c r="AL112" s="96">
        <v>0.14805473519243731</v>
      </c>
      <c r="AM112" s="96">
        <v>0.12305553050602906</v>
      </c>
      <c r="AN112" s="96">
        <v>0.11622467957039384</v>
      </c>
      <c r="AO112" s="96">
        <v>0.13167874627979687</v>
      </c>
      <c r="AQ112" s="9" t="s">
        <v>0</v>
      </c>
      <c r="AR112" s="83">
        <v>1.7772966542540337E-2</v>
      </c>
      <c r="AS112" s="83">
        <v>8.3597038346427729E-3</v>
      </c>
      <c r="AT112" s="98">
        <v>1.5463531511979978E-2</v>
      </c>
      <c r="AU112" s="98">
        <v>1.8951006104631976E-2</v>
      </c>
      <c r="AV112" s="98">
        <v>1.8212218514892301E-2</v>
      </c>
      <c r="AW112" s="98">
        <v>2.0920442322670891E-2</v>
      </c>
      <c r="AX112" s="98">
        <v>2.4492246808042219E-2</v>
      </c>
    </row>
    <row r="113" spans="2:50" x14ac:dyDescent="0.25">
      <c r="C113" s="6" t="s">
        <v>1</v>
      </c>
      <c r="D113" s="7"/>
      <c r="E113" s="8"/>
      <c r="F113" s="9" t="s">
        <v>3</v>
      </c>
      <c r="G113" s="128">
        <v>594656</v>
      </c>
      <c r="H113" s="128">
        <v>933994</v>
      </c>
      <c r="I113" s="128">
        <v>376775</v>
      </c>
      <c r="J113" s="128">
        <v>353316</v>
      </c>
      <c r="K113" s="128">
        <v>312956</v>
      </c>
      <c r="L113" s="128">
        <v>254019</v>
      </c>
      <c r="M113" s="128">
        <v>237821</v>
      </c>
      <c r="O113" s="9" t="s">
        <v>3</v>
      </c>
      <c r="P113" s="90">
        <v>4</v>
      </c>
      <c r="Q113" s="90">
        <v>3.3</v>
      </c>
      <c r="R113" s="90">
        <v>4.8</v>
      </c>
      <c r="S113" s="90">
        <v>4.8</v>
      </c>
      <c r="T113" s="90">
        <v>5.2</v>
      </c>
      <c r="U113" s="90">
        <v>5.7</v>
      </c>
      <c r="V113" s="90">
        <v>6.4</v>
      </c>
      <c r="Y113" s="9" t="s">
        <v>3</v>
      </c>
      <c r="Z113" s="92">
        <v>47572.480000000003</v>
      </c>
      <c r="AA113" s="80">
        <v>61643.603999999992</v>
      </c>
      <c r="AB113" s="92">
        <v>36170.400000000001</v>
      </c>
      <c r="AC113" s="92">
        <v>33918.336000000003</v>
      </c>
      <c r="AD113" s="92">
        <v>32547.423999999999</v>
      </c>
      <c r="AE113" s="92">
        <v>28958.166000000001</v>
      </c>
      <c r="AF113" s="92">
        <v>30441.088000000003</v>
      </c>
      <c r="AH113" s="9" t="s">
        <v>3</v>
      </c>
      <c r="AI113" s="82">
        <v>0.26317732126118487</v>
      </c>
      <c r="AJ113" s="82">
        <v>0.20596308870759317</v>
      </c>
      <c r="AK113" s="96">
        <v>0.16485596023592419</v>
      </c>
      <c r="AL113" s="96">
        <v>0.21395339260940469</v>
      </c>
      <c r="AM113" s="96">
        <v>0.25198070184479027</v>
      </c>
      <c r="AN113" s="96">
        <v>0.26918630219730727</v>
      </c>
      <c r="AO113" s="96">
        <v>0.31925753001333029</v>
      </c>
      <c r="AQ113" s="9" t="s">
        <v>3</v>
      </c>
      <c r="AR113" s="83">
        <v>2.105418570089479E-2</v>
      </c>
      <c r="AS113" s="83">
        <v>1.3593563854701148E-2</v>
      </c>
      <c r="AT113" s="98">
        <v>1.5826172182648722E-2</v>
      </c>
      <c r="AU113" s="98">
        <v>2.0539525690502849E-2</v>
      </c>
      <c r="AV113" s="98">
        <v>2.6205992991858187E-2</v>
      </c>
      <c r="AW113" s="98">
        <v>3.0687238450493027E-2</v>
      </c>
      <c r="AX113" s="98">
        <v>4.0864963841706278E-2</v>
      </c>
    </row>
    <row r="114" spans="2:50" x14ac:dyDescent="0.25">
      <c r="C114" s="6" t="s">
        <v>1</v>
      </c>
      <c r="D114" s="7"/>
      <c r="E114" s="8"/>
      <c r="F114" s="9" t="s">
        <v>4</v>
      </c>
      <c r="G114" s="128">
        <v>1162889</v>
      </c>
      <c r="H114" s="128">
        <v>3149469</v>
      </c>
      <c r="I114" s="128">
        <v>1568882</v>
      </c>
      <c r="J114" s="128">
        <v>1053560</v>
      </c>
      <c r="K114" s="128">
        <v>776195</v>
      </c>
      <c r="L114" s="128">
        <v>579960</v>
      </c>
      <c r="M114" s="128">
        <v>409008</v>
      </c>
      <c r="O114" s="9" t="s">
        <v>4</v>
      </c>
      <c r="P114" s="90">
        <v>2.8</v>
      </c>
      <c r="Q114" s="90">
        <v>1.6</v>
      </c>
      <c r="R114" s="90">
        <v>2.2999999999999998</v>
      </c>
      <c r="S114" s="90">
        <v>2.8</v>
      </c>
      <c r="T114" s="90">
        <v>3.3</v>
      </c>
      <c r="U114" s="90">
        <v>4</v>
      </c>
      <c r="V114" s="90">
        <v>4.5</v>
      </c>
      <c r="Y114" s="9" t="s">
        <v>4</v>
      </c>
      <c r="Z114" s="92">
        <v>65121.783999999992</v>
      </c>
      <c r="AA114" s="80">
        <v>100783.008</v>
      </c>
      <c r="AB114" s="92">
        <v>72168.571999999986</v>
      </c>
      <c r="AC114" s="92">
        <v>58999.360000000001</v>
      </c>
      <c r="AD114" s="92">
        <v>51228.87</v>
      </c>
      <c r="AE114" s="92">
        <v>46396.800000000003</v>
      </c>
      <c r="AF114" s="92">
        <v>36810.720000000001</v>
      </c>
      <c r="AH114" s="9" t="s">
        <v>4</v>
      </c>
      <c r="AI114" s="82">
        <v>0.5146605969570609</v>
      </c>
      <c r="AJ114" s="82">
        <v>0.69451662754665955</v>
      </c>
      <c r="AK114" s="96">
        <v>0.68645623676426837</v>
      </c>
      <c r="AL114" s="96">
        <v>0.63799187219815801</v>
      </c>
      <c r="AM114" s="96">
        <v>0.62496376764918071</v>
      </c>
      <c r="AN114" s="96">
        <v>0.61458901823229883</v>
      </c>
      <c r="AO114" s="96">
        <v>0.54906372370687284</v>
      </c>
      <c r="AQ114" s="9" t="s">
        <v>4</v>
      </c>
      <c r="AR114" s="83">
        <v>2.8820993429595411E-2</v>
      </c>
      <c r="AS114" s="83">
        <v>2.2224532081493106E-2</v>
      </c>
      <c r="AT114" s="98">
        <v>3.1576986891156344E-2</v>
      </c>
      <c r="AU114" s="98">
        <v>3.5727544843096842E-2</v>
      </c>
      <c r="AV114" s="98">
        <v>4.1247608664845926E-2</v>
      </c>
      <c r="AW114" s="98">
        <v>4.9167121458583908E-2</v>
      </c>
      <c r="AX114" s="98">
        <v>4.9415735133618549E-2</v>
      </c>
    </row>
    <row r="115" spans="2:50" x14ac:dyDescent="0.25">
      <c r="C115" s="2" t="s">
        <v>5</v>
      </c>
      <c r="D115" s="3"/>
      <c r="E115" s="8"/>
      <c r="F115" s="5" t="s">
        <v>2</v>
      </c>
      <c r="G115" s="128">
        <v>1139637</v>
      </c>
      <c r="H115" s="128">
        <v>2183427</v>
      </c>
      <c r="I115" s="128">
        <v>1009346</v>
      </c>
      <c r="J115" s="128">
        <v>832009</v>
      </c>
      <c r="K115" s="128">
        <v>624535</v>
      </c>
      <c r="L115" s="128">
        <v>473535</v>
      </c>
      <c r="M115" s="128">
        <v>417174</v>
      </c>
      <c r="O115" s="5" t="s">
        <v>2</v>
      </c>
      <c r="P115" s="90">
        <v>2.8</v>
      </c>
      <c r="Q115" s="90">
        <v>2</v>
      </c>
      <c r="R115" s="90">
        <v>2.8</v>
      </c>
      <c r="S115" s="90">
        <v>3.3</v>
      </c>
      <c r="T115" s="90">
        <v>4</v>
      </c>
      <c r="U115" s="90">
        <v>4.2</v>
      </c>
      <c r="V115" s="90">
        <v>4.5</v>
      </c>
      <c r="Y115" s="5" t="s">
        <v>2</v>
      </c>
      <c r="Z115" s="92">
        <v>63819.671999999991</v>
      </c>
      <c r="AA115" s="80">
        <v>87337.08</v>
      </c>
      <c r="AB115" s="92">
        <v>56523.375999999997</v>
      </c>
      <c r="AC115" s="92">
        <v>54912.593999999997</v>
      </c>
      <c r="AD115" s="92">
        <v>49962.8</v>
      </c>
      <c r="AE115" s="92">
        <v>39776.94</v>
      </c>
      <c r="AF115" s="92">
        <v>37545.660000000003</v>
      </c>
      <c r="AH115" s="5" t="s">
        <v>2</v>
      </c>
      <c r="AI115" s="82">
        <v>1</v>
      </c>
      <c r="AJ115" s="82">
        <v>1</v>
      </c>
      <c r="AK115" s="96">
        <v>1</v>
      </c>
      <c r="AL115" s="96">
        <v>1</v>
      </c>
      <c r="AM115" s="96">
        <v>1</v>
      </c>
      <c r="AN115" s="96">
        <v>1</v>
      </c>
      <c r="AO115" s="96">
        <v>1</v>
      </c>
      <c r="AQ115" s="5" t="s">
        <v>2</v>
      </c>
      <c r="AR115" s="83">
        <v>5.5999999999999994E-2</v>
      </c>
      <c r="AS115" s="83">
        <v>0.04</v>
      </c>
      <c r="AT115" s="98">
        <v>5.5999999999999994E-2</v>
      </c>
      <c r="AU115" s="98">
        <v>6.6000000000000003E-2</v>
      </c>
      <c r="AV115" s="98">
        <v>0.08</v>
      </c>
      <c r="AW115" s="98">
        <v>8.4000000000000005E-2</v>
      </c>
      <c r="AX115" s="98">
        <v>0.09</v>
      </c>
    </row>
    <row r="116" spans="2:50" x14ac:dyDescent="0.25">
      <c r="C116" s="6" t="s">
        <v>5</v>
      </c>
      <c r="D116" s="7"/>
      <c r="E116" s="4"/>
      <c r="F116" s="9" t="s">
        <v>0</v>
      </c>
      <c r="G116" s="128">
        <v>275654</v>
      </c>
      <c r="H116" s="128">
        <v>369054</v>
      </c>
      <c r="I116" s="128">
        <v>219093</v>
      </c>
      <c r="J116" s="128">
        <v>174491</v>
      </c>
      <c r="K116" s="128">
        <v>107652</v>
      </c>
      <c r="L116" s="128">
        <v>75052</v>
      </c>
      <c r="M116" s="128">
        <v>70010</v>
      </c>
      <c r="O116" s="9" t="s">
        <v>0</v>
      </c>
      <c r="P116" s="90">
        <v>5.7</v>
      </c>
      <c r="Q116" s="90">
        <v>4.8</v>
      </c>
      <c r="R116" s="90">
        <v>6.4</v>
      </c>
      <c r="S116" s="90">
        <v>7.4</v>
      </c>
      <c r="T116" s="90">
        <v>9</v>
      </c>
      <c r="U116" s="90">
        <v>10.4</v>
      </c>
      <c r="V116" s="90">
        <v>10.8</v>
      </c>
      <c r="Y116" s="9" t="s">
        <v>0</v>
      </c>
      <c r="Z116" s="92">
        <v>31424.556</v>
      </c>
      <c r="AA116" s="80">
        <v>35429.184000000001</v>
      </c>
      <c r="AB116" s="92">
        <v>28043.904000000002</v>
      </c>
      <c r="AC116" s="92">
        <v>25824.668000000001</v>
      </c>
      <c r="AD116" s="92">
        <v>19377.36</v>
      </c>
      <c r="AE116" s="92">
        <v>15610.816000000001</v>
      </c>
      <c r="AF116" s="92">
        <v>15122.16</v>
      </c>
      <c r="AH116" s="9" t="s">
        <v>0</v>
      </c>
      <c r="AI116" s="82">
        <v>0.24187877367968924</v>
      </c>
      <c r="AJ116" s="82">
        <v>0.16902511510574889</v>
      </c>
      <c r="AK116" s="96">
        <v>0.21706431689430583</v>
      </c>
      <c r="AL116" s="96">
        <v>0.20972249098266965</v>
      </c>
      <c r="AM116" s="96">
        <v>0.17237144435459983</v>
      </c>
      <c r="AN116" s="96">
        <v>0.15849303641758264</v>
      </c>
      <c r="AO116" s="96">
        <v>0.16781966277860078</v>
      </c>
      <c r="AQ116" s="9" t="s">
        <v>0</v>
      </c>
      <c r="AR116" s="83">
        <v>2.7574180199484575E-2</v>
      </c>
      <c r="AS116" s="83">
        <v>1.6226411050151893E-2</v>
      </c>
      <c r="AT116" s="98">
        <v>2.7784232562471149E-2</v>
      </c>
      <c r="AU116" s="98">
        <v>3.1038928665435107E-2</v>
      </c>
      <c r="AV116" s="98">
        <v>3.1026859983827971E-2</v>
      </c>
      <c r="AW116" s="98">
        <v>3.2966551574857193E-2</v>
      </c>
      <c r="AX116" s="98">
        <v>3.6249047160177766E-2</v>
      </c>
    </row>
    <row r="117" spans="2:50" x14ac:dyDescent="0.25">
      <c r="C117" s="6" t="s">
        <v>5</v>
      </c>
      <c r="D117" s="7"/>
      <c r="E117" s="8"/>
      <c r="F117" s="9" t="s">
        <v>3</v>
      </c>
      <c r="G117" s="128">
        <v>298991</v>
      </c>
      <c r="H117" s="128">
        <v>678629</v>
      </c>
      <c r="I117" s="128">
        <v>234316</v>
      </c>
      <c r="J117" s="128">
        <v>244183</v>
      </c>
      <c r="K117" s="128">
        <v>195335</v>
      </c>
      <c r="L117" s="128">
        <v>141613</v>
      </c>
      <c r="M117" s="128">
        <v>169171</v>
      </c>
      <c r="O117" s="9" t="s">
        <v>3</v>
      </c>
      <c r="P117" s="90">
        <v>5.7</v>
      </c>
      <c r="Q117" s="90">
        <v>4</v>
      </c>
      <c r="R117" s="90">
        <v>6.4</v>
      </c>
      <c r="S117" s="90">
        <v>6.4</v>
      </c>
      <c r="T117" s="90">
        <v>7.4</v>
      </c>
      <c r="U117" s="90">
        <v>8.1</v>
      </c>
      <c r="V117" s="90">
        <v>7.4</v>
      </c>
      <c r="Y117" s="9" t="s">
        <v>3</v>
      </c>
      <c r="Z117" s="92">
        <v>34084.974000000002</v>
      </c>
      <c r="AA117" s="80">
        <v>54290.32</v>
      </c>
      <c r="AB117" s="92">
        <v>29992.448000000004</v>
      </c>
      <c r="AC117" s="92">
        <v>31255.424000000003</v>
      </c>
      <c r="AD117" s="92">
        <v>28909.58</v>
      </c>
      <c r="AE117" s="92">
        <v>22941.306</v>
      </c>
      <c r="AF117" s="92">
        <v>25037.308000000005</v>
      </c>
      <c r="AH117" s="9" t="s">
        <v>3</v>
      </c>
      <c r="AI117" s="82">
        <v>0.26235634680165704</v>
      </c>
      <c r="AJ117" s="82">
        <v>0.31080910880006524</v>
      </c>
      <c r="AK117" s="96">
        <v>0.23214636011833406</v>
      </c>
      <c r="AL117" s="96">
        <v>0.29348600796385615</v>
      </c>
      <c r="AM117" s="96">
        <v>0.31276869991273509</v>
      </c>
      <c r="AN117" s="96">
        <v>0.29905498009650816</v>
      </c>
      <c r="AO117" s="96">
        <v>0.40551664293556167</v>
      </c>
      <c r="AQ117" s="9" t="s">
        <v>3</v>
      </c>
      <c r="AR117" s="83">
        <v>2.9908623535388906E-2</v>
      </c>
      <c r="AS117" s="83">
        <v>2.4864728704005218E-2</v>
      </c>
      <c r="AT117" s="98">
        <v>2.9714734095146758E-2</v>
      </c>
      <c r="AU117" s="98">
        <v>3.7566209019373589E-2</v>
      </c>
      <c r="AV117" s="98">
        <v>4.62897675870848E-2</v>
      </c>
      <c r="AW117" s="98">
        <v>4.8446906775634319E-2</v>
      </c>
      <c r="AX117" s="98">
        <v>6.0016463154463129E-2</v>
      </c>
    </row>
    <row r="118" spans="2:50" x14ac:dyDescent="0.25">
      <c r="C118" s="6" t="s">
        <v>5</v>
      </c>
      <c r="D118" s="7"/>
      <c r="E118" s="8"/>
      <c r="F118" s="9" t="s">
        <v>4</v>
      </c>
      <c r="G118" s="128">
        <v>564992</v>
      </c>
      <c r="H118" s="128">
        <v>1135744</v>
      </c>
      <c r="I118" s="128">
        <v>555937</v>
      </c>
      <c r="J118" s="128">
        <v>413335</v>
      </c>
      <c r="K118" s="128">
        <v>321548</v>
      </c>
      <c r="L118" s="128">
        <v>256870</v>
      </c>
      <c r="M118" s="128">
        <v>177993</v>
      </c>
      <c r="O118" s="9" t="s">
        <v>4</v>
      </c>
      <c r="P118" s="90">
        <v>4</v>
      </c>
      <c r="Q118" s="90">
        <v>2.8</v>
      </c>
      <c r="R118" s="90">
        <v>4</v>
      </c>
      <c r="S118" s="90">
        <v>4.5</v>
      </c>
      <c r="T118" s="90">
        <v>5.2</v>
      </c>
      <c r="U118" s="90">
        <v>5.7</v>
      </c>
      <c r="V118" s="90">
        <v>7.4</v>
      </c>
      <c r="Y118" s="9" t="s">
        <v>4</v>
      </c>
      <c r="Z118" s="92">
        <v>45199.360000000001</v>
      </c>
      <c r="AA118" s="80">
        <v>63601.663999999997</v>
      </c>
      <c r="AB118" s="92">
        <v>44474.96</v>
      </c>
      <c r="AC118" s="92">
        <v>37200.15</v>
      </c>
      <c r="AD118" s="92">
        <v>33440.991999999998</v>
      </c>
      <c r="AE118" s="92">
        <v>29283.18</v>
      </c>
      <c r="AF118" s="92">
        <v>26342.964</v>
      </c>
      <c r="AH118" s="9" t="s">
        <v>4</v>
      </c>
      <c r="AI118" s="82">
        <v>0.49576487951865372</v>
      </c>
      <c r="AJ118" s="82">
        <v>0.52016577609418591</v>
      </c>
      <c r="AK118" s="96">
        <v>0.55078932298736016</v>
      </c>
      <c r="AL118" s="96">
        <v>0.49679150105347419</v>
      </c>
      <c r="AM118" s="96">
        <v>0.51485985573266513</v>
      </c>
      <c r="AN118" s="96">
        <v>0.54245198348590917</v>
      </c>
      <c r="AO118" s="96">
        <v>0.42666369428583756</v>
      </c>
      <c r="AQ118" s="9" t="s">
        <v>4</v>
      </c>
      <c r="AR118" s="83">
        <v>3.96611903614923E-2</v>
      </c>
      <c r="AS118" s="83">
        <v>2.912928346127441E-2</v>
      </c>
      <c r="AT118" s="98">
        <v>4.4063145838988814E-2</v>
      </c>
      <c r="AU118" s="98">
        <v>4.4711235094812674E-2</v>
      </c>
      <c r="AV118" s="98">
        <v>5.3545424996197175E-2</v>
      </c>
      <c r="AW118" s="98">
        <v>6.1839526117393649E-2</v>
      </c>
      <c r="AX118" s="98">
        <v>6.3146226754303966E-2</v>
      </c>
    </row>
    <row r="119" spans="2:50" x14ac:dyDescent="0.25">
      <c r="C119" s="2" t="s">
        <v>6</v>
      </c>
      <c r="D119" s="3"/>
      <c r="E119" s="8"/>
      <c r="F119" s="5" t="s">
        <v>2</v>
      </c>
      <c r="G119" s="128">
        <v>1119889</v>
      </c>
      <c r="H119" s="128">
        <v>2351337</v>
      </c>
      <c r="I119" s="128">
        <v>1276134</v>
      </c>
      <c r="J119" s="128">
        <v>819360</v>
      </c>
      <c r="K119" s="128">
        <v>617449</v>
      </c>
      <c r="L119" s="128">
        <v>470120</v>
      </c>
      <c r="M119" s="128">
        <v>327745</v>
      </c>
      <c r="O119" s="5" t="s">
        <v>2</v>
      </c>
      <c r="P119" s="90">
        <v>2.8</v>
      </c>
      <c r="Q119" s="90">
        <v>2</v>
      </c>
      <c r="R119" s="90">
        <v>2.8</v>
      </c>
      <c r="S119" s="90">
        <v>3.3</v>
      </c>
      <c r="T119" s="90">
        <v>4</v>
      </c>
      <c r="U119" s="90">
        <v>4.2</v>
      </c>
      <c r="V119" s="90">
        <v>5.2</v>
      </c>
      <c r="Y119" s="5" t="s">
        <v>2</v>
      </c>
      <c r="Z119" s="92">
        <v>62713.783999999992</v>
      </c>
      <c r="AA119" s="80">
        <v>94053.48</v>
      </c>
      <c r="AB119" s="92">
        <v>71463.504000000001</v>
      </c>
      <c r="AC119" s="92">
        <v>54077.760000000002</v>
      </c>
      <c r="AD119" s="92">
        <v>49395.92</v>
      </c>
      <c r="AE119" s="92">
        <v>39490.080000000002</v>
      </c>
      <c r="AF119" s="92">
        <v>34085.480000000003</v>
      </c>
      <c r="AH119" s="5" t="s">
        <v>2</v>
      </c>
      <c r="AI119" s="82">
        <v>1</v>
      </c>
      <c r="AJ119" s="82">
        <v>1</v>
      </c>
      <c r="AK119" s="96">
        <v>1</v>
      </c>
      <c r="AL119" s="96">
        <v>1</v>
      </c>
      <c r="AM119" s="96">
        <v>1</v>
      </c>
      <c r="AN119" s="96">
        <v>1</v>
      </c>
      <c r="AO119" s="96">
        <v>1</v>
      </c>
      <c r="AQ119" s="5" t="s">
        <v>2</v>
      </c>
      <c r="AR119" s="83">
        <v>5.5999999999999994E-2</v>
      </c>
      <c r="AS119" s="83">
        <v>0.04</v>
      </c>
      <c r="AT119" s="98">
        <v>5.5999999999999994E-2</v>
      </c>
      <c r="AU119" s="98">
        <v>6.6000000000000003E-2</v>
      </c>
      <c r="AV119" s="98">
        <v>0.08</v>
      </c>
      <c r="AW119" s="98">
        <v>8.4000000000000005E-2</v>
      </c>
      <c r="AX119" s="98">
        <v>0.10400000000000001</v>
      </c>
    </row>
    <row r="120" spans="2:50" x14ac:dyDescent="0.25">
      <c r="C120" s="6" t="s">
        <v>6</v>
      </c>
      <c r="D120" s="7"/>
      <c r="E120" s="8"/>
      <c r="F120" s="9" t="s">
        <v>0</v>
      </c>
      <c r="G120" s="128">
        <v>226327</v>
      </c>
      <c r="H120" s="128">
        <v>82247</v>
      </c>
      <c r="I120" s="128">
        <v>120730</v>
      </c>
      <c r="J120" s="128">
        <v>70002</v>
      </c>
      <c r="K120" s="128">
        <v>45181</v>
      </c>
      <c r="L120" s="128">
        <v>34624</v>
      </c>
      <c r="M120" s="128">
        <v>28080</v>
      </c>
      <c r="O120" s="9" t="s">
        <v>0</v>
      </c>
      <c r="P120" s="90">
        <v>6.4</v>
      </c>
      <c r="Q120" s="90">
        <v>10.1</v>
      </c>
      <c r="R120" s="90">
        <v>9</v>
      </c>
      <c r="S120" s="90">
        <v>10.8</v>
      </c>
      <c r="T120" s="90">
        <v>13.5</v>
      </c>
      <c r="U120" s="90">
        <v>16.5</v>
      </c>
      <c r="V120" s="90">
        <v>18.100000000000001</v>
      </c>
      <c r="Y120" s="9" t="s">
        <v>0</v>
      </c>
      <c r="Z120" s="92">
        <v>28969.856</v>
      </c>
      <c r="AA120" s="80">
        <v>16613.894</v>
      </c>
      <c r="AB120" s="92">
        <v>21731.4</v>
      </c>
      <c r="AC120" s="92">
        <v>15120.432000000003</v>
      </c>
      <c r="AD120" s="92">
        <v>12198.87</v>
      </c>
      <c r="AE120" s="92">
        <v>11425.92</v>
      </c>
      <c r="AF120" s="92">
        <v>10164.960000000001</v>
      </c>
      <c r="AH120" s="9" t="s">
        <v>0</v>
      </c>
      <c r="AI120" s="82">
        <v>0.20209770789783629</v>
      </c>
      <c r="AJ120" s="82">
        <v>3.4978822686837316E-2</v>
      </c>
      <c r="AK120" s="96">
        <v>9.4606052342465607E-2</v>
      </c>
      <c r="AL120" s="96">
        <v>8.5434973637961334E-2</v>
      </c>
      <c r="AM120" s="96">
        <v>7.3173654828172049E-2</v>
      </c>
      <c r="AN120" s="96">
        <v>7.3649281034629463E-2</v>
      </c>
      <c r="AO120" s="96">
        <v>8.5676364246594153E-2</v>
      </c>
      <c r="AQ120" s="9" t="s">
        <v>0</v>
      </c>
      <c r="AR120" s="83">
        <v>2.5868506610923044E-2</v>
      </c>
      <c r="AS120" s="83">
        <v>7.0657221827411373E-3</v>
      </c>
      <c r="AT120" s="98">
        <v>1.7029089421643811E-2</v>
      </c>
      <c r="AU120" s="98">
        <v>1.8453954305799648E-2</v>
      </c>
      <c r="AV120" s="98">
        <v>1.9756886803606453E-2</v>
      </c>
      <c r="AW120" s="98">
        <v>2.4304262741427721E-2</v>
      </c>
      <c r="AX120" s="98">
        <v>3.1014843857267084E-2</v>
      </c>
    </row>
    <row r="121" spans="2:50" x14ac:dyDescent="0.25">
      <c r="C121" s="6" t="s">
        <v>6</v>
      </c>
      <c r="D121" s="7"/>
      <c r="E121" s="4"/>
      <c r="F121" s="9" t="s">
        <v>3</v>
      </c>
      <c r="G121" s="128">
        <v>295665</v>
      </c>
      <c r="H121" s="128">
        <v>255365</v>
      </c>
      <c r="I121" s="128">
        <v>142459</v>
      </c>
      <c r="J121" s="128">
        <v>109133</v>
      </c>
      <c r="K121" s="128">
        <v>117621</v>
      </c>
      <c r="L121" s="128">
        <v>112406</v>
      </c>
      <c r="M121" s="128">
        <v>68650</v>
      </c>
      <c r="O121" s="9" t="s">
        <v>3</v>
      </c>
      <c r="P121" s="90">
        <v>5.7</v>
      </c>
      <c r="Q121" s="90">
        <v>5.7</v>
      </c>
      <c r="R121" s="90">
        <v>8.1</v>
      </c>
      <c r="S121" s="90">
        <v>9</v>
      </c>
      <c r="T121" s="90">
        <v>9</v>
      </c>
      <c r="U121" s="90">
        <v>9</v>
      </c>
      <c r="V121" s="90">
        <v>11.2</v>
      </c>
      <c r="Y121" s="9" t="s">
        <v>3</v>
      </c>
      <c r="Z121" s="92">
        <v>33705.81</v>
      </c>
      <c r="AA121" s="80">
        <v>29111.61</v>
      </c>
      <c r="AB121" s="92">
        <v>23078.357999999997</v>
      </c>
      <c r="AC121" s="92">
        <v>19643.939999999999</v>
      </c>
      <c r="AD121" s="92">
        <v>21171.78</v>
      </c>
      <c r="AE121" s="92">
        <v>20233.080000000002</v>
      </c>
      <c r="AF121" s="92">
        <v>15377.6</v>
      </c>
      <c r="AH121" s="9" t="s">
        <v>3</v>
      </c>
      <c r="AI121" s="82">
        <v>0.26401277269443668</v>
      </c>
      <c r="AJ121" s="82">
        <v>0.10860416860705208</v>
      </c>
      <c r="AK121" s="96">
        <v>0.11163326108386737</v>
      </c>
      <c r="AL121" s="96">
        <v>0.13319297988674086</v>
      </c>
      <c r="AM121" s="96">
        <v>0.19049508542405932</v>
      </c>
      <c r="AN121" s="96">
        <v>0.23910065515187612</v>
      </c>
      <c r="AO121" s="96">
        <v>0.20946162412851455</v>
      </c>
      <c r="AQ121" s="9" t="s">
        <v>3</v>
      </c>
      <c r="AR121" s="83">
        <v>3.0097456087165783E-2</v>
      </c>
      <c r="AS121" s="83">
        <v>1.2380875221203937E-2</v>
      </c>
      <c r="AT121" s="98">
        <v>1.8084588295586512E-2</v>
      </c>
      <c r="AU121" s="98">
        <v>2.3974736379613355E-2</v>
      </c>
      <c r="AV121" s="98">
        <v>3.4289115376330677E-2</v>
      </c>
      <c r="AW121" s="98">
        <v>4.30381179273377E-2</v>
      </c>
      <c r="AX121" s="98">
        <v>4.6919403804787256E-2</v>
      </c>
    </row>
    <row r="122" spans="2:50" x14ac:dyDescent="0.25">
      <c r="C122" s="6" t="s">
        <v>6</v>
      </c>
      <c r="D122" s="7"/>
      <c r="E122" s="8"/>
      <c r="F122" s="9" t="s">
        <v>4</v>
      </c>
      <c r="G122" s="130">
        <v>597897</v>
      </c>
      <c r="H122" s="130">
        <v>2013725</v>
      </c>
      <c r="I122" s="130">
        <v>1012945</v>
      </c>
      <c r="J122" s="130">
        <v>640225</v>
      </c>
      <c r="K122" s="130">
        <v>454647</v>
      </c>
      <c r="L122" s="130">
        <v>323090</v>
      </c>
      <c r="M122" s="130">
        <v>231015</v>
      </c>
      <c r="O122" s="9" t="s">
        <v>4</v>
      </c>
      <c r="P122" s="90">
        <v>4</v>
      </c>
      <c r="Q122" s="90">
        <v>2</v>
      </c>
      <c r="R122" s="94">
        <v>2.8</v>
      </c>
      <c r="S122" s="94">
        <v>4</v>
      </c>
      <c r="T122" s="94">
        <v>4.2</v>
      </c>
      <c r="U122" s="94">
        <v>5.2</v>
      </c>
      <c r="V122" s="94">
        <v>6.4</v>
      </c>
      <c r="Y122" s="9" t="s">
        <v>4</v>
      </c>
      <c r="Z122" s="91">
        <v>47831.76</v>
      </c>
      <c r="AA122" s="80">
        <v>80549</v>
      </c>
      <c r="AB122" s="91">
        <v>56724.92</v>
      </c>
      <c r="AC122" s="91">
        <v>51218</v>
      </c>
      <c r="AD122" s="91">
        <v>38190.348000000005</v>
      </c>
      <c r="AE122" s="91">
        <v>33601.360000000001</v>
      </c>
      <c r="AF122" s="91">
        <v>29569.919999999998</v>
      </c>
      <c r="AH122" s="9" t="s">
        <v>4</v>
      </c>
      <c r="AI122" s="82">
        <v>0.533889519407727</v>
      </c>
      <c r="AJ122" s="82">
        <v>0.85641700870611059</v>
      </c>
      <c r="AK122" s="95">
        <v>0.79376068657366705</v>
      </c>
      <c r="AL122" s="95">
        <v>0.78137204647529779</v>
      </c>
      <c r="AM122" s="95">
        <v>0.7363312597477687</v>
      </c>
      <c r="AN122" s="95">
        <v>0.68725006381349441</v>
      </c>
      <c r="AO122" s="95">
        <v>0.70486201162489126</v>
      </c>
      <c r="AQ122" s="9" t="s">
        <v>4</v>
      </c>
      <c r="AR122" s="83">
        <v>4.2711161552618157E-2</v>
      </c>
      <c r="AS122" s="83">
        <v>3.4256680348244424E-2</v>
      </c>
      <c r="AT122" s="97">
        <v>4.445059844812535E-2</v>
      </c>
      <c r="AU122" s="97">
        <v>6.2509763718023817E-2</v>
      </c>
      <c r="AV122" s="97">
        <v>6.1851825818812572E-2</v>
      </c>
      <c r="AW122" s="97">
        <v>7.1474006636603415E-2</v>
      </c>
      <c r="AX122" s="97">
        <v>9.0222337487986082E-2</v>
      </c>
    </row>
    <row r="123" spans="2:50" x14ac:dyDescent="0.25">
      <c r="N123" s="9"/>
      <c r="O123" s="13"/>
      <c r="P123" s="13"/>
      <c r="Q123" s="13"/>
      <c r="R123" s="13"/>
      <c r="S123" s="13"/>
      <c r="T123" s="13"/>
    </row>
    <row r="124" spans="2:50" ht="23.25" x14ac:dyDescent="0.25">
      <c r="G124" s="15" t="s">
        <v>65</v>
      </c>
      <c r="N124" s="9"/>
      <c r="O124" s="13"/>
      <c r="P124" s="13"/>
      <c r="Q124" s="13"/>
      <c r="R124" s="13"/>
      <c r="S124" s="13"/>
      <c r="T124" s="13"/>
    </row>
    <row r="125" spans="2:50" x14ac:dyDescent="0.25">
      <c r="N125" s="9"/>
      <c r="O125" s="13"/>
      <c r="P125" s="13"/>
      <c r="Q125" s="13"/>
      <c r="R125" s="13"/>
      <c r="S125" s="13"/>
      <c r="T125" s="13"/>
    </row>
    <row r="126" spans="2:50" s="4" customFormat="1" x14ac:dyDescent="0.25">
      <c r="B126" s="1"/>
      <c r="C126" s="2"/>
      <c r="D126" s="3"/>
      <c r="G126" s="4" t="s">
        <v>16</v>
      </c>
      <c r="O126" s="4" t="s">
        <v>17</v>
      </c>
      <c r="Y126" s="4" t="s">
        <v>18</v>
      </c>
      <c r="AH126" s="4" t="s">
        <v>19</v>
      </c>
      <c r="AQ126" s="4" t="s">
        <v>20</v>
      </c>
    </row>
    <row r="127" spans="2:50" ht="23.25" x14ac:dyDescent="0.25">
      <c r="F127" s="11" t="s">
        <v>15</v>
      </c>
      <c r="G127" s="107" t="s">
        <v>63</v>
      </c>
      <c r="H127" s="107" t="s">
        <v>64</v>
      </c>
      <c r="I127" s="108" t="s">
        <v>38</v>
      </c>
      <c r="J127" s="108" t="s">
        <v>39</v>
      </c>
      <c r="K127" s="108" t="s">
        <v>40</v>
      </c>
      <c r="L127" s="108" t="s">
        <v>41</v>
      </c>
      <c r="M127" s="108" t="s">
        <v>42</v>
      </c>
      <c r="O127" s="11" t="s">
        <v>15</v>
      </c>
      <c r="P127" s="107" t="s">
        <v>63</v>
      </c>
      <c r="Q127" s="107" t="s">
        <v>64</v>
      </c>
      <c r="R127" s="108" t="s">
        <v>38</v>
      </c>
      <c r="S127" s="108" t="s">
        <v>39</v>
      </c>
      <c r="T127" s="108" t="s">
        <v>40</v>
      </c>
      <c r="U127" s="108" t="s">
        <v>41</v>
      </c>
      <c r="V127" s="108" t="s">
        <v>42</v>
      </c>
      <c r="Y127" s="11" t="s">
        <v>15</v>
      </c>
      <c r="Z127" s="107" t="s">
        <v>63</v>
      </c>
      <c r="AA127" s="107" t="s">
        <v>64</v>
      </c>
      <c r="AB127" s="108" t="s">
        <v>38</v>
      </c>
      <c r="AC127" s="108" t="s">
        <v>39</v>
      </c>
      <c r="AD127" s="108" t="s">
        <v>40</v>
      </c>
      <c r="AE127" s="108" t="s">
        <v>41</v>
      </c>
      <c r="AF127" s="108" t="s">
        <v>42</v>
      </c>
      <c r="AH127" s="11" t="s">
        <v>15</v>
      </c>
      <c r="AI127" s="107" t="s">
        <v>63</v>
      </c>
      <c r="AJ127" s="107" t="s">
        <v>64</v>
      </c>
      <c r="AK127" s="108" t="s">
        <v>38</v>
      </c>
      <c r="AL127" s="108" t="s">
        <v>39</v>
      </c>
      <c r="AM127" s="108" t="s">
        <v>40</v>
      </c>
      <c r="AN127" s="108" t="s">
        <v>41</v>
      </c>
      <c r="AO127" s="108" t="s">
        <v>42</v>
      </c>
      <c r="AQ127" s="11" t="s">
        <v>15</v>
      </c>
      <c r="AR127" s="107" t="s">
        <v>63</v>
      </c>
      <c r="AS127" s="107" t="s">
        <v>64</v>
      </c>
      <c r="AT127" s="108" t="s">
        <v>38</v>
      </c>
      <c r="AU127" s="108" t="s">
        <v>39</v>
      </c>
      <c r="AV127" s="108" t="s">
        <v>40</v>
      </c>
      <c r="AW127" s="108" t="s">
        <v>41</v>
      </c>
      <c r="AX127" s="108" t="s">
        <v>42</v>
      </c>
    </row>
    <row r="128" spans="2:50" x14ac:dyDescent="0.25">
      <c r="C128" s="2" t="s">
        <v>1</v>
      </c>
      <c r="D128" s="3"/>
      <c r="E128" s="4"/>
      <c r="F128" s="5" t="s">
        <v>2</v>
      </c>
      <c r="G128" s="129">
        <v>19224318</v>
      </c>
      <c r="H128" s="129">
        <v>2709792</v>
      </c>
      <c r="I128" s="129">
        <v>3274421</v>
      </c>
      <c r="J128" s="129">
        <v>4018419</v>
      </c>
      <c r="K128" s="129">
        <v>4624825</v>
      </c>
      <c r="L128" s="129">
        <v>4892557</v>
      </c>
      <c r="M128" s="129">
        <v>5146260</v>
      </c>
      <c r="O128" s="5" t="s">
        <v>2</v>
      </c>
      <c r="P128" s="90">
        <v>0.6</v>
      </c>
      <c r="Q128" s="90">
        <v>2</v>
      </c>
      <c r="R128" s="90">
        <v>1.6</v>
      </c>
      <c r="S128" s="90">
        <v>1.4</v>
      </c>
      <c r="T128" s="90">
        <v>1.4</v>
      </c>
      <c r="U128" s="90">
        <v>1.4</v>
      </c>
      <c r="V128" s="90">
        <v>1.2</v>
      </c>
      <c r="Y128" s="5" t="s">
        <v>2</v>
      </c>
      <c r="Z128" s="92">
        <v>230691.81599999999</v>
      </c>
      <c r="AA128" s="92">
        <v>108391.67999999999</v>
      </c>
      <c r="AB128" s="92">
        <v>104781.47200000001</v>
      </c>
      <c r="AC128" s="92">
        <v>112515.73199999999</v>
      </c>
      <c r="AD128" s="92">
        <v>129495.1</v>
      </c>
      <c r="AE128" s="92">
        <v>136991.59599999999</v>
      </c>
      <c r="AF128" s="92">
        <v>123510.24</v>
      </c>
      <c r="AH128" s="5" t="s">
        <v>2</v>
      </c>
      <c r="AI128" s="96">
        <v>1</v>
      </c>
      <c r="AJ128" s="96">
        <v>1</v>
      </c>
      <c r="AK128" s="96">
        <v>1</v>
      </c>
      <c r="AL128" s="96">
        <v>1</v>
      </c>
      <c r="AM128" s="96">
        <v>1</v>
      </c>
      <c r="AN128" s="96">
        <v>1</v>
      </c>
      <c r="AO128" s="96">
        <v>1</v>
      </c>
      <c r="AQ128" s="5" t="s">
        <v>2</v>
      </c>
      <c r="AR128" s="98">
        <v>1.2E-2</v>
      </c>
      <c r="AS128" s="98">
        <v>0.04</v>
      </c>
      <c r="AT128" s="98">
        <v>3.2000000000000001E-2</v>
      </c>
      <c r="AU128" s="98">
        <v>2.7999999999999997E-2</v>
      </c>
      <c r="AV128" s="98">
        <v>2.7999999999999997E-2</v>
      </c>
      <c r="AW128" s="98">
        <v>2.7999999999999997E-2</v>
      </c>
      <c r="AX128" s="98">
        <v>2.4E-2</v>
      </c>
    </row>
    <row r="129" spans="3:50" x14ac:dyDescent="0.25">
      <c r="C129" s="6" t="s">
        <v>1</v>
      </c>
      <c r="D129" s="7"/>
      <c r="E129" s="8"/>
      <c r="F129" s="9" t="s">
        <v>0</v>
      </c>
      <c r="G129" s="128">
        <v>3960401</v>
      </c>
      <c r="H129" s="128">
        <v>438592</v>
      </c>
      <c r="I129" s="128">
        <v>973818</v>
      </c>
      <c r="J129" s="128">
        <v>896285</v>
      </c>
      <c r="K129" s="128">
        <v>885551</v>
      </c>
      <c r="L129" s="128">
        <v>847246</v>
      </c>
      <c r="M129" s="128">
        <v>795743</v>
      </c>
      <c r="O129" s="9" t="s">
        <v>0</v>
      </c>
      <c r="P129" s="90">
        <v>1.6</v>
      </c>
      <c r="Q129" s="90">
        <v>4.5</v>
      </c>
      <c r="R129" s="90">
        <v>3.3</v>
      </c>
      <c r="S129" s="90">
        <v>3.3</v>
      </c>
      <c r="T129" s="90">
        <v>3.3</v>
      </c>
      <c r="U129" s="90">
        <v>3.3</v>
      </c>
      <c r="V129" s="90">
        <v>3.3</v>
      </c>
      <c r="Y129" s="9" t="s">
        <v>0</v>
      </c>
      <c r="Z129" s="92">
        <v>126732.83200000001</v>
      </c>
      <c r="AA129" s="92">
        <v>39473.279999999999</v>
      </c>
      <c r="AB129" s="92">
        <v>64271.987999999998</v>
      </c>
      <c r="AC129" s="92">
        <v>59154.81</v>
      </c>
      <c r="AD129" s="92">
        <v>58446.365999999995</v>
      </c>
      <c r="AE129" s="92">
        <v>55918.235999999997</v>
      </c>
      <c r="AF129" s="92">
        <v>52519.038</v>
      </c>
      <c r="AH129" s="9" t="s">
        <v>0</v>
      </c>
      <c r="AI129" s="96">
        <v>0.20600996092553192</v>
      </c>
      <c r="AJ129" s="96">
        <v>0.16185448920064713</v>
      </c>
      <c r="AK129" s="96">
        <v>0.29740158641787356</v>
      </c>
      <c r="AL129" s="96">
        <v>0.22304418727862874</v>
      </c>
      <c r="AM129" s="96">
        <v>0.19147773158984394</v>
      </c>
      <c r="AN129" s="96">
        <v>0.1731703892259201</v>
      </c>
      <c r="AO129" s="96">
        <v>0.1546254950196842</v>
      </c>
      <c r="AQ129" s="9" t="s">
        <v>0</v>
      </c>
      <c r="AR129" s="98">
        <v>6.5923187496170219E-3</v>
      </c>
      <c r="AS129" s="98">
        <v>1.456690402805824E-2</v>
      </c>
      <c r="AT129" s="98">
        <v>1.9628504703579654E-2</v>
      </c>
      <c r="AU129" s="98">
        <v>1.4720916360389495E-2</v>
      </c>
      <c r="AV129" s="98">
        <v>1.2637530284929699E-2</v>
      </c>
      <c r="AW129" s="98">
        <v>1.1429245688910725E-2</v>
      </c>
      <c r="AX129" s="98">
        <v>1.0205282671299156E-2</v>
      </c>
    </row>
    <row r="130" spans="3:50" x14ac:dyDescent="0.25">
      <c r="C130" s="6" t="s">
        <v>1</v>
      </c>
      <c r="D130" s="7"/>
      <c r="E130" s="8"/>
      <c r="F130" s="9" t="s">
        <v>3</v>
      </c>
      <c r="G130" s="128">
        <v>8015307</v>
      </c>
      <c r="H130" s="128">
        <v>1211279</v>
      </c>
      <c r="I130" s="128">
        <v>1157668</v>
      </c>
      <c r="J130" s="128">
        <v>1661777</v>
      </c>
      <c r="K130" s="128">
        <v>1985847</v>
      </c>
      <c r="L130" s="128">
        <v>2082945</v>
      </c>
      <c r="M130" s="128">
        <v>2351676</v>
      </c>
      <c r="O130" s="9" t="s">
        <v>3</v>
      </c>
      <c r="P130" s="90">
        <v>0.9</v>
      </c>
      <c r="Q130" s="90">
        <v>2.8</v>
      </c>
      <c r="R130" s="90">
        <v>2.8</v>
      </c>
      <c r="S130" s="90">
        <v>2.2999999999999998</v>
      </c>
      <c r="T130" s="90">
        <v>2.2999999999999998</v>
      </c>
      <c r="U130" s="90">
        <v>2</v>
      </c>
      <c r="V130" s="90">
        <v>2</v>
      </c>
      <c r="Y130" s="9" t="s">
        <v>3</v>
      </c>
      <c r="Z130" s="92">
        <v>144275.52599999998</v>
      </c>
      <c r="AA130" s="92">
        <v>67831.623999999996</v>
      </c>
      <c r="AB130" s="92">
        <v>64829.407999999996</v>
      </c>
      <c r="AC130" s="92">
        <v>76441.741999999998</v>
      </c>
      <c r="AD130" s="92">
        <v>91348.962</v>
      </c>
      <c r="AE130" s="92">
        <v>83317.8</v>
      </c>
      <c r="AF130" s="92">
        <v>94067.04</v>
      </c>
      <c r="AH130" s="9" t="s">
        <v>3</v>
      </c>
      <c r="AI130" s="96">
        <v>0.4169358309615977</v>
      </c>
      <c r="AJ130" s="96">
        <v>0.44700072920726019</v>
      </c>
      <c r="AK130" s="96">
        <v>0.35354891750327766</v>
      </c>
      <c r="AL130" s="96">
        <v>0.41354000167727656</v>
      </c>
      <c r="AM130" s="96">
        <v>0.42938857145946063</v>
      </c>
      <c r="AN130" s="96">
        <v>0.42573750290492274</v>
      </c>
      <c r="AO130" s="96">
        <v>0.45696797285795898</v>
      </c>
      <c r="AQ130" s="9" t="s">
        <v>3</v>
      </c>
      <c r="AR130" s="98">
        <v>7.5048449573087584E-3</v>
      </c>
      <c r="AS130" s="98">
        <v>2.5032040835606569E-2</v>
      </c>
      <c r="AT130" s="98">
        <v>1.9798739380183547E-2</v>
      </c>
      <c r="AU130" s="98">
        <v>1.9022840077154723E-2</v>
      </c>
      <c r="AV130" s="98">
        <v>1.9751874287135186E-2</v>
      </c>
      <c r="AW130" s="98">
        <v>1.7029500116196909E-2</v>
      </c>
      <c r="AX130" s="98">
        <v>1.827871891431836E-2</v>
      </c>
    </row>
    <row r="131" spans="3:50" x14ac:dyDescent="0.25">
      <c r="C131" s="6" t="s">
        <v>1</v>
      </c>
      <c r="D131" s="7"/>
      <c r="E131" s="8"/>
      <c r="F131" s="9" t="s">
        <v>4</v>
      </c>
      <c r="G131" s="128">
        <v>7248610</v>
      </c>
      <c r="H131" s="128">
        <v>1059921</v>
      </c>
      <c r="I131" s="128">
        <v>1142935</v>
      </c>
      <c r="J131" s="128">
        <v>1460357</v>
      </c>
      <c r="K131" s="128">
        <v>1753427</v>
      </c>
      <c r="L131" s="128">
        <v>1962366</v>
      </c>
      <c r="M131" s="128">
        <v>1998841</v>
      </c>
      <c r="O131" s="9" t="s">
        <v>4</v>
      </c>
      <c r="P131" s="90">
        <v>1</v>
      </c>
      <c r="Q131" s="90">
        <v>2.8</v>
      </c>
      <c r="R131" s="90">
        <v>2.8</v>
      </c>
      <c r="S131" s="90">
        <v>2.8</v>
      </c>
      <c r="T131" s="90">
        <v>2.2999999999999998</v>
      </c>
      <c r="U131" s="90">
        <v>2.2999999999999998</v>
      </c>
      <c r="V131" s="90">
        <v>2.2999999999999998</v>
      </c>
      <c r="Y131" s="9" t="s">
        <v>4</v>
      </c>
      <c r="Z131" s="92">
        <v>144972.20000000001</v>
      </c>
      <c r="AA131" s="92">
        <v>59355.575999999994</v>
      </c>
      <c r="AB131" s="92">
        <v>64004.36</v>
      </c>
      <c r="AC131" s="92">
        <v>81779.991999999998</v>
      </c>
      <c r="AD131" s="92">
        <v>80657.641999999993</v>
      </c>
      <c r="AE131" s="92">
        <v>90268.835999999996</v>
      </c>
      <c r="AF131" s="92">
        <v>91946.686000000002</v>
      </c>
      <c r="AH131" s="9" t="s">
        <v>4</v>
      </c>
      <c r="AI131" s="96">
        <v>0.37705420811287038</v>
      </c>
      <c r="AJ131" s="96">
        <v>0.39114478159209265</v>
      </c>
      <c r="AK131" s="96">
        <v>0.34904949607884878</v>
      </c>
      <c r="AL131" s="96">
        <v>0.36341581104409471</v>
      </c>
      <c r="AM131" s="96">
        <v>0.37913369695069543</v>
      </c>
      <c r="AN131" s="96">
        <v>0.40109210786915717</v>
      </c>
      <c r="AO131" s="96">
        <v>0.38840653212235682</v>
      </c>
      <c r="AQ131" s="9" t="s">
        <v>4</v>
      </c>
      <c r="AR131" s="98">
        <v>7.541084162257408E-3</v>
      </c>
      <c r="AS131" s="98">
        <v>2.1904107769157188E-2</v>
      </c>
      <c r="AT131" s="98">
        <v>1.9546771780415532E-2</v>
      </c>
      <c r="AU131" s="98">
        <v>2.0351285418469301E-2</v>
      </c>
      <c r="AV131" s="98">
        <v>1.7440150059731988E-2</v>
      </c>
      <c r="AW131" s="98">
        <v>1.8450236961981229E-2</v>
      </c>
      <c r="AX131" s="98">
        <v>1.7866700477628412E-2</v>
      </c>
    </row>
    <row r="132" spans="3:50" x14ac:dyDescent="0.25">
      <c r="C132" s="2" t="s">
        <v>5</v>
      </c>
      <c r="D132" s="3"/>
      <c r="E132" s="8"/>
      <c r="F132" s="5" t="s">
        <v>2</v>
      </c>
      <c r="G132" s="128">
        <v>9533599</v>
      </c>
      <c r="H132" s="128">
        <v>1319134</v>
      </c>
      <c r="I132" s="128">
        <v>1370554</v>
      </c>
      <c r="J132" s="128">
        <v>1799560</v>
      </c>
      <c r="K132" s="128">
        <v>2266866</v>
      </c>
      <c r="L132" s="128">
        <v>2550751</v>
      </c>
      <c r="M132" s="128">
        <v>2872227</v>
      </c>
      <c r="O132" s="5" t="s">
        <v>2</v>
      </c>
      <c r="P132" s="90">
        <v>0.8</v>
      </c>
      <c r="Q132" s="90">
        <v>2.8</v>
      </c>
      <c r="R132" s="90">
        <v>2.8</v>
      </c>
      <c r="S132" s="90">
        <v>2.2999999999999998</v>
      </c>
      <c r="T132" s="90">
        <v>2</v>
      </c>
      <c r="U132" s="90">
        <v>2</v>
      </c>
      <c r="V132" s="90">
        <v>2</v>
      </c>
      <c r="Y132" s="5" t="s">
        <v>2</v>
      </c>
      <c r="Z132" s="92">
        <v>152537.584</v>
      </c>
      <c r="AA132" s="92">
        <v>73871.504000000001</v>
      </c>
      <c r="AB132" s="92">
        <v>76751.02399999999</v>
      </c>
      <c r="AC132" s="92">
        <v>82779.759999999995</v>
      </c>
      <c r="AD132" s="92">
        <v>90674.64</v>
      </c>
      <c r="AE132" s="92">
        <v>102030.04</v>
      </c>
      <c r="AF132" s="92">
        <v>114889.08</v>
      </c>
      <c r="AH132" s="5" t="s">
        <v>2</v>
      </c>
      <c r="AI132" s="96">
        <v>1</v>
      </c>
      <c r="AJ132" s="96">
        <v>1</v>
      </c>
      <c r="AK132" s="96">
        <v>1</v>
      </c>
      <c r="AL132" s="96">
        <v>1</v>
      </c>
      <c r="AM132" s="96">
        <v>1</v>
      </c>
      <c r="AN132" s="96">
        <v>1</v>
      </c>
      <c r="AO132" s="96">
        <v>1</v>
      </c>
      <c r="AQ132" s="5" t="s">
        <v>2</v>
      </c>
      <c r="AR132" s="98">
        <v>1.6E-2</v>
      </c>
      <c r="AS132" s="98">
        <v>5.5999999999999994E-2</v>
      </c>
      <c r="AT132" s="98">
        <v>5.5999999999999994E-2</v>
      </c>
      <c r="AU132" s="98">
        <v>4.5999999999999999E-2</v>
      </c>
      <c r="AV132" s="98">
        <v>0.04</v>
      </c>
      <c r="AW132" s="98">
        <v>0.04</v>
      </c>
      <c r="AX132" s="98">
        <v>0.04</v>
      </c>
    </row>
    <row r="133" spans="3:50" x14ac:dyDescent="0.25">
      <c r="C133" s="6" t="s">
        <v>5</v>
      </c>
      <c r="D133" s="7"/>
      <c r="E133" s="4"/>
      <c r="F133" s="9" t="s">
        <v>0</v>
      </c>
      <c r="G133" s="128">
        <v>2155855</v>
      </c>
      <c r="H133" s="128">
        <v>266632</v>
      </c>
      <c r="I133" s="128">
        <v>454589</v>
      </c>
      <c r="J133" s="128">
        <v>448071</v>
      </c>
      <c r="K133" s="128">
        <v>503340</v>
      </c>
      <c r="L133" s="128">
        <v>507103</v>
      </c>
      <c r="M133" s="128">
        <v>509558</v>
      </c>
      <c r="O133" s="9" t="s">
        <v>0</v>
      </c>
      <c r="P133" s="90">
        <v>2</v>
      </c>
      <c r="Q133" s="90">
        <v>5.7</v>
      </c>
      <c r="R133" s="90">
        <v>4.2</v>
      </c>
      <c r="S133" s="90">
        <v>4.5</v>
      </c>
      <c r="T133" s="90">
        <v>4</v>
      </c>
      <c r="U133" s="90">
        <v>4</v>
      </c>
      <c r="V133" s="90">
        <v>4</v>
      </c>
      <c r="Y133" s="9" t="s">
        <v>0</v>
      </c>
      <c r="Z133" s="92">
        <v>86234.2</v>
      </c>
      <c r="AA133" s="92">
        <v>30396.048000000003</v>
      </c>
      <c r="AB133" s="92">
        <v>38185.476000000002</v>
      </c>
      <c r="AC133" s="92">
        <v>40326.39</v>
      </c>
      <c r="AD133" s="92">
        <v>40267.199999999997</v>
      </c>
      <c r="AE133" s="92">
        <v>40568.239999999998</v>
      </c>
      <c r="AF133" s="92">
        <v>40764.639999999999</v>
      </c>
      <c r="AH133" s="9" t="s">
        <v>0</v>
      </c>
      <c r="AI133" s="96">
        <v>0.2261323347038196</v>
      </c>
      <c r="AJ133" s="96">
        <v>0.20212654665864119</v>
      </c>
      <c r="AK133" s="96">
        <v>0.33168266263131552</v>
      </c>
      <c r="AL133" s="96">
        <v>0.24898919735935451</v>
      </c>
      <c r="AM133" s="96">
        <v>0.22204223805024206</v>
      </c>
      <c r="AN133" s="96">
        <v>0.1988053714376668</v>
      </c>
      <c r="AO133" s="96">
        <v>0.17740867974571647</v>
      </c>
      <c r="AQ133" s="9" t="s">
        <v>0</v>
      </c>
      <c r="AR133" s="98">
        <v>9.0452933881527836E-3</v>
      </c>
      <c r="AS133" s="98">
        <v>2.3042426319085093E-2</v>
      </c>
      <c r="AT133" s="98">
        <v>2.7861343661030505E-2</v>
      </c>
      <c r="AU133" s="98">
        <v>2.2409027762341903E-2</v>
      </c>
      <c r="AV133" s="98">
        <v>1.7763379044019364E-2</v>
      </c>
      <c r="AW133" s="98">
        <v>1.5904429715013345E-2</v>
      </c>
      <c r="AX133" s="98">
        <v>1.4192694379657318E-2</v>
      </c>
    </row>
    <row r="134" spans="3:50" x14ac:dyDescent="0.25">
      <c r="C134" s="6" t="s">
        <v>5</v>
      </c>
      <c r="D134" s="7"/>
      <c r="E134" s="8"/>
      <c r="F134" s="9" t="s">
        <v>3</v>
      </c>
      <c r="G134" s="128">
        <v>4112985</v>
      </c>
      <c r="H134" s="128">
        <v>667556</v>
      </c>
      <c r="I134" s="128">
        <v>518251</v>
      </c>
      <c r="J134" s="128">
        <v>785487</v>
      </c>
      <c r="K134" s="128">
        <v>1012809</v>
      </c>
      <c r="L134" s="128">
        <v>1122022</v>
      </c>
      <c r="M134" s="128">
        <v>1346352</v>
      </c>
      <c r="O134" s="9" t="s">
        <v>3</v>
      </c>
      <c r="P134" s="90">
        <v>1.4</v>
      </c>
      <c r="Q134" s="90">
        <v>4</v>
      </c>
      <c r="R134" s="90">
        <v>4</v>
      </c>
      <c r="S134" s="90">
        <v>3.3</v>
      </c>
      <c r="T134" s="90">
        <v>2.8</v>
      </c>
      <c r="U134" s="90">
        <v>2.8</v>
      </c>
      <c r="V134" s="90">
        <v>2.8</v>
      </c>
      <c r="Y134" s="9" t="s">
        <v>3</v>
      </c>
      <c r="Z134" s="92">
        <v>115163.58</v>
      </c>
      <c r="AA134" s="92">
        <v>53404.480000000003</v>
      </c>
      <c r="AB134" s="92">
        <v>41460.080000000002</v>
      </c>
      <c r="AC134" s="92">
        <v>51842.142</v>
      </c>
      <c r="AD134" s="92">
        <v>56717.303999999996</v>
      </c>
      <c r="AE134" s="92">
        <v>62833.231999999989</v>
      </c>
      <c r="AF134" s="92">
        <v>75395.712</v>
      </c>
      <c r="AH134" s="9" t="s">
        <v>3</v>
      </c>
      <c r="AI134" s="96">
        <v>0.43141997056935161</v>
      </c>
      <c r="AJ134" s="96">
        <v>0.50605624599168852</v>
      </c>
      <c r="AK134" s="96">
        <v>0.37813249240817948</v>
      </c>
      <c r="AL134" s="96">
        <v>0.43648836382226769</v>
      </c>
      <c r="AM134" s="96">
        <v>0.44678820891927445</v>
      </c>
      <c r="AN134" s="96">
        <v>0.43987907874974863</v>
      </c>
      <c r="AO134" s="96">
        <v>0.46874846591164276</v>
      </c>
      <c r="AQ134" s="9" t="s">
        <v>3</v>
      </c>
      <c r="AR134" s="98">
        <v>1.2079759175941845E-2</v>
      </c>
      <c r="AS134" s="98">
        <v>4.0484499679335081E-2</v>
      </c>
      <c r="AT134" s="98">
        <v>3.0250599392654356E-2</v>
      </c>
      <c r="AU134" s="98">
        <v>2.8808232012269664E-2</v>
      </c>
      <c r="AV134" s="98">
        <v>2.5020139699479371E-2</v>
      </c>
      <c r="AW134" s="98">
        <v>2.4633228409985924E-2</v>
      </c>
      <c r="AX134" s="98">
        <v>2.6249914091051992E-2</v>
      </c>
    </row>
    <row r="135" spans="3:50" x14ac:dyDescent="0.25">
      <c r="C135" s="6" t="s">
        <v>5</v>
      </c>
      <c r="D135" s="7"/>
      <c r="E135" s="8"/>
      <c r="F135" s="9" t="s">
        <v>4</v>
      </c>
      <c r="G135" s="128">
        <v>3264759</v>
      </c>
      <c r="H135" s="128">
        <v>384946</v>
      </c>
      <c r="I135" s="128">
        <v>397714</v>
      </c>
      <c r="J135" s="128">
        <v>566002</v>
      </c>
      <c r="K135" s="128">
        <v>750717</v>
      </c>
      <c r="L135" s="128">
        <v>921626</v>
      </c>
      <c r="M135" s="128">
        <v>1016317</v>
      </c>
      <c r="O135" s="9" t="s">
        <v>4</v>
      </c>
      <c r="P135" s="90">
        <v>1.6</v>
      </c>
      <c r="Q135" s="90">
        <v>4.8</v>
      </c>
      <c r="R135" s="90">
        <v>4.8</v>
      </c>
      <c r="S135" s="90">
        <v>4</v>
      </c>
      <c r="T135" s="90">
        <v>3.3</v>
      </c>
      <c r="U135" s="90">
        <v>3.3</v>
      </c>
      <c r="V135" s="90">
        <v>2.8</v>
      </c>
      <c r="Y135" s="9" t="s">
        <v>4</v>
      </c>
      <c r="Z135" s="92">
        <v>104472.288</v>
      </c>
      <c r="AA135" s="92">
        <v>36954.815999999999</v>
      </c>
      <c r="AB135" s="92">
        <v>38180.544000000002</v>
      </c>
      <c r="AC135" s="92">
        <v>45280.160000000003</v>
      </c>
      <c r="AD135" s="92">
        <v>49547.322</v>
      </c>
      <c r="AE135" s="92">
        <v>60827.315999999999</v>
      </c>
      <c r="AF135" s="92">
        <v>56913.751999999993</v>
      </c>
      <c r="AH135" s="9" t="s">
        <v>4</v>
      </c>
      <c r="AI135" s="96">
        <v>0.34244769472682879</v>
      </c>
      <c r="AJ135" s="96">
        <v>0.29181720734967032</v>
      </c>
      <c r="AK135" s="96">
        <v>0.29018484496050501</v>
      </c>
      <c r="AL135" s="96">
        <v>0.31452243881837783</v>
      </c>
      <c r="AM135" s="96">
        <v>0.33116955303048351</v>
      </c>
      <c r="AN135" s="96">
        <v>0.36131554981258462</v>
      </c>
      <c r="AO135" s="96">
        <v>0.35384285434264073</v>
      </c>
      <c r="AQ135" s="9" t="s">
        <v>4</v>
      </c>
      <c r="AR135" s="98">
        <v>1.0958326231258522E-2</v>
      </c>
      <c r="AS135" s="98">
        <v>2.8014451905568349E-2</v>
      </c>
      <c r="AT135" s="98">
        <v>2.785774511620848E-2</v>
      </c>
      <c r="AU135" s="98">
        <v>2.5161795105470227E-2</v>
      </c>
      <c r="AV135" s="98">
        <v>2.1857190500011909E-2</v>
      </c>
      <c r="AW135" s="98">
        <v>2.3846826287630584E-2</v>
      </c>
      <c r="AX135" s="98">
        <v>1.9815199843187879E-2</v>
      </c>
    </row>
    <row r="136" spans="3:50" x14ac:dyDescent="0.25">
      <c r="C136" s="2" t="s">
        <v>6</v>
      </c>
      <c r="D136" s="3"/>
      <c r="E136" s="8"/>
      <c r="F136" s="5" t="s">
        <v>2</v>
      </c>
      <c r="G136" s="128">
        <v>9690719</v>
      </c>
      <c r="H136" s="128">
        <v>1390658</v>
      </c>
      <c r="I136" s="128">
        <v>1903867</v>
      </c>
      <c r="J136" s="128">
        <v>2218859</v>
      </c>
      <c r="K136" s="128">
        <v>2357959</v>
      </c>
      <c r="L136" s="128">
        <v>2341806</v>
      </c>
      <c r="M136" s="128">
        <v>2274033</v>
      </c>
      <c r="O136" s="5" t="s">
        <v>2</v>
      </c>
      <c r="P136" s="90">
        <v>0.8</v>
      </c>
      <c r="Q136" s="90">
        <v>2.8</v>
      </c>
      <c r="R136" s="90">
        <v>2.2999999999999998</v>
      </c>
      <c r="S136" s="90">
        <v>2</v>
      </c>
      <c r="T136" s="90">
        <v>2</v>
      </c>
      <c r="U136" s="90">
        <v>2</v>
      </c>
      <c r="V136" s="90">
        <v>2</v>
      </c>
      <c r="Y136" s="5" t="s">
        <v>2</v>
      </c>
      <c r="Z136" s="92">
        <v>155051.50400000002</v>
      </c>
      <c r="AA136" s="92">
        <v>77876.847999999998</v>
      </c>
      <c r="AB136" s="92">
        <v>87577.881999999998</v>
      </c>
      <c r="AC136" s="92">
        <v>88754.36</v>
      </c>
      <c r="AD136" s="92">
        <v>94318.36</v>
      </c>
      <c r="AE136" s="92">
        <v>93672.24</v>
      </c>
      <c r="AF136" s="92">
        <v>90961.32</v>
      </c>
      <c r="AH136" s="5" t="s">
        <v>2</v>
      </c>
      <c r="AI136" s="96">
        <v>1</v>
      </c>
      <c r="AJ136" s="96">
        <v>1</v>
      </c>
      <c r="AK136" s="96">
        <v>1</v>
      </c>
      <c r="AL136" s="96">
        <v>1</v>
      </c>
      <c r="AM136" s="96">
        <v>1</v>
      </c>
      <c r="AN136" s="96">
        <v>1</v>
      </c>
      <c r="AO136" s="96">
        <v>1</v>
      </c>
      <c r="AQ136" s="5" t="s">
        <v>2</v>
      </c>
      <c r="AR136" s="98">
        <v>1.6E-2</v>
      </c>
      <c r="AS136" s="98">
        <v>5.5999999999999994E-2</v>
      </c>
      <c r="AT136" s="98">
        <v>4.5999999999999999E-2</v>
      </c>
      <c r="AU136" s="98">
        <v>0.04</v>
      </c>
      <c r="AV136" s="98">
        <v>0.04</v>
      </c>
      <c r="AW136" s="98">
        <v>0.04</v>
      </c>
      <c r="AX136" s="98">
        <v>0.04</v>
      </c>
    </row>
    <row r="137" spans="3:50" x14ac:dyDescent="0.25">
      <c r="C137" s="6" t="s">
        <v>6</v>
      </c>
      <c r="D137" s="7"/>
      <c r="E137" s="8"/>
      <c r="F137" s="9" t="s">
        <v>0</v>
      </c>
      <c r="G137" s="128">
        <v>1804546</v>
      </c>
      <c r="H137" s="128">
        <v>171960</v>
      </c>
      <c r="I137" s="128">
        <v>519229</v>
      </c>
      <c r="J137" s="128">
        <v>448214</v>
      </c>
      <c r="K137" s="128">
        <v>382211</v>
      </c>
      <c r="L137" s="128">
        <v>340143</v>
      </c>
      <c r="M137" s="128">
        <v>286185</v>
      </c>
      <c r="O137" s="9" t="s">
        <v>0</v>
      </c>
      <c r="P137" s="90">
        <v>2.2999999999999998</v>
      </c>
      <c r="Q137" s="90">
        <v>7.4</v>
      </c>
      <c r="R137" s="90">
        <v>4</v>
      </c>
      <c r="S137" s="90">
        <v>4.5</v>
      </c>
      <c r="T137" s="90">
        <v>4.8</v>
      </c>
      <c r="U137" s="90">
        <v>5.2</v>
      </c>
      <c r="V137" s="90">
        <v>5.7</v>
      </c>
      <c r="Y137" s="9" t="s">
        <v>0</v>
      </c>
      <c r="Z137" s="92">
        <v>83009.115999999995</v>
      </c>
      <c r="AA137" s="92">
        <v>25450.080000000002</v>
      </c>
      <c r="AB137" s="92">
        <v>41538.32</v>
      </c>
      <c r="AC137" s="92">
        <v>40339.26</v>
      </c>
      <c r="AD137" s="92">
        <v>36692.256000000001</v>
      </c>
      <c r="AE137" s="92">
        <v>35374.872000000003</v>
      </c>
      <c r="AF137" s="92">
        <v>32625.09</v>
      </c>
      <c r="AH137" s="9" t="s">
        <v>0</v>
      </c>
      <c r="AI137" s="96">
        <v>0.18621384027335847</v>
      </c>
      <c r="AJ137" s="96">
        <v>0.12365369486962287</v>
      </c>
      <c r="AK137" s="96">
        <v>0.27272335725132058</v>
      </c>
      <c r="AL137" s="96">
        <v>0.20200201995710407</v>
      </c>
      <c r="AM137" s="96">
        <v>0.16209399739350855</v>
      </c>
      <c r="AN137" s="96">
        <v>0.14524815462937579</v>
      </c>
      <c r="AO137" s="96">
        <v>0.12584909717669004</v>
      </c>
      <c r="AQ137" s="9" t="s">
        <v>0</v>
      </c>
      <c r="AR137" s="98">
        <v>8.5658366525744895E-3</v>
      </c>
      <c r="AS137" s="98">
        <v>1.8300746840704187E-2</v>
      </c>
      <c r="AT137" s="98">
        <v>2.1817868580105645E-2</v>
      </c>
      <c r="AU137" s="98">
        <v>1.8180181796139366E-2</v>
      </c>
      <c r="AV137" s="98">
        <v>1.5561023749776821E-2</v>
      </c>
      <c r="AW137" s="98">
        <v>1.5105808081455084E-2</v>
      </c>
      <c r="AX137" s="98">
        <v>1.4346797078142666E-2</v>
      </c>
    </row>
    <row r="138" spans="3:50" x14ac:dyDescent="0.25">
      <c r="C138" s="6" t="s">
        <v>6</v>
      </c>
      <c r="D138" s="7"/>
      <c r="E138" s="4"/>
      <c r="F138" s="9" t="s">
        <v>3</v>
      </c>
      <c r="G138" s="128">
        <v>3902322</v>
      </c>
      <c r="H138" s="128">
        <v>543723</v>
      </c>
      <c r="I138" s="128">
        <v>639417</v>
      </c>
      <c r="J138" s="128">
        <v>876290</v>
      </c>
      <c r="K138" s="128">
        <v>973038</v>
      </c>
      <c r="L138" s="128">
        <v>960923</v>
      </c>
      <c r="M138" s="128">
        <v>1005324</v>
      </c>
      <c r="O138" s="9" t="s">
        <v>3</v>
      </c>
      <c r="P138" s="90">
        <v>1.6</v>
      </c>
      <c r="Q138" s="90">
        <v>4</v>
      </c>
      <c r="R138" s="90">
        <v>4</v>
      </c>
      <c r="S138" s="90">
        <v>3.3</v>
      </c>
      <c r="T138" s="90">
        <v>3.3</v>
      </c>
      <c r="U138" s="90">
        <v>3.3</v>
      </c>
      <c r="V138" s="90">
        <v>2.8</v>
      </c>
      <c r="Y138" s="9" t="s">
        <v>3</v>
      </c>
      <c r="Z138" s="92">
        <v>124874.304</v>
      </c>
      <c r="AA138" s="92">
        <v>43497.84</v>
      </c>
      <c r="AB138" s="92">
        <v>51153.36</v>
      </c>
      <c r="AC138" s="92">
        <v>57835.14</v>
      </c>
      <c r="AD138" s="92">
        <v>64220.508000000002</v>
      </c>
      <c r="AE138" s="92">
        <v>63420.917999999998</v>
      </c>
      <c r="AF138" s="92">
        <v>56298.143999999993</v>
      </c>
      <c r="AH138" s="9" t="s">
        <v>3</v>
      </c>
      <c r="AI138" s="96">
        <v>0.40268652924514681</v>
      </c>
      <c r="AJ138" s="96">
        <v>0.39098254207720373</v>
      </c>
      <c r="AK138" s="96">
        <v>0.33585171653272</v>
      </c>
      <c r="AL138" s="96">
        <v>0.39492820409048074</v>
      </c>
      <c r="AM138" s="96">
        <v>0.41266111921369286</v>
      </c>
      <c r="AN138" s="96">
        <v>0.41033416089975</v>
      </c>
      <c r="AO138" s="96">
        <v>0.44208857127403162</v>
      </c>
      <c r="AQ138" s="9" t="s">
        <v>3</v>
      </c>
      <c r="AR138" s="98">
        <v>1.2885968935844698E-2</v>
      </c>
      <c r="AS138" s="98">
        <v>3.12786033661763E-2</v>
      </c>
      <c r="AT138" s="98">
        <v>2.68681373226176E-2</v>
      </c>
      <c r="AU138" s="98">
        <v>2.6065261469971727E-2</v>
      </c>
      <c r="AV138" s="98">
        <v>2.7235633868103726E-2</v>
      </c>
      <c r="AW138" s="98">
        <v>2.7082054619383497E-2</v>
      </c>
      <c r="AX138" s="98">
        <v>2.4756959991345768E-2</v>
      </c>
    </row>
    <row r="139" spans="3:50" x14ac:dyDescent="0.25">
      <c r="C139" s="6" t="s">
        <v>6</v>
      </c>
      <c r="D139" s="7"/>
      <c r="E139" s="8"/>
      <c r="F139" s="9" t="s">
        <v>4</v>
      </c>
      <c r="G139" s="130">
        <v>3983851</v>
      </c>
      <c r="H139" s="130">
        <v>674975</v>
      </c>
      <c r="I139" s="130">
        <v>745221</v>
      </c>
      <c r="J139" s="130">
        <v>894355</v>
      </c>
      <c r="K139" s="130">
        <v>1002710</v>
      </c>
      <c r="L139" s="130">
        <v>1040740</v>
      </c>
      <c r="M139" s="130">
        <v>982524</v>
      </c>
      <c r="O139" s="9" t="s">
        <v>4</v>
      </c>
      <c r="P139" s="94">
        <v>1.6</v>
      </c>
      <c r="Q139" s="90">
        <v>4</v>
      </c>
      <c r="R139" s="94">
        <v>4</v>
      </c>
      <c r="S139" s="94">
        <v>3.3</v>
      </c>
      <c r="T139" s="94">
        <v>2.8</v>
      </c>
      <c r="U139" s="94">
        <v>2.8</v>
      </c>
      <c r="V139" s="94">
        <v>3.3</v>
      </c>
      <c r="Y139" s="9" t="s">
        <v>4</v>
      </c>
      <c r="Z139" s="91">
        <v>127483.23200000002</v>
      </c>
      <c r="AA139" s="92">
        <v>53998</v>
      </c>
      <c r="AB139" s="91">
        <v>59617.68</v>
      </c>
      <c r="AC139" s="91">
        <v>59027.43</v>
      </c>
      <c r="AD139" s="91">
        <v>56151.76</v>
      </c>
      <c r="AE139" s="91">
        <v>58281.440000000002</v>
      </c>
      <c r="AF139" s="91">
        <v>64846.583999999995</v>
      </c>
      <c r="AH139" s="9" t="s">
        <v>4</v>
      </c>
      <c r="AI139" s="95">
        <v>0.41109963048149473</v>
      </c>
      <c r="AJ139" s="96">
        <v>0.48536376305317341</v>
      </c>
      <c r="AK139" s="95">
        <v>0.39142492621595942</v>
      </c>
      <c r="AL139" s="95">
        <v>0.40306977595241517</v>
      </c>
      <c r="AM139" s="95">
        <v>0.42524488339279859</v>
      </c>
      <c r="AN139" s="95">
        <v>0.44441768447087421</v>
      </c>
      <c r="AO139" s="95">
        <v>0.43206233154927831</v>
      </c>
      <c r="AQ139" s="9" t="s">
        <v>4</v>
      </c>
      <c r="AR139" s="97">
        <v>1.3155188175407832E-2</v>
      </c>
      <c r="AS139" s="98">
        <v>3.8829101044253876E-2</v>
      </c>
      <c r="AT139" s="97">
        <v>3.1313994097276754E-2</v>
      </c>
      <c r="AU139" s="97">
        <v>2.6602605212859398E-2</v>
      </c>
      <c r="AV139" s="97">
        <v>2.3813713469996719E-2</v>
      </c>
      <c r="AW139" s="97">
        <v>2.4887390330368953E-2</v>
      </c>
      <c r="AX139" s="97">
        <v>2.8516113882252364E-2</v>
      </c>
    </row>
  </sheetData>
  <conditionalFormatting sqref="AK88 AR75">
    <cfRule type="cellIs" dxfId="19" priority="154" operator="greaterThan">
      <formula>0</formula>
    </cfRule>
  </conditionalFormatting>
  <conditionalFormatting sqref="AK89 AR76">
    <cfRule type="cellIs" dxfId="18" priority="153" operator="greaterThan">
      <formula>0</formula>
    </cfRule>
  </conditionalFormatting>
  <conditionalFormatting sqref="AL75:AQ76 AN88:AS89">
    <cfRule type="cellIs" dxfId="17" priority="147" operator="greaterThan">
      <formula>33.4</formula>
    </cfRule>
    <cfRule type="cellIs" dxfId="16" priority="148" operator="greaterThan">
      <formula>16.6</formula>
    </cfRule>
  </conditionalFormatting>
  <conditionalFormatting sqref="R42:X42 R43:R44">
    <cfRule type="containsText" dxfId="15" priority="111" operator="containsText" text="f">
      <formula>NOT(ISERROR(SEARCH("f",R42)))</formula>
    </cfRule>
    <cfRule type="containsText" dxfId="14" priority="112" operator="containsText" text="e">
      <formula>NOT(ISERROR(SEARCH("e",R42)))</formula>
    </cfRule>
  </conditionalFormatting>
  <conditionalFormatting sqref="H93:M93">
    <cfRule type="cellIs" dxfId="13" priority="11" operator="greaterThan">
      <formula>33.4</formula>
    </cfRule>
    <cfRule type="cellIs" dxfId="12" priority="12" operator="greaterThan">
      <formula>16.6</formula>
    </cfRule>
  </conditionalFormatting>
  <conditionalFormatting sqref="G93">
    <cfRule type="cellIs" dxfId="11" priority="17" operator="greaterThan">
      <formula>33.4</formula>
    </cfRule>
    <cfRule type="cellIs" dxfId="10" priority="18" operator="greaterThan">
      <formula>16.6</formula>
    </cfRule>
  </conditionalFormatting>
  <conditionalFormatting sqref="H92:M92">
    <cfRule type="cellIs" dxfId="9" priority="13" operator="greaterThan">
      <formula>33.4</formula>
    </cfRule>
    <cfRule type="cellIs" dxfId="8" priority="14" operator="greaterThan">
      <formula>16.6</formula>
    </cfRule>
  </conditionalFormatting>
  <conditionalFormatting sqref="G92">
    <cfRule type="cellIs" dxfId="7" priority="21" operator="greaterThan">
      <formula>33.4</formula>
    </cfRule>
    <cfRule type="cellIs" dxfId="6" priority="22" operator="greaterThan">
      <formula>16.6</formula>
    </cfRule>
  </conditionalFormatting>
  <conditionalFormatting sqref="S43:X44">
    <cfRule type="containsText" dxfId="5" priority="9" operator="containsText" text="f">
      <formula>NOT(ISERROR(SEARCH("f",S43)))</formula>
    </cfRule>
    <cfRule type="containsText" dxfId="4" priority="10" operator="containsText" text="e">
      <formula>NOT(ISERROR(SEARCH("e",S43)))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5</xdr:col>
                    <xdr:colOff>590550</xdr:colOff>
                    <xdr:row>4</xdr:row>
                    <xdr:rowOff>180975</xdr:rowOff>
                  </from>
                  <to>
                    <xdr:col>9</xdr:col>
                    <xdr:colOff>314325</xdr:colOff>
                    <xdr:row>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zoomScale="80" zoomScaleNormal="80" workbookViewId="0">
      <selection activeCell="D34" sqref="D34"/>
    </sheetView>
  </sheetViews>
  <sheetFormatPr defaultRowHeight="15" x14ac:dyDescent="0.25"/>
  <cols>
    <col min="1" max="1" width="9.140625" style="77"/>
    <col min="2" max="2" width="18.140625" style="77" customWidth="1"/>
    <col min="3" max="3" width="9.140625" style="77"/>
    <col min="4" max="4" width="17.7109375" style="77" customWidth="1"/>
    <col min="5" max="6" width="9.140625" style="77"/>
    <col min="7" max="7" width="10.5703125" style="78" bestFit="1" customWidth="1"/>
    <col min="8" max="8" width="9.140625" style="79"/>
    <col min="9" max="9" width="9.140625" style="81"/>
    <col min="10" max="10" width="9.140625" style="88"/>
    <col min="11" max="11" width="9.140625" style="81"/>
  </cols>
  <sheetData>
    <row r="1" spans="1:11" x14ac:dyDescent="0.25">
      <c r="A1" s="70" t="s">
        <v>43</v>
      </c>
      <c r="B1" s="70" t="s">
        <v>44</v>
      </c>
      <c r="C1" s="70" t="s">
        <v>24</v>
      </c>
      <c r="D1" s="70" t="s">
        <v>45</v>
      </c>
      <c r="E1" s="71" t="s">
        <v>46</v>
      </c>
      <c r="F1" s="70" t="s">
        <v>47</v>
      </c>
      <c r="G1" s="72" t="s">
        <v>48</v>
      </c>
      <c r="H1" s="73" t="s">
        <v>49</v>
      </c>
      <c r="I1" s="74" t="s">
        <v>14</v>
      </c>
      <c r="J1" s="76" t="s">
        <v>50</v>
      </c>
      <c r="K1" s="75" t="s">
        <v>14</v>
      </c>
    </row>
    <row r="2" spans="1:11" x14ac:dyDescent="0.25">
      <c r="A2" s="84" t="s">
        <v>13</v>
      </c>
      <c r="B2" s="84" t="s">
        <v>51</v>
      </c>
      <c r="C2" s="84" t="s">
        <v>23</v>
      </c>
      <c r="D2" s="84" t="s">
        <v>53</v>
      </c>
      <c r="E2" s="84" t="s">
        <v>42</v>
      </c>
      <c r="F2" s="84" t="s">
        <v>55</v>
      </c>
      <c r="G2" s="85">
        <v>28080</v>
      </c>
      <c r="H2" s="79">
        <v>18.100000000000001</v>
      </c>
      <c r="I2" s="80">
        <f t="shared" ref="I2:I33" si="0">2*(G2*H2/100)</f>
        <v>10164.960000000001</v>
      </c>
      <c r="J2" s="82">
        <v>8.5676364246594153E-2</v>
      </c>
      <c r="K2" s="83">
        <f t="shared" ref="K2:K33" si="1">2*(H2*J2/100)</f>
        <v>3.1014843857267084E-2</v>
      </c>
    </row>
    <row r="3" spans="1:11" x14ac:dyDescent="0.25">
      <c r="A3" s="84" t="s">
        <v>13</v>
      </c>
      <c r="B3" s="84" t="s">
        <v>51</v>
      </c>
      <c r="C3" s="84" t="s">
        <v>23</v>
      </c>
      <c r="D3" s="84" t="s">
        <v>53</v>
      </c>
      <c r="E3" s="84" t="s">
        <v>41</v>
      </c>
      <c r="F3" s="84" t="s">
        <v>55</v>
      </c>
      <c r="G3" s="85">
        <v>34624</v>
      </c>
      <c r="H3" s="79">
        <v>16.5</v>
      </c>
      <c r="I3" s="80">
        <f t="shared" si="0"/>
        <v>11425.92</v>
      </c>
      <c r="J3" s="82">
        <v>7.3649281034629463E-2</v>
      </c>
      <c r="K3" s="83">
        <f t="shared" si="1"/>
        <v>2.4304262741427721E-2</v>
      </c>
    </row>
    <row r="4" spans="1:11" x14ac:dyDescent="0.25">
      <c r="A4" s="84" t="s">
        <v>13</v>
      </c>
      <c r="B4" s="84" t="s">
        <v>51</v>
      </c>
      <c r="C4" s="84" t="s">
        <v>23</v>
      </c>
      <c r="D4" s="84" t="s">
        <v>53</v>
      </c>
      <c r="E4" s="84" t="s">
        <v>40</v>
      </c>
      <c r="F4" s="84" t="s">
        <v>55</v>
      </c>
      <c r="G4" s="85">
        <v>45181</v>
      </c>
      <c r="H4" s="79">
        <v>13.5</v>
      </c>
      <c r="I4" s="80">
        <f t="shared" si="0"/>
        <v>12198.87</v>
      </c>
      <c r="J4" s="82">
        <v>7.3173654828172049E-2</v>
      </c>
      <c r="K4" s="83">
        <f t="shared" si="1"/>
        <v>1.9756886803606453E-2</v>
      </c>
    </row>
    <row r="5" spans="1:11" x14ac:dyDescent="0.25">
      <c r="A5" s="84" t="s">
        <v>13</v>
      </c>
      <c r="B5" s="84" t="s">
        <v>51</v>
      </c>
      <c r="C5" s="84" t="s">
        <v>23</v>
      </c>
      <c r="D5" s="84" t="s">
        <v>53</v>
      </c>
      <c r="E5" s="84" t="s">
        <v>42</v>
      </c>
      <c r="F5" s="84" t="s">
        <v>57</v>
      </c>
      <c r="G5" s="85">
        <v>68650</v>
      </c>
      <c r="H5" s="79">
        <v>11.2</v>
      </c>
      <c r="I5" s="80">
        <f t="shared" si="0"/>
        <v>15377.6</v>
      </c>
      <c r="J5" s="82">
        <v>0.20946162412851455</v>
      </c>
      <c r="K5" s="83">
        <f t="shared" si="1"/>
        <v>4.6919403804787256E-2</v>
      </c>
    </row>
    <row r="6" spans="1:11" x14ac:dyDescent="0.25">
      <c r="A6" s="84" t="s">
        <v>13</v>
      </c>
      <c r="B6" s="84" t="s">
        <v>51</v>
      </c>
      <c r="C6" s="84" t="s">
        <v>23</v>
      </c>
      <c r="D6" s="84" t="s">
        <v>53</v>
      </c>
      <c r="E6" s="84" t="s">
        <v>39</v>
      </c>
      <c r="F6" s="84" t="s">
        <v>55</v>
      </c>
      <c r="G6" s="85">
        <v>70002</v>
      </c>
      <c r="H6" s="79">
        <v>10.8</v>
      </c>
      <c r="I6" s="80">
        <f t="shared" si="0"/>
        <v>15120.432000000003</v>
      </c>
      <c r="J6" s="82">
        <v>8.5434973637961334E-2</v>
      </c>
      <c r="K6" s="83">
        <f t="shared" si="1"/>
        <v>1.8453954305799648E-2</v>
      </c>
    </row>
    <row r="7" spans="1:11" x14ac:dyDescent="0.25">
      <c r="A7" s="84" t="s">
        <v>13</v>
      </c>
      <c r="B7" s="84" t="s">
        <v>51</v>
      </c>
      <c r="C7" s="84" t="s">
        <v>5</v>
      </c>
      <c r="D7" s="84" t="s">
        <v>53</v>
      </c>
      <c r="E7" s="84" t="s">
        <v>42</v>
      </c>
      <c r="F7" s="84" t="s">
        <v>55</v>
      </c>
      <c r="G7" s="85">
        <v>70010</v>
      </c>
      <c r="H7" s="79">
        <v>10.8</v>
      </c>
      <c r="I7" s="80">
        <f t="shared" si="0"/>
        <v>15122.16</v>
      </c>
      <c r="J7" s="82">
        <v>0.16781966277860078</v>
      </c>
      <c r="K7" s="83">
        <f t="shared" si="1"/>
        <v>3.6249047160177766E-2</v>
      </c>
    </row>
    <row r="8" spans="1:11" x14ac:dyDescent="0.25">
      <c r="A8" s="84" t="s">
        <v>13</v>
      </c>
      <c r="B8" s="84" t="s">
        <v>51</v>
      </c>
      <c r="C8" s="84" t="s">
        <v>5</v>
      </c>
      <c r="D8" s="84" t="s">
        <v>53</v>
      </c>
      <c r="E8" s="84" t="s">
        <v>41</v>
      </c>
      <c r="F8" s="84" t="s">
        <v>55</v>
      </c>
      <c r="G8" s="85">
        <v>75052</v>
      </c>
      <c r="H8" s="79">
        <v>10.4</v>
      </c>
      <c r="I8" s="80">
        <f t="shared" si="0"/>
        <v>15610.816000000001</v>
      </c>
      <c r="J8" s="82">
        <v>0.15849303641758264</v>
      </c>
      <c r="K8" s="83">
        <f t="shared" si="1"/>
        <v>3.2966551574857193E-2</v>
      </c>
    </row>
    <row r="9" spans="1:11" x14ac:dyDescent="0.25">
      <c r="A9" s="84" t="s">
        <v>13</v>
      </c>
      <c r="B9" s="84" t="s">
        <v>51</v>
      </c>
      <c r="C9" s="84" t="s">
        <v>23</v>
      </c>
      <c r="D9" s="84" t="s">
        <v>60</v>
      </c>
      <c r="E9" s="77" t="s">
        <v>54</v>
      </c>
      <c r="F9" s="84" t="s">
        <v>55</v>
      </c>
      <c r="G9" s="85">
        <v>82247</v>
      </c>
      <c r="H9" s="79">
        <v>10.1</v>
      </c>
      <c r="I9" s="80">
        <f t="shared" si="0"/>
        <v>16613.894</v>
      </c>
      <c r="J9" s="82">
        <v>3.4978822686837316E-2</v>
      </c>
      <c r="K9" s="83">
        <f t="shared" si="1"/>
        <v>7.0657221827411373E-3</v>
      </c>
    </row>
    <row r="10" spans="1:11" x14ac:dyDescent="0.25">
      <c r="A10" s="84" t="s">
        <v>13</v>
      </c>
      <c r="B10" s="84" t="s">
        <v>51</v>
      </c>
      <c r="C10" s="84" t="s">
        <v>1</v>
      </c>
      <c r="D10" s="84" t="s">
        <v>53</v>
      </c>
      <c r="E10" s="84" t="s">
        <v>42</v>
      </c>
      <c r="F10" s="84" t="s">
        <v>55</v>
      </c>
      <c r="G10" s="85">
        <v>98090</v>
      </c>
      <c r="H10" s="79">
        <v>9.3000000000000007</v>
      </c>
      <c r="I10" s="80">
        <f t="shared" si="0"/>
        <v>18244.740000000002</v>
      </c>
      <c r="J10" s="82">
        <v>0.13167874627979687</v>
      </c>
      <c r="K10" s="83">
        <f t="shared" si="1"/>
        <v>2.4492246808042219E-2</v>
      </c>
    </row>
    <row r="11" spans="1:11" x14ac:dyDescent="0.25">
      <c r="A11" s="84" t="s">
        <v>13</v>
      </c>
      <c r="B11" s="84" t="s">
        <v>51</v>
      </c>
      <c r="C11" s="84" t="s">
        <v>5</v>
      </c>
      <c r="D11" s="84" t="s">
        <v>53</v>
      </c>
      <c r="E11" s="84" t="s">
        <v>40</v>
      </c>
      <c r="F11" s="84" t="s">
        <v>55</v>
      </c>
      <c r="G11" s="85">
        <v>107652</v>
      </c>
      <c r="H11" s="79">
        <v>9</v>
      </c>
      <c r="I11" s="80">
        <f t="shared" si="0"/>
        <v>19377.36</v>
      </c>
      <c r="J11" s="82">
        <v>0.17237144435459983</v>
      </c>
      <c r="K11" s="83">
        <f t="shared" si="1"/>
        <v>3.1026859983827971E-2</v>
      </c>
    </row>
    <row r="12" spans="1:11" x14ac:dyDescent="0.25">
      <c r="A12" s="84" t="s">
        <v>13</v>
      </c>
      <c r="B12" s="84" t="s">
        <v>51</v>
      </c>
      <c r="C12" s="84" t="s">
        <v>23</v>
      </c>
      <c r="D12" s="84" t="s">
        <v>53</v>
      </c>
      <c r="E12" s="84" t="s">
        <v>39</v>
      </c>
      <c r="F12" s="84" t="s">
        <v>57</v>
      </c>
      <c r="G12" s="85">
        <v>109133</v>
      </c>
      <c r="H12" s="79">
        <v>9</v>
      </c>
      <c r="I12" s="80">
        <f t="shared" si="0"/>
        <v>19643.939999999999</v>
      </c>
      <c r="J12" s="82">
        <v>0.13319297988674086</v>
      </c>
      <c r="K12" s="83">
        <f t="shared" si="1"/>
        <v>2.3974736379613355E-2</v>
      </c>
    </row>
    <row r="13" spans="1:11" x14ac:dyDescent="0.25">
      <c r="A13" s="84" t="s">
        <v>13</v>
      </c>
      <c r="B13" s="84" t="s">
        <v>51</v>
      </c>
      <c r="C13" s="84" t="s">
        <v>1</v>
      </c>
      <c r="D13" s="84" t="s">
        <v>60</v>
      </c>
      <c r="E13" s="84" t="s">
        <v>41</v>
      </c>
      <c r="F13" s="84" t="s">
        <v>55</v>
      </c>
      <c r="G13" s="85">
        <v>109676</v>
      </c>
      <c r="H13" s="79">
        <v>9</v>
      </c>
      <c r="I13" s="80">
        <f t="shared" si="0"/>
        <v>19741.68</v>
      </c>
      <c r="J13" s="82">
        <v>0.11622467957039384</v>
      </c>
      <c r="K13" s="83">
        <f t="shared" si="1"/>
        <v>2.0920442322670891E-2</v>
      </c>
    </row>
    <row r="14" spans="1:11" x14ac:dyDescent="0.25">
      <c r="A14" s="84" t="s">
        <v>13</v>
      </c>
      <c r="B14" s="84" t="s">
        <v>51</v>
      </c>
      <c r="C14" s="84" t="s">
        <v>23</v>
      </c>
      <c r="D14" s="84" t="s">
        <v>53</v>
      </c>
      <c r="E14" s="84" t="s">
        <v>41</v>
      </c>
      <c r="F14" s="84" t="s">
        <v>57</v>
      </c>
      <c r="G14" s="85">
        <v>112406</v>
      </c>
      <c r="H14" s="79">
        <v>9</v>
      </c>
      <c r="I14" s="80">
        <f t="shared" si="0"/>
        <v>20233.080000000002</v>
      </c>
      <c r="J14" s="82">
        <v>0.23910065515187612</v>
      </c>
      <c r="K14" s="83">
        <f t="shared" si="1"/>
        <v>4.30381179273377E-2</v>
      </c>
    </row>
    <row r="15" spans="1:11" x14ac:dyDescent="0.25">
      <c r="A15" s="84" t="s">
        <v>13</v>
      </c>
      <c r="B15" s="84" t="s">
        <v>51</v>
      </c>
      <c r="C15" s="84" t="s">
        <v>23</v>
      </c>
      <c r="D15" s="84" t="s">
        <v>53</v>
      </c>
      <c r="E15" s="84" t="s">
        <v>40</v>
      </c>
      <c r="F15" s="84" t="s">
        <v>57</v>
      </c>
      <c r="G15" s="85">
        <v>117621</v>
      </c>
      <c r="H15" s="79">
        <v>9</v>
      </c>
      <c r="I15" s="80">
        <f t="shared" si="0"/>
        <v>21171.78</v>
      </c>
      <c r="J15" s="82">
        <v>0.19049508542405932</v>
      </c>
      <c r="K15" s="83">
        <f t="shared" si="1"/>
        <v>3.4289115376330677E-2</v>
      </c>
    </row>
    <row r="16" spans="1:11" x14ac:dyDescent="0.25">
      <c r="A16" s="84" t="s">
        <v>13</v>
      </c>
      <c r="B16" s="84" t="s">
        <v>51</v>
      </c>
      <c r="C16" s="84" t="s">
        <v>23</v>
      </c>
      <c r="D16" s="84" t="s">
        <v>53</v>
      </c>
      <c r="E16" s="84" t="s">
        <v>38</v>
      </c>
      <c r="F16" s="84" t="s">
        <v>55</v>
      </c>
      <c r="G16" s="85">
        <v>120730</v>
      </c>
      <c r="H16" s="79">
        <v>9</v>
      </c>
      <c r="I16" s="80">
        <f t="shared" si="0"/>
        <v>21731.4</v>
      </c>
      <c r="J16" s="82">
        <v>9.4606052342465607E-2</v>
      </c>
      <c r="K16" s="83">
        <f t="shared" si="1"/>
        <v>1.7029089421643811E-2</v>
      </c>
    </row>
    <row r="17" spans="1:11" x14ac:dyDescent="0.25">
      <c r="A17" s="84" t="s">
        <v>13</v>
      </c>
      <c r="B17" s="84" t="s">
        <v>51</v>
      </c>
      <c r="C17" s="84" t="s">
        <v>5</v>
      </c>
      <c r="D17" s="84" t="s">
        <v>53</v>
      </c>
      <c r="E17" s="84" t="s">
        <v>41</v>
      </c>
      <c r="F17" s="84" t="s">
        <v>57</v>
      </c>
      <c r="G17" s="85">
        <v>141613</v>
      </c>
      <c r="H17" s="79">
        <v>8.1</v>
      </c>
      <c r="I17" s="80">
        <f t="shared" si="0"/>
        <v>22941.306</v>
      </c>
      <c r="J17" s="82">
        <v>0.29905498009650816</v>
      </c>
      <c r="K17" s="83">
        <f t="shared" si="1"/>
        <v>4.8446906775634319E-2</v>
      </c>
    </row>
    <row r="18" spans="1:11" x14ac:dyDescent="0.25">
      <c r="A18" s="84" t="s">
        <v>13</v>
      </c>
      <c r="B18" s="84" t="s">
        <v>51</v>
      </c>
      <c r="C18" s="84" t="s">
        <v>23</v>
      </c>
      <c r="D18" s="84" t="s">
        <v>53</v>
      </c>
      <c r="E18" s="84" t="s">
        <v>38</v>
      </c>
      <c r="F18" s="84" t="s">
        <v>57</v>
      </c>
      <c r="G18" s="85">
        <v>142459</v>
      </c>
      <c r="H18" s="79">
        <v>8.1</v>
      </c>
      <c r="I18" s="80">
        <f t="shared" si="0"/>
        <v>23078.357999999997</v>
      </c>
      <c r="J18" s="82">
        <v>0.11163326108386737</v>
      </c>
      <c r="K18" s="83">
        <f t="shared" si="1"/>
        <v>1.8084588295586512E-2</v>
      </c>
    </row>
    <row r="19" spans="1:11" x14ac:dyDescent="0.25">
      <c r="A19" s="84" t="s">
        <v>13</v>
      </c>
      <c r="B19" s="84" t="s">
        <v>51</v>
      </c>
      <c r="C19" s="84" t="s">
        <v>1</v>
      </c>
      <c r="D19" s="84" t="s">
        <v>60</v>
      </c>
      <c r="E19" s="84" t="s">
        <v>40</v>
      </c>
      <c r="F19" s="84" t="s">
        <v>55</v>
      </c>
      <c r="G19" s="85">
        <v>152833</v>
      </c>
      <c r="H19" s="79">
        <v>7.4</v>
      </c>
      <c r="I19" s="80">
        <f t="shared" si="0"/>
        <v>22619.284</v>
      </c>
      <c r="J19" s="82">
        <v>0.12305553050602906</v>
      </c>
      <c r="K19" s="83">
        <f t="shared" si="1"/>
        <v>1.8212218514892301E-2</v>
      </c>
    </row>
    <row r="20" spans="1:11" x14ac:dyDescent="0.25">
      <c r="A20" s="84" t="s">
        <v>13</v>
      </c>
      <c r="B20" s="84" t="s">
        <v>51</v>
      </c>
      <c r="C20" s="84" t="s">
        <v>5</v>
      </c>
      <c r="D20" s="84" t="s">
        <v>53</v>
      </c>
      <c r="E20" s="84" t="s">
        <v>42</v>
      </c>
      <c r="F20" s="84" t="s">
        <v>57</v>
      </c>
      <c r="G20" s="85">
        <v>169171</v>
      </c>
      <c r="H20" s="79">
        <v>7.4</v>
      </c>
      <c r="I20" s="80">
        <f t="shared" si="0"/>
        <v>25037.308000000005</v>
      </c>
      <c r="J20" s="82">
        <v>0.40551664293556167</v>
      </c>
      <c r="K20" s="83">
        <f t="shared" si="1"/>
        <v>6.0016463154463129E-2</v>
      </c>
    </row>
    <row r="21" spans="1:11" x14ac:dyDescent="0.25">
      <c r="A21" s="84" t="s">
        <v>13</v>
      </c>
      <c r="B21" s="84" t="s">
        <v>59</v>
      </c>
      <c r="C21" s="84" t="s">
        <v>23</v>
      </c>
      <c r="D21" s="84" t="s">
        <v>60</v>
      </c>
      <c r="E21" s="77" t="s">
        <v>54</v>
      </c>
      <c r="F21" s="84" t="s">
        <v>55</v>
      </c>
      <c r="G21" s="85">
        <v>171960</v>
      </c>
      <c r="H21" s="79">
        <v>7.4</v>
      </c>
      <c r="I21" s="80">
        <f t="shared" si="0"/>
        <v>25450.080000000002</v>
      </c>
      <c r="J21" s="82">
        <v>0.12365369486962287</v>
      </c>
      <c r="K21" s="83">
        <f t="shared" si="1"/>
        <v>1.8300746840704187E-2</v>
      </c>
    </row>
    <row r="22" spans="1:11" x14ac:dyDescent="0.25">
      <c r="A22" s="84" t="s">
        <v>13</v>
      </c>
      <c r="B22" s="84" t="s">
        <v>51</v>
      </c>
      <c r="C22" s="84" t="s">
        <v>5</v>
      </c>
      <c r="D22" s="84" t="s">
        <v>53</v>
      </c>
      <c r="E22" s="84" t="s">
        <v>39</v>
      </c>
      <c r="F22" s="84" t="s">
        <v>55</v>
      </c>
      <c r="G22" s="85">
        <v>174491</v>
      </c>
      <c r="H22" s="79">
        <v>7.4</v>
      </c>
      <c r="I22" s="80">
        <f t="shared" si="0"/>
        <v>25824.668000000001</v>
      </c>
      <c r="J22" s="82">
        <v>0.20972249098266965</v>
      </c>
      <c r="K22" s="83">
        <f t="shared" si="1"/>
        <v>3.1038928665435107E-2</v>
      </c>
    </row>
    <row r="23" spans="1:11" x14ac:dyDescent="0.25">
      <c r="A23" s="84" t="s">
        <v>13</v>
      </c>
      <c r="B23" s="84" t="s">
        <v>51</v>
      </c>
      <c r="C23" s="84" t="s">
        <v>5</v>
      </c>
      <c r="D23" s="84" t="s">
        <v>53</v>
      </c>
      <c r="E23" s="84" t="s">
        <v>42</v>
      </c>
      <c r="F23" s="84" t="s">
        <v>56</v>
      </c>
      <c r="G23" s="85">
        <v>177993</v>
      </c>
      <c r="H23" s="79">
        <v>7.4</v>
      </c>
      <c r="I23" s="80">
        <f t="shared" si="0"/>
        <v>26342.964</v>
      </c>
      <c r="J23" s="82">
        <v>0.42666369428583756</v>
      </c>
      <c r="K23" s="83">
        <f t="shared" si="1"/>
        <v>6.3146226754303966E-2</v>
      </c>
    </row>
    <row r="24" spans="1:11" x14ac:dyDescent="0.25">
      <c r="A24" s="84" t="s">
        <v>13</v>
      </c>
      <c r="B24" s="84" t="s">
        <v>51</v>
      </c>
      <c r="C24" s="84" t="s">
        <v>5</v>
      </c>
      <c r="D24" s="84" t="s">
        <v>53</v>
      </c>
      <c r="E24" s="84" t="s">
        <v>40</v>
      </c>
      <c r="F24" s="84" t="s">
        <v>57</v>
      </c>
      <c r="G24" s="85">
        <v>195335</v>
      </c>
      <c r="H24" s="79">
        <v>7.4</v>
      </c>
      <c r="I24" s="80">
        <f t="shared" si="0"/>
        <v>28909.58</v>
      </c>
      <c r="J24" s="82">
        <v>0.31276869991273509</v>
      </c>
      <c r="K24" s="83">
        <f t="shared" si="1"/>
        <v>4.62897675870848E-2</v>
      </c>
    </row>
    <row r="25" spans="1:11" x14ac:dyDescent="0.25">
      <c r="A25" s="84" t="s">
        <v>13</v>
      </c>
      <c r="B25" s="84" t="s">
        <v>51</v>
      </c>
      <c r="C25" s="84" t="s">
        <v>5</v>
      </c>
      <c r="D25" s="84" t="s">
        <v>53</v>
      </c>
      <c r="E25" s="84" t="s">
        <v>38</v>
      </c>
      <c r="F25" s="84" t="s">
        <v>55</v>
      </c>
      <c r="G25" s="85">
        <v>219093</v>
      </c>
      <c r="H25" s="79">
        <v>6.4</v>
      </c>
      <c r="I25" s="80">
        <f t="shared" si="0"/>
        <v>28043.904000000002</v>
      </c>
      <c r="J25" s="82">
        <v>0.21706431689430583</v>
      </c>
      <c r="K25" s="83">
        <f t="shared" si="1"/>
        <v>2.7784232562471149E-2</v>
      </c>
    </row>
    <row r="26" spans="1:11" x14ac:dyDescent="0.25">
      <c r="A26" s="84" t="s">
        <v>13</v>
      </c>
      <c r="B26" s="84" t="s">
        <v>51</v>
      </c>
      <c r="C26" s="84" t="s">
        <v>23</v>
      </c>
      <c r="D26" s="84" t="s">
        <v>61</v>
      </c>
      <c r="E26" s="77" t="s">
        <v>54</v>
      </c>
      <c r="F26" s="84" t="s">
        <v>55</v>
      </c>
      <c r="G26" s="85">
        <v>226327</v>
      </c>
      <c r="H26" s="79">
        <v>6.4</v>
      </c>
      <c r="I26" s="80">
        <f t="shared" si="0"/>
        <v>28969.856</v>
      </c>
      <c r="J26" s="82">
        <v>0.20209770789783629</v>
      </c>
      <c r="K26" s="83">
        <f t="shared" si="1"/>
        <v>2.5868506610923044E-2</v>
      </c>
    </row>
    <row r="27" spans="1:11" x14ac:dyDescent="0.25">
      <c r="A27" s="84" t="s">
        <v>13</v>
      </c>
      <c r="B27" s="84" t="s">
        <v>51</v>
      </c>
      <c r="C27" s="84" t="s">
        <v>23</v>
      </c>
      <c r="D27" s="84" t="s">
        <v>53</v>
      </c>
      <c r="E27" s="84" t="s">
        <v>42</v>
      </c>
      <c r="F27" s="84" t="s">
        <v>56</v>
      </c>
      <c r="G27" s="85">
        <v>231015</v>
      </c>
      <c r="H27" s="79">
        <v>6.4</v>
      </c>
      <c r="I27" s="80">
        <f t="shared" si="0"/>
        <v>29569.919999999998</v>
      </c>
      <c r="J27" s="82">
        <v>0.70486201162489126</v>
      </c>
      <c r="K27" s="83">
        <f t="shared" si="1"/>
        <v>9.0222337487986082E-2</v>
      </c>
    </row>
    <row r="28" spans="1:11" x14ac:dyDescent="0.25">
      <c r="A28" s="84" t="s">
        <v>13</v>
      </c>
      <c r="B28" s="84" t="s">
        <v>51</v>
      </c>
      <c r="C28" s="84" t="s">
        <v>5</v>
      </c>
      <c r="D28" s="84" t="s">
        <v>53</v>
      </c>
      <c r="E28" s="84" t="s">
        <v>38</v>
      </c>
      <c r="F28" s="84" t="s">
        <v>57</v>
      </c>
      <c r="G28" s="85">
        <v>234316</v>
      </c>
      <c r="H28" s="79">
        <v>6.4</v>
      </c>
      <c r="I28" s="80">
        <f t="shared" si="0"/>
        <v>29992.448000000004</v>
      </c>
      <c r="J28" s="82">
        <v>0.23214636011833406</v>
      </c>
      <c r="K28" s="83">
        <f t="shared" si="1"/>
        <v>2.9714734095146758E-2</v>
      </c>
    </row>
    <row r="29" spans="1:11" x14ac:dyDescent="0.25">
      <c r="A29" s="84" t="s">
        <v>13</v>
      </c>
      <c r="B29" s="84" t="s">
        <v>51</v>
      </c>
      <c r="C29" s="84" t="s">
        <v>1</v>
      </c>
      <c r="D29" s="84" t="s">
        <v>53</v>
      </c>
      <c r="E29" s="84" t="s">
        <v>42</v>
      </c>
      <c r="F29" s="84" t="s">
        <v>57</v>
      </c>
      <c r="G29" s="85">
        <v>237821</v>
      </c>
      <c r="H29" s="79">
        <v>6.4</v>
      </c>
      <c r="I29" s="80">
        <f t="shared" si="0"/>
        <v>30441.088000000003</v>
      </c>
      <c r="J29" s="82">
        <v>0.31925753001333029</v>
      </c>
      <c r="K29" s="83">
        <f t="shared" si="1"/>
        <v>4.0864963841706278E-2</v>
      </c>
    </row>
    <row r="30" spans="1:11" x14ac:dyDescent="0.25">
      <c r="A30" s="84" t="s">
        <v>13</v>
      </c>
      <c r="B30" s="84" t="s">
        <v>51</v>
      </c>
      <c r="C30" s="84" t="s">
        <v>5</v>
      </c>
      <c r="D30" s="84" t="s">
        <v>53</v>
      </c>
      <c r="E30" s="84" t="s">
        <v>39</v>
      </c>
      <c r="F30" s="84" t="s">
        <v>57</v>
      </c>
      <c r="G30" s="85">
        <v>244183</v>
      </c>
      <c r="H30" s="79">
        <v>6.4</v>
      </c>
      <c r="I30" s="80">
        <f t="shared" si="0"/>
        <v>31255.424000000003</v>
      </c>
      <c r="J30" s="82">
        <v>0.29348600796385615</v>
      </c>
      <c r="K30" s="83">
        <f t="shared" si="1"/>
        <v>3.7566209019373589E-2</v>
      </c>
    </row>
    <row r="31" spans="1:11" x14ac:dyDescent="0.25">
      <c r="A31" s="84" t="s">
        <v>13</v>
      </c>
      <c r="B31" s="84" t="s">
        <v>51</v>
      </c>
      <c r="C31" s="84" t="s">
        <v>1</v>
      </c>
      <c r="D31" s="84" t="s">
        <v>61</v>
      </c>
      <c r="E31" s="84" t="s">
        <v>39</v>
      </c>
      <c r="F31" s="84" t="s">
        <v>55</v>
      </c>
      <c r="G31" s="85">
        <v>244493</v>
      </c>
      <c r="H31" s="79">
        <v>6.4</v>
      </c>
      <c r="I31" s="80">
        <f t="shared" si="0"/>
        <v>31295.104000000003</v>
      </c>
      <c r="J31" s="82">
        <v>0.14805473519243731</v>
      </c>
      <c r="K31" s="83">
        <f t="shared" si="1"/>
        <v>1.8951006104631976E-2</v>
      </c>
    </row>
    <row r="32" spans="1:11" x14ac:dyDescent="0.25">
      <c r="A32" s="84" t="s">
        <v>13</v>
      </c>
      <c r="B32" s="84" t="s">
        <v>51</v>
      </c>
      <c r="C32" s="84" t="s">
        <v>1</v>
      </c>
      <c r="D32" s="84" t="s">
        <v>60</v>
      </c>
      <c r="E32" s="84" t="s">
        <v>41</v>
      </c>
      <c r="F32" s="84" t="s">
        <v>57</v>
      </c>
      <c r="G32" s="85">
        <v>254019</v>
      </c>
      <c r="H32" s="79">
        <v>5.7</v>
      </c>
      <c r="I32" s="80">
        <f t="shared" si="0"/>
        <v>28958.166000000001</v>
      </c>
      <c r="J32" s="82">
        <v>0.26918630219730727</v>
      </c>
      <c r="K32" s="83">
        <f t="shared" si="1"/>
        <v>3.0687238450493027E-2</v>
      </c>
    </row>
    <row r="33" spans="1:11" x14ac:dyDescent="0.25">
      <c r="A33" s="84" t="s">
        <v>13</v>
      </c>
      <c r="B33" s="84" t="s">
        <v>51</v>
      </c>
      <c r="C33" s="84" t="s">
        <v>23</v>
      </c>
      <c r="D33" s="84" t="s">
        <v>60</v>
      </c>
      <c r="E33" s="77" t="s">
        <v>54</v>
      </c>
      <c r="F33" s="84" t="s">
        <v>57</v>
      </c>
      <c r="G33" s="85">
        <v>255365</v>
      </c>
      <c r="H33" s="79">
        <v>5.7</v>
      </c>
      <c r="I33" s="80">
        <f t="shared" si="0"/>
        <v>29111.61</v>
      </c>
      <c r="J33" s="82">
        <v>0.10860416860705208</v>
      </c>
      <c r="K33" s="83">
        <f t="shared" si="1"/>
        <v>1.2380875221203937E-2</v>
      </c>
    </row>
    <row r="34" spans="1:11" x14ac:dyDescent="0.25">
      <c r="A34" s="84" t="s">
        <v>13</v>
      </c>
      <c r="B34" s="84" t="s">
        <v>51</v>
      </c>
      <c r="C34" s="84" t="s">
        <v>5</v>
      </c>
      <c r="D34" s="84" t="s">
        <v>53</v>
      </c>
      <c r="E34" s="84" t="s">
        <v>41</v>
      </c>
      <c r="F34" s="84" t="s">
        <v>56</v>
      </c>
      <c r="G34" s="85">
        <v>256870</v>
      </c>
      <c r="H34" s="79">
        <v>5.7</v>
      </c>
      <c r="I34" s="80">
        <f t="shared" ref="I34:I65" si="2">2*(G34*H34/100)</f>
        <v>29283.18</v>
      </c>
      <c r="J34" s="82">
        <v>0.54245198348590917</v>
      </c>
      <c r="K34" s="83">
        <f t="shared" ref="K34:K65" si="3">2*(H34*J34/100)</f>
        <v>6.1839526117393649E-2</v>
      </c>
    </row>
    <row r="35" spans="1:11" x14ac:dyDescent="0.25">
      <c r="A35" s="84" t="s">
        <v>13</v>
      </c>
      <c r="B35" s="84" t="s">
        <v>59</v>
      </c>
      <c r="C35" s="84" t="s">
        <v>5</v>
      </c>
      <c r="D35" s="84" t="s">
        <v>60</v>
      </c>
      <c r="E35" s="77" t="s">
        <v>54</v>
      </c>
      <c r="F35" s="84" t="s">
        <v>55</v>
      </c>
      <c r="G35" s="85">
        <v>266632</v>
      </c>
      <c r="H35" s="79">
        <v>5.7</v>
      </c>
      <c r="I35" s="80">
        <f t="shared" si="2"/>
        <v>30396.048000000003</v>
      </c>
      <c r="J35" s="82">
        <v>0.20212654665864119</v>
      </c>
      <c r="K35" s="83">
        <f t="shared" si="3"/>
        <v>2.3042426319085093E-2</v>
      </c>
    </row>
    <row r="36" spans="1:11" x14ac:dyDescent="0.25">
      <c r="A36" s="84" t="s">
        <v>13</v>
      </c>
      <c r="B36" s="84" t="s">
        <v>51</v>
      </c>
      <c r="C36" s="84" t="s">
        <v>5</v>
      </c>
      <c r="D36" s="84" t="s">
        <v>61</v>
      </c>
      <c r="E36" s="77" t="s">
        <v>54</v>
      </c>
      <c r="F36" s="84" t="s">
        <v>55</v>
      </c>
      <c r="G36" s="85">
        <v>275654</v>
      </c>
      <c r="H36" s="79">
        <v>5.7</v>
      </c>
      <c r="I36" s="80">
        <f t="shared" si="2"/>
        <v>31424.556</v>
      </c>
      <c r="J36" s="82">
        <v>0.24187877367968924</v>
      </c>
      <c r="K36" s="83">
        <f t="shared" si="3"/>
        <v>2.7574180199484575E-2</v>
      </c>
    </row>
    <row r="37" spans="1:11" x14ac:dyDescent="0.25">
      <c r="A37" s="84" t="s">
        <v>13</v>
      </c>
      <c r="B37" s="84" t="s">
        <v>59</v>
      </c>
      <c r="C37" s="84" t="s">
        <v>23</v>
      </c>
      <c r="D37" s="84" t="s">
        <v>53</v>
      </c>
      <c r="E37" s="84" t="s">
        <v>42</v>
      </c>
      <c r="F37" s="84" t="s">
        <v>55</v>
      </c>
      <c r="G37" s="85">
        <v>286185</v>
      </c>
      <c r="H37" s="79">
        <v>5.7</v>
      </c>
      <c r="I37" s="80">
        <f t="shared" si="2"/>
        <v>32625.09</v>
      </c>
      <c r="J37" s="82">
        <v>0.12584909717669004</v>
      </c>
      <c r="K37" s="83">
        <f t="shared" si="3"/>
        <v>1.4346797078142666E-2</v>
      </c>
    </row>
    <row r="38" spans="1:11" x14ac:dyDescent="0.25">
      <c r="A38" s="84" t="s">
        <v>13</v>
      </c>
      <c r="B38" s="84" t="s">
        <v>51</v>
      </c>
      <c r="C38" s="84" t="s">
        <v>23</v>
      </c>
      <c r="D38" s="84" t="s">
        <v>61</v>
      </c>
      <c r="E38" s="77" t="s">
        <v>54</v>
      </c>
      <c r="F38" s="84" t="s">
        <v>57</v>
      </c>
      <c r="G38" s="85">
        <v>295665</v>
      </c>
      <c r="H38" s="79">
        <v>5.7</v>
      </c>
      <c r="I38" s="80">
        <f t="shared" si="2"/>
        <v>33705.81</v>
      </c>
      <c r="J38" s="82">
        <v>0.26401277269443668</v>
      </c>
      <c r="K38" s="83">
        <f t="shared" si="3"/>
        <v>3.0097456087165783E-2</v>
      </c>
    </row>
    <row r="39" spans="1:11" x14ac:dyDescent="0.25">
      <c r="A39" s="84" t="s">
        <v>13</v>
      </c>
      <c r="B39" s="84" t="s">
        <v>51</v>
      </c>
      <c r="C39" s="84" t="s">
        <v>5</v>
      </c>
      <c r="D39" s="84" t="s">
        <v>61</v>
      </c>
      <c r="E39" s="77" t="s">
        <v>54</v>
      </c>
      <c r="F39" s="84" t="s">
        <v>57</v>
      </c>
      <c r="G39" s="85">
        <v>298991</v>
      </c>
      <c r="H39" s="79">
        <v>5.7</v>
      </c>
      <c r="I39" s="80">
        <f t="shared" si="2"/>
        <v>34084.974000000002</v>
      </c>
      <c r="J39" s="82">
        <v>0.26235634680165704</v>
      </c>
      <c r="K39" s="83">
        <f t="shared" si="3"/>
        <v>2.9908623535388906E-2</v>
      </c>
    </row>
    <row r="40" spans="1:11" x14ac:dyDescent="0.25">
      <c r="A40" s="84" t="s">
        <v>13</v>
      </c>
      <c r="B40" s="84" t="s">
        <v>51</v>
      </c>
      <c r="C40" s="84" t="s">
        <v>1</v>
      </c>
      <c r="D40" s="84" t="s">
        <v>60</v>
      </c>
      <c r="E40" s="84" t="s">
        <v>40</v>
      </c>
      <c r="F40" s="84" t="s">
        <v>57</v>
      </c>
      <c r="G40" s="85">
        <v>312956</v>
      </c>
      <c r="H40" s="79">
        <v>5.2</v>
      </c>
      <c r="I40" s="80">
        <f t="shared" si="2"/>
        <v>32547.423999999999</v>
      </c>
      <c r="J40" s="82">
        <v>0.25198070184479027</v>
      </c>
      <c r="K40" s="83">
        <f t="shared" si="3"/>
        <v>2.6205992991858187E-2</v>
      </c>
    </row>
    <row r="41" spans="1:11" x14ac:dyDescent="0.25">
      <c r="A41" s="77" t="s">
        <v>13</v>
      </c>
      <c r="B41" s="77" t="s">
        <v>51</v>
      </c>
      <c r="C41" s="77" t="s">
        <v>52</v>
      </c>
      <c r="D41" s="77" t="s">
        <v>53</v>
      </c>
      <c r="E41" s="77" t="s">
        <v>54</v>
      </c>
      <c r="F41" s="77" t="s">
        <v>55</v>
      </c>
      <c r="G41" s="78">
        <v>314053</v>
      </c>
      <c r="H41" s="79">
        <v>5.2</v>
      </c>
      <c r="I41" s="80">
        <f t="shared" si="2"/>
        <v>32661.512000000002</v>
      </c>
      <c r="J41" s="82">
        <v>8.8701479793738908E-2</v>
      </c>
      <c r="K41" s="83">
        <f t="shared" si="3"/>
        <v>9.2249538985488475E-3</v>
      </c>
    </row>
    <row r="42" spans="1:11" x14ac:dyDescent="0.25">
      <c r="A42" s="84" t="s">
        <v>13</v>
      </c>
      <c r="B42" s="84" t="s">
        <v>51</v>
      </c>
      <c r="C42" s="84" t="s">
        <v>5</v>
      </c>
      <c r="D42" s="84" t="s">
        <v>53</v>
      </c>
      <c r="E42" s="84" t="s">
        <v>40</v>
      </c>
      <c r="F42" s="84" t="s">
        <v>56</v>
      </c>
      <c r="G42" s="85">
        <v>321548</v>
      </c>
      <c r="H42" s="79">
        <v>5.2</v>
      </c>
      <c r="I42" s="80">
        <f t="shared" si="2"/>
        <v>33440.991999999998</v>
      </c>
      <c r="J42" s="82">
        <v>0.51485985573266513</v>
      </c>
      <c r="K42" s="83">
        <f t="shared" si="3"/>
        <v>5.3545424996197175E-2</v>
      </c>
    </row>
    <row r="43" spans="1:11" x14ac:dyDescent="0.25">
      <c r="A43" s="84" t="s">
        <v>13</v>
      </c>
      <c r="B43" s="84" t="s">
        <v>51</v>
      </c>
      <c r="C43" s="84" t="s">
        <v>23</v>
      </c>
      <c r="D43" s="84" t="s">
        <v>53</v>
      </c>
      <c r="E43" s="84" t="s">
        <v>41</v>
      </c>
      <c r="F43" s="84" t="s">
        <v>56</v>
      </c>
      <c r="G43" s="85">
        <v>323090</v>
      </c>
      <c r="H43" s="79">
        <v>5.2</v>
      </c>
      <c r="I43" s="80">
        <f t="shared" si="2"/>
        <v>33601.360000000001</v>
      </c>
      <c r="J43" s="82">
        <v>0.68725006381349441</v>
      </c>
      <c r="K43" s="83">
        <f t="shared" si="3"/>
        <v>7.1474006636603415E-2</v>
      </c>
    </row>
    <row r="44" spans="1:11" x14ac:dyDescent="0.25">
      <c r="A44" s="84" t="s">
        <v>13</v>
      </c>
      <c r="B44" s="84" t="s">
        <v>51</v>
      </c>
      <c r="C44" s="84" t="s">
        <v>23</v>
      </c>
      <c r="D44" s="84" t="s">
        <v>53</v>
      </c>
      <c r="E44" s="84" t="s">
        <v>42</v>
      </c>
      <c r="F44" s="84" t="s">
        <v>58</v>
      </c>
      <c r="G44" s="85">
        <v>327745</v>
      </c>
      <c r="H44" s="79">
        <v>5.2</v>
      </c>
      <c r="I44" s="80">
        <f t="shared" si="2"/>
        <v>34085.480000000003</v>
      </c>
      <c r="J44" s="82">
        <v>1</v>
      </c>
      <c r="K44" s="83">
        <f t="shared" si="3"/>
        <v>0.10400000000000001</v>
      </c>
    </row>
    <row r="45" spans="1:11" x14ac:dyDescent="0.25">
      <c r="A45" s="84" t="s">
        <v>13</v>
      </c>
      <c r="B45" s="84" t="s">
        <v>51</v>
      </c>
      <c r="C45" s="84" t="s">
        <v>1</v>
      </c>
      <c r="D45" s="84" t="s">
        <v>61</v>
      </c>
      <c r="E45" s="84" t="s">
        <v>38</v>
      </c>
      <c r="F45" s="84" t="s">
        <v>55</v>
      </c>
      <c r="G45" s="85">
        <v>339823</v>
      </c>
      <c r="H45" s="79">
        <v>5.2</v>
      </c>
      <c r="I45" s="80">
        <f t="shared" si="2"/>
        <v>35341.592000000004</v>
      </c>
      <c r="J45" s="82">
        <v>0.14868780299980747</v>
      </c>
      <c r="K45" s="83">
        <f t="shared" si="3"/>
        <v>1.5463531511979978E-2</v>
      </c>
    </row>
    <row r="46" spans="1:11" x14ac:dyDescent="0.25">
      <c r="A46" s="84" t="s">
        <v>13</v>
      </c>
      <c r="B46" s="84" t="s">
        <v>59</v>
      </c>
      <c r="C46" s="84" t="s">
        <v>23</v>
      </c>
      <c r="D46" s="84" t="s">
        <v>53</v>
      </c>
      <c r="E46" s="84" t="s">
        <v>41</v>
      </c>
      <c r="F46" s="84" t="s">
        <v>55</v>
      </c>
      <c r="G46" s="85">
        <v>340143</v>
      </c>
      <c r="H46" s="79">
        <v>5.2</v>
      </c>
      <c r="I46" s="80">
        <f t="shared" si="2"/>
        <v>35374.872000000003</v>
      </c>
      <c r="J46" s="82">
        <v>0.14524815462937579</v>
      </c>
      <c r="K46" s="83">
        <f t="shared" si="3"/>
        <v>1.5105808081455084E-2</v>
      </c>
    </row>
    <row r="47" spans="1:11" x14ac:dyDescent="0.25">
      <c r="A47" s="84" t="s">
        <v>13</v>
      </c>
      <c r="B47" s="84" t="s">
        <v>51</v>
      </c>
      <c r="C47" s="84" t="s">
        <v>1</v>
      </c>
      <c r="D47" s="84" t="s">
        <v>61</v>
      </c>
      <c r="E47" s="84" t="s">
        <v>39</v>
      </c>
      <c r="F47" s="84" t="s">
        <v>57</v>
      </c>
      <c r="G47" s="85">
        <v>353316</v>
      </c>
      <c r="H47" s="79">
        <v>4.8</v>
      </c>
      <c r="I47" s="80">
        <f t="shared" si="2"/>
        <v>33918.336000000003</v>
      </c>
      <c r="J47" s="82">
        <v>0.21395339260940469</v>
      </c>
      <c r="K47" s="83">
        <f t="shared" si="3"/>
        <v>2.0539525690502849E-2</v>
      </c>
    </row>
    <row r="48" spans="1:11" x14ac:dyDescent="0.25">
      <c r="A48" s="84" t="s">
        <v>13</v>
      </c>
      <c r="B48" s="84" t="s">
        <v>51</v>
      </c>
      <c r="C48" s="84" t="s">
        <v>5</v>
      </c>
      <c r="D48" s="84" t="s">
        <v>60</v>
      </c>
      <c r="E48" s="77" t="s">
        <v>54</v>
      </c>
      <c r="F48" s="84" t="s">
        <v>55</v>
      </c>
      <c r="G48" s="85">
        <v>369054</v>
      </c>
      <c r="H48" s="79">
        <v>4.8</v>
      </c>
      <c r="I48" s="80">
        <f t="shared" si="2"/>
        <v>35429.184000000001</v>
      </c>
      <c r="J48" s="82">
        <v>0.16902511510574889</v>
      </c>
      <c r="K48" s="83">
        <f t="shared" si="3"/>
        <v>1.6226411050151893E-2</v>
      </c>
    </row>
    <row r="49" spans="1:11" x14ac:dyDescent="0.25">
      <c r="A49" s="84" t="s">
        <v>13</v>
      </c>
      <c r="B49" s="84" t="s">
        <v>51</v>
      </c>
      <c r="C49" s="84" t="s">
        <v>1</v>
      </c>
      <c r="D49" s="84" t="s">
        <v>61</v>
      </c>
      <c r="E49" s="84" t="s">
        <v>38</v>
      </c>
      <c r="F49" s="84" t="s">
        <v>57</v>
      </c>
      <c r="G49" s="85">
        <v>376775</v>
      </c>
      <c r="H49" s="79">
        <v>4.8</v>
      </c>
      <c r="I49" s="80">
        <f t="shared" si="2"/>
        <v>36170.400000000001</v>
      </c>
      <c r="J49" s="82">
        <v>0.16485596023592419</v>
      </c>
      <c r="K49" s="83">
        <f t="shared" si="3"/>
        <v>1.5826172182648722E-2</v>
      </c>
    </row>
    <row r="50" spans="1:11" x14ac:dyDescent="0.25">
      <c r="A50" s="84" t="s">
        <v>13</v>
      </c>
      <c r="B50" s="84" t="s">
        <v>59</v>
      </c>
      <c r="C50" s="84" t="s">
        <v>23</v>
      </c>
      <c r="D50" s="84" t="s">
        <v>53</v>
      </c>
      <c r="E50" s="84" t="s">
        <v>40</v>
      </c>
      <c r="F50" s="84" t="s">
        <v>55</v>
      </c>
      <c r="G50" s="85">
        <v>382211</v>
      </c>
      <c r="H50" s="79">
        <v>4.8</v>
      </c>
      <c r="I50" s="80">
        <f t="shared" si="2"/>
        <v>36692.256000000001</v>
      </c>
      <c r="J50" s="82">
        <v>0.16209399739350855</v>
      </c>
      <c r="K50" s="83">
        <f t="shared" si="3"/>
        <v>1.5561023749776821E-2</v>
      </c>
    </row>
    <row r="51" spans="1:11" x14ac:dyDescent="0.25">
      <c r="A51" s="84" t="s">
        <v>13</v>
      </c>
      <c r="B51" s="84" t="s">
        <v>59</v>
      </c>
      <c r="C51" s="84" t="s">
        <v>5</v>
      </c>
      <c r="D51" s="84" t="s">
        <v>60</v>
      </c>
      <c r="E51" s="77" t="s">
        <v>54</v>
      </c>
      <c r="F51" s="84" t="s">
        <v>56</v>
      </c>
      <c r="G51" s="85">
        <v>384946</v>
      </c>
      <c r="H51" s="79">
        <v>4.8</v>
      </c>
      <c r="I51" s="80">
        <f t="shared" si="2"/>
        <v>36954.815999999999</v>
      </c>
      <c r="J51" s="82">
        <v>0.29181720734967032</v>
      </c>
      <c r="K51" s="83">
        <f t="shared" si="3"/>
        <v>2.8014451905568349E-2</v>
      </c>
    </row>
    <row r="52" spans="1:11" x14ac:dyDescent="0.25">
      <c r="A52" s="84" t="s">
        <v>13</v>
      </c>
      <c r="B52" s="84" t="s">
        <v>59</v>
      </c>
      <c r="C52" s="84" t="s">
        <v>5</v>
      </c>
      <c r="D52" s="84" t="s">
        <v>53</v>
      </c>
      <c r="E52" s="84" t="s">
        <v>38</v>
      </c>
      <c r="F52" s="84" t="s">
        <v>56</v>
      </c>
      <c r="G52" s="85">
        <v>397714</v>
      </c>
      <c r="H52" s="79">
        <v>4.8</v>
      </c>
      <c r="I52" s="80">
        <f t="shared" si="2"/>
        <v>38180.544000000002</v>
      </c>
      <c r="J52" s="82">
        <v>0.29018484496050501</v>
      </c>
      <c r="K52" s="83">
        <f t="shared" si="3"/>
        <v>2.785774511620848E-2</v>
      </c>
    </row>
    <row r="53" spans="1:11" x14ac:dyDescent="0.25">
      <c r="A53" s="84" t="s">
        <v>13</v>
      </c>
      <c r="B53" s="84" t="s">
        <v>51</v>
      </c>
      <c r="C53" s="84" t="s">
        <v>1</v>
      </c>
      <c r="D53" s="84" t="s">
        <v>53</v>
      </c>
      <c r="E53" s="84" t="s">
        <v>42</v>
      </c>
      <c r="F53" s="84" t="s">
        <v>56</v>
      </c>
      <c r="G53" s="85">
        <v>409008</v>
      </c>
      <c r="H53" s="79">
        <v>4.5</v>
      </c>
      <c r="I53" s="80">
        <f t="shared" si="2"/>
        <v>36810.720000000001</v>
      </c>
      <c r="J53" s="82">
        <v>0.54906372370687284</v>
      </c>
      <c r="K53" s="83">
        <f t="shared" si="3"/>
        <v>4.9415735133618549E-2</v>
      </c>
    </row>
    <row r="54" spans="1:11" x14ac:dyDescent="0.25">
      <c r="A54" s="84" t="s">
        <v>13</v>
      </c>
      <c r="B54" s="84" t="s">
        <v>51</v>
      </c>
      <c r="C54" s="84" t="s">
        <v>5</v>
      </c>
      <c r="D54" s="84" t="s">
        <v>53</v>
      </c>
      <c r="E54" s="84" t="s">
        <v>39</v>
      </c>
      <c r="F54" s="84" t="s">
        <v>56</v>
      </c>
      <c r="G54" s="85">
        <v>413335</v>
      </c>
      <c r="H54" s="79">
        <v>4.5</v>
      </c>
      <c r="I54" s="80">
        <f t="shared" si="2"/>
        <v>37200.15</v>
      </c>
      <c r="J54" s="82">
        <v>0.49679150105347419</v>
      </c>
      <c r="K54" s="83">
        <f t="shared" si="3"/>
        <v>4.4711235094812674E-2</v>
      </c>
    </row>
    <row r="55" spans="1:11" x14ac:dyDescent="0.25">
      <c r="A55" s="84" t="s">
        <v>13</v>
      </c>
      <c r="B55" s="84" t="s">
        <v>51</v>
      </c>
      <c r="C55" s="84" t="s">
        <v>5</v>
      </c>
      <c r="D55" s="84" t="s">
        <v>53</v>
      </c>
      <c r="E55" s="84" t="s">
        <v>42</v>
      </c>
      <c r="F55" s="84" t="s">
        <v>58</v>
      </c>
      <c r="G55" s="85">
        <v>417174</v>
      </c>
      <c r="H55" s="79">
        <v>4.5</v>
      </c>
      <c r="I55" s="80">
        <f t="shared" si="2"/>
        <v>37545.660000000003</v>
      </c>
      <c r="J55" s="82">
        <v>1</v>
      </c>
      <c r="K55" s="83">
        <f t="shared" si="3"/>
        <v>0.09</v>
      </c>
    </row>
    <row r="56" spans="1:11" x14ac:dyDescent="0.25">
      <c r="A56" s="84" t="s">
        <v>13</v>
      </c>
      <c r="B56" s="84" t="s">
        <v>59</v>
      </c>
      <c r="C56" s="84" t="s">
        <v>1</v>
      </c>
      <c r="D56" s="84" t="s">
        <v>60</v>
      </c>
      <c r="E56" s="77" t="s">
        <v>54</v>
      </c>
      <c r="F56" s="84" t="s">
        <v>55</v>
      </c>
      <c r="G56" s="85">
        <v>438592</v>
      </c>
      <c r="H56" s="79">
        <v>4.5</v>
      </c>
      <c r="I56" s="80">
        <f t="shared" si="2"/>
        <v>39473.279999999999</v>
      </c>
      <c r="J56" s="82">
        <v>0.16185448920064713</v>
      </c>
      <c r="K56" s="83">
        <f t="shared" si="3"/>
        <v>1.456690402805824E-2</v>
      </c>
    </row>
    <row r="57" spans="1:11" x14ac:dyDescent="0.25">
      <c r="A57" s="84" t="s">
        <v>13</v>
      </c>
      <c r="B57" s="84" t="s">
        <v>59</v>
      </c>
      <c r="C57" s="84" t="s">
        <v>5</v>
      </c>
      <c r="D57" s="84" t="s">
        <v>53</v>
      </c>
      <c r="E57" s="84" t="s">
        <v>39</v>
      </c>
      <c r="F57" s="84" t="s">
        <v>55</v>
      </c>
      <c r="G57" s="85">
        <v>448071</v>
      </c>
      <c r="H57" s="79">
        <v>4.5</v>
      </c>
      <c r="I57" s="80">
        <f t="shared" si="2"/>
        <v>40326.39</v>
      </c>
      <c r="J57" s="82">
        <v>0.24898919735935451</v>
      </c>
      <c r="K57" s="83">
        <f t="shared" si="3"/>
        <v>2.2409027762341903E-2</v>
      </c>
    </row>
    <row r="58" spans="1:11" x14ac:dyDescent="0.25">
      <c r="A58" s="84" t="s">
        <v>13</v>
      </c>
      <c r="B58" s="84" t="s">
        <v>59</v>
      </c>
      <c r="C58" s="84" t="s">
        <v>23</v>
      </c>
      <c r="D58" s="84" t="s">
        <v>53</v>
      </c>
      <c r="E58" s="84" t="s">
        <v>39</v>
      </c>
      <c r="F58" s="84" t="s">
        <v>55</v>
      </c>
      <c r="G58" s="85">
        <v>448214</v>
      </c>
      <c r="H58" s="79">
        <v>4.5</v>
      </c>
      <c r="I58" s="80">
        <f t="shared" si="2"/>
        <v>40339.26</v>
      </c>
      <c r="J58" s="82">
        <v>0.20200201995710407</v>
      </c>
      <c r="K58" s="83">
        <f t="shared" si="3"/>
        <v>1.8180181796139366E-2</v>
      </c>
    </row>
    <row r="59" spans="1:11" x14ac:dyDescent="0.25">
      <c r="A59" s="84" t="s">
        <v>13</v>
      </c>
      <c r="B59" s="84" t="s">
        <v>51</v>
      </c>
      <c r="C59" s="84" t="s">
        <v>1</v>
      </c>
      <c r="D59" s="84" t="s">
        <v>60</v>
      </c>
      <c r="E59" s="77" t="s">
        <v>54</v>
      </c>
      <c r="F59" s="84" t="s">
        <v>55</v>
      </c>
      <c r="G59" s="85">
        <v>451301</v>
      </c>
      <c r="H59" s="79">
        <v>4.2</v>
      </c>
      <c r="I59" s="80">
        <f t="shared" si="2"/>
        <v>37909.284000000007</v>
      </c>
      <c r="J59" s="82">
        <v>9.9520283745747298E-2</v>
      </c>
      <c r="K59" s="83">
        <f t="shared" si="3"/>
        <v>8.3597038346427729E-3</v>
      </c>
    </row>
    <row r="60" spans="1:11" x14ac:dyDescent="0.25">
      <c r="A60" s="84" t="s">
        <v>13</v>
      </c>
      <c r="B60" s="84" t="s">
        <v>59</v>
      </c>
      <c r="C60" s="84" t="s">
        <v>5</v>
      </c>
      <c r="D60" s="84" t="s">
        <v>53</v>
      </c>
      <c r="E60" s="84" t="s">
        <v>38</v>
      </c>
      <c r="F60" s="84" t="s">
        <v>55</v>
      </c>
      <c r="G60" s="85">
        <v>454589</v>
      </c>
      <c r="H60" s="79">
        <v>4.2</v>
      </c>
      <c r="I60" s="80">
        <f t="shared" si="2"/>
        <v>38185.476000000002</v>
      </c>
      <c r="J60" s="82">
        <v>0.33168266263131552</v>
      </c>
      <c r="K60" s="83">
        <f t="shared" si="3"/>
        <v>2.7861343661030505E-2</v>
      </c>
    </row>
    <row r="61" spans="1:11" x14ac:dyDescent="0.25">
      <c r="A61" s="84" t="s">
        <v>13</v>
      </c>
      <c r="B61" s="84" t="s">
        <v>51</v>
      </c>
      <c r="C61" s="84" t="s">
        <v>23</v>
      </c>
      <c r="D61" s="84" t="s">
        <v>53</v>
      </c>
      <c r="E61" s="84" t="s">
        <v>40</v>
      </c>
      <c r="F61" s="84" t="s">
        <v>56</v>
      </c>
      <c r="G61" s="85">
        <v>454647</v>
      </c>
      <c r="H61" s="79">
        <v>4.2</v>
      </c>
      <c r="I61" s="80">
        <f t="shared" si="2"/>
        <v>38190.348000000005</v>
      </c>
      <c r="J61" s="82">
        <v>0.7363312597477687</v>
      </c>
      <c r="K61" s="83">
        <f t="shared" si="3"/>
        <v>6.1851825818812572E-2</v>
      </c>
    </row>
    <row r="62" spans="1:11" x14ac:dyDescent="0.25">
      <c r="A62" s="84" t="s">
        <v>13</v>
      </c>
      <c r="B62" s="84" t="s">
        <v>51</v>
      </c>
      <c r="C62" s="84" t="s">
        <v>23</v>
      </c>
      <c r="D62" s="84" t="s">
        <v>53</v>
      </c>
      <c r="E62" s="84" t="s">
        <v>41</v>
      </c>
      <c r="F62" s="84" t="s">
        <v>58</v>
      </c>
      <c r="G62" s="85">
        <v>470120</v>
      </c>
      <c r="H62" s="79">
        <v>4.2</v>
      </c>
      <c r="I62" s="80">
        <f t="shared" si="2"/>
        <v>39490.080000000002</v>
      </c>
      <c r="J62" s="82">
        <v>1</v>
      </c>
      <c r="K62" s="83">
        <f t="shared" si="3"/>
        <v>8.4000000000000005E-2</v>
      </c>
    </row>
    <row r="63" spans="1:11" x14ac:dyDescent="0.25">
      <c r="A63" s="84" t="s">
        <v>13</v>
      </c>
      <c r="B63" s="84" t="s">
        <v>51</v>
      </c>
      <c r="C63" s="84" t="s">
        <v>5</v>
      </c>
      <c r="D63" s="84" t="s">
        <v>53</v>
      </c>
      <c r="E63" s="84" t="s">
        <v>41</v>
      </c>
      <c r="F63" s="84" t="s">
        <v>58</v>
      </c>
      <c r="G63" s="85">
        <v>473535</v>
      </c>
      <c r="H63" s="79">
        <v>4.2</v>
      </c>
      <c r="I63" s="80">
        <f t="shared" si="2"/>
        <v>39776.94</v>
      </c>
      <c r="J63" s="82">
        <v>1</v>
      </c>
      <c r="K63" s="83">
        <f t="shared" si="3"/>
        <v>8.4000000000000005E-2</v>
      </c>
    </row>
    <row r="64" spans="1:11" x14ac:dyDescent="0.25">
      <c r="A64" s="84" t="s">
        <v>13</v>
      </c>
      <c r="B64" s="84" t="s">
        <v>51</v>
      </c>
      <c r="C64" s="84" t="s">
        <v>1</v>
      </c>
      <c r="D64" s="84" t="s">
        <v>61</v>
      </c>
      <c r="E64" s="77" t="s">
        <v>54</v>
      </c>
      <c r="F64" s="84" t="s">
        <v>55</v>
      </c>
      <c r="G64" s="85">
        <v>501981</v>
      </c>
      <c r="H64" s="79">
        <v>4</v>
      </c>
      <c r="I64" s="80">
        <f t="shared" si="2"/>
        <v>40158.480000000003</v>
      </c>
      <c r="J64" s="82">
        <v>0.22216208178175423</v>
      </c>
      <c r="K64" s="83">
        <f t="shared" si="3"/>
        <v>1.7772966542540337E-2</v>
      </c>
    </row>
    <row r="65" spans="1:11" x14ac:dyDescent="0.25">
      <c r="A65" s="84" t="s">
        <v>13</v>
      </c>
      <c r="B65" s="84" t="s">
        <v>59</v>
      </c>
      <c r="C65" s="84" t="s">
        <v>5</v>
      </c>
      <c r="D65" s="84" t="s">
        <v>53</v>
      </c>
      <c r="E65" s="84" t="s">
        <v>40</v>
      </c>
      <c r="F65" s="84" t="s">
        <v>55</v>
      </c>
      <c r="G65" s="85">
        <v>503340</v>
      </c>
      <c r="H65" s="79">
        <v>4</v>
      </c>
      <c r="I65" s="80">
        <f t="shared" si="2"/>
        <v>40267.199999999997</v>
      </c>
      <c r="J65" s="82">
        <v>0.22204223805024206</v>
      </c>
      <c r="K65" s="83">
        <f t="shared" si="3"/>
        <v>1.7763379044019364E-2</v>
      </c>
    </row>
    <row r="66" spans="1:11" x14ac:dyDescent="0.25">
      <c r="A66" s="84" t="s">
        <v>13</v>
      </c>
      <c r="B66" s="84" t="s">
        <v>59</v>
      </c>
      <c r="C66" s="84" t="s">
        <v>5</v>
      </c>
      <c r="D66" s="84" t="s">
        <v>53</v>
      </c>
      <c r="E66" s="84" t="s">
        <v>41</v>
      </c>
      <c r="F66" s="84" t="s">
        <v>55</v>
      </c>
      <c r="G66" s="85">
        <v>507103</v>
      </c>
      <c r="H66" s="79">
        <v>4</v>
      </c>
      <c r="I66" s="80">
        <f t="shared" ref="I66:I97" si="4">2*(G66*H66/100)</f>
        <v>40568.239999999998</v>
      </c>
      <c r="J66" s="82">
        <v>0.1988053714376668</v>
      </c>
      <c r="K66" s="83">
        <f t="shared" ref="K66:K97" si="5">2*(H66*J66/100)</f>
        <v>1.5904429715013345E-2</v>
      </c>
    </row>
    <row r="67" spans="1:11" x14ac:dyDescent="0.25">
      <c r="A67" s="84" t="s">
        <v>13</v>
      </c>
      <c r="B67" s="84" t="s">
        <v>59</v>
      </c>
      <c r="C67" s="84" t="s">
        <v>5</v>
      </c>
      <c r="D67" s="84" t="s">
        <v>53</v>
      </c>
      <c r="E67" s="84" t="s">
        <v>42</v>
      </c>
      <c r="F67" s="84" t="s">
        <v>55</v>
      </c>
      <c r="G67" s="85">
        <v>509558</v>
      </c>
      <c r="H67" s="79">
        <v>4</v>
      </c>
      <c r="I67" s="80">
        <f t="shared" si="4"/>
        <v>40764.639999999999</v>
      </c>
      <c r="J67" s="82">
        <v>0.17740867974571647</v>
      </c>
      <c r="K67" s="83">
        <f t="shared" si="5"/>
        <v>1.4192694379657318E-2</v>
      </c>
    </row>
    <row r="68" spans="1:11" x14ac:dyDescent="0.25">
      <c r="A68" s="84" t="s">
        <v>13</v>
      </c>
      <c r="B68" s="84" t="s">
        <v>59</v>
      </c>
      <c r="C68" s="84" t="s">
        <v>5</v>
      </c>
      <c r="D68" s="84" t="s">
        <v>53</v>
      </c>
      <c r="E68" s="84" t="s">
        <v>38</v>
      </c>
      <c r="F68" s="84" t="s">
        <v>57</v>
      </c>
      <c r="G68" s="85">
        <v>518251</v>
      </c>
      <c r="H68" s="79">
        <v>4</v>
      </c>
      <c r="I68" s="80">
        <f t="shared" si="4"/>
        <v>41460.080000000002</v>
      </c>
      <c r="J68" s="82">
        <v>0.37813249240817948</v>
      </c>
      <c r="K68" s="83">
        <f t="shared" si="5"/>
        <v>3.0250599392654356E-2</v>
      </c>
    </row>
    <row r="69" spans="1:11" x14ac:dyDescent="0.25">
      <c r="A69" s="84" t="s">
        <v>13</v>
      </c>
      <c r="B69" s="84" t="s">
        <v>59</v>
      </c>
      <c r="C69" s="84" t="s">
        <v>23</v>
      </c>
      <c r="D69" s="84" t="s">
        <v>53</v>
      </c>
      <c r="E69" s="84" t="s">
        <v>38</v>
      </c>
      <c r="F69" s="84" t="s">
        <v>55</v>
      </c>
      <c r="G69" s="85">
        <v>519229</v>
      </c>
      <c r="H69" s="79">
        <v>4</v>
      </c>
      <c r="I69" s="80">
        <f t="shared" si="4"/>
        <v>41538.32</v>
      </c>
      <c r="J69" s="82">
        <v>0.27272335725132058</v>
      </c>
      <c r="K69" s="83">
        <f t="shared" si="5"/>
        <v>2.1817868580105645E-2</v>
      </c>
    </row>
    <row r="70" spans="1:11" x14ac:dyDescent="0.25">
      <c r="A70" s="84" t="s">
        <v>13</v>
      </c>
      <c r="B70" s="84" t="s">
        <v>59</v>
      </c>
      <c r="C70" s="84" t="s">
        <v>23</v>
      </c>
      <c r="D70" s="84" t="s">
        <v>60</v>
      </c>
      <c r="E70" s="77" t="s">
        <v>54</v>
      </c>
      <c r="F70" s="84" t="s">
        <v>57</v>
      </c>
      <c r="G70" s="85">
        <v>543723</v>
      </c>
      <c r="H70" s="79">
        <v>4</v>
      </c>
      <c r="I70" s="80">
        <f t="shared" si="4"/>
        <v>43497.84</v>
      </c>
      <c r="J70" s="82">
        <v>0.39098254207720373</v>
      </c>
      <c r="K70" s="83">
        <f t="shared" si="5"/>
        <v>3.12786033661763E-2</v>
      </c>
    </row>
    <row r="71" spans="1:11" x14ac:dyDescent="0.25">
      <c r="A71" s="84" t="s">
        <v>13</v>
      </c>
      <c r="B71" s="84" t="s">
        <v>51</v>
      </c>
      <c r="C71" s="84" t="s">
        <v>5</v>
      </c>
      <c r="D71" s="84" t="s">
        <v>53</v>
      </c>
      <c r="E71" s="84" t="s">
        <v>38</v>
      </c>
      <c r="F71" s="84" t="s">
        <v>56</v>
      </c>
      <c r="G71" s="85">
        <v>555937</v>
      </c>
      <c r="H71" s="79">
        <v>4</v>
      </c>
      <c r="I71" s="80">
        <f t="shared" si="4"/>
        <v>44474.96</v>
      </c>
      <c r="J71" s="82">
        <v>0.55078932298736016</v>
      </c>
      <c r="K71" s="83">
        <f t="shared" si="5"/>
        <v>4.4063145838988814E-2</v>
      </c>
    </row>
    <row r="72" spans="1:11" x14ac:dyDescent="0.25">
      <c r="A72" s="77" t="s">
        <v>13</v>
      </c>
      <c r="B72" s="77" t="s">
        <v>51</v>
      </c>
      <c r="C72" s="77" t="s">
        <v>52</v>
      </c>
      <c r="D72" s="77" t="s">
        <v>53</v>
      </c>
      <c r="E72" s="77" t="s">
        <v>54</v>
      </c>
      <c r="F72" s="77" t="s">
        <v>57</v>
      </c>
      <c r="G72" s="78">
        <v>556946</v>
      </c>
      <c r="H72" s="79">
        <v>4</v>
      </c>
      <c r="I72" s="80">
        <f t="shared" si="4"/>
        <v>44555.68</v>
      </c>
      <c r="J72" s="82">
        <v>0.15730444977504976</v>
      </c>
      <c r="K72" s="83">
        <f t="shared" si="5"/>
        <v>1.258435598200398E-2</v>
      </c>
    </row>
    <row r="73" spans="1:11" x14ac:dyDescent="0.25">
      <c r="A73" s="84" t="s">
        <v>13</v>
      </c>
      <c r="B73" s="84" t="s">
        <v>51</v>
      </c>
      <c r="C73" s="84" t="s">
        <v>5</v>
      </c>
      <c r="D73" s="84" t="s">
        <v>61</v>
      </c>
      <c r="E73" s="77" t="s">
        <v>54</v>
      </c>
      <c r="F73" s="84" t="s">
        <v>56</v>
      </c>
      <c r="G73" s="85">
        <v>564992</v>
      </c>
      <c r="H73" s="79">
        <v>4</v>
      </c>
      <c r="I73" s="80">
        <f t="shared" si="4"/>
        <v>45199.360000000001</v>
      </c>
      <c r="J73" s="82">
        <v>0.49576487951865372</v>
      </c>
      <c r="K73" s="83">
        <f t="shared" si="5"/>
        <v>3.96611903614923E-2</v>
      </c>
    </row>
    <row r="74" spans="1:11" x14ac:dyDescent="0.25">
      <c r="A74" s="84" t="s">
        <v>13</v>
      </c>
      <c r="B74" s="84" t="s">
        <v>59</v>
      </c>
      <c r="C74" s="84" t="s">
        <v>5</v>
      </c>
      <c r="D74" s="84" t="s">
        <v>53</v>
      </c>
      <c r="E74" s="84" t="s">
        <v>39</v>
      </c>
      <c r="F74" s="84" t="s">
        <v>56</v>
      </c>
      <c r="G74" s="85">
        <v>566002</v>
      </c>
      <c r="H74" s="79">
        <v>4</v>
      </c>
      <c r="I74" s="80">
        <f t="shared" si="4"/>
        <v>45280.160000000003</v>
      </c>
      <c r="J74" s="82">
        <v>0.31452243881837783</v>
      </c>
      <c r="K74" s="83">
        <f t="shared" si="5"/>
        <v>2.5161795105470227E-2</v>
      </c>
    </row>
    <row r="75" spans="1:11" x14ac:dyDescent="0.25">
      <c r="A75" s="84" t="s">
        <v>13</v>
      </c>
      <c r="B75" s="84" t="s">
        <v>51</v>
      </c>
      <c r="C75" s="84" t="s">
        <v>1</v>
      </c>
      <c r="D75" s="84" t="s">
        <v>60</v>
      </c>
      <c r="E75" s="84" t="s">
        <v>41</v>
      </c>
      <c r="F75" s="84" t="s">
        <v>56</v>
      </c>
      <c r="G75" s="85">
        <v>579960</v>
      </c>
      <c r="H75" s="79">
        <v>4</v>
      </c>
      <c r="I75" s="80">
        <f t="shared" si="4"/>
        <v>46396.800000000003</v>
      </c>
      <c r="J75" s="82">
        <v>0.61458901823229883</v>
      </c>
      <c r="K75" s="83">
        <f t="shared" si="5"/>
        <v>4.9167121458583908E-2</v>
      </c>
    </row>
    <row r="76" spans="1:11" x14ac:dyDescent="0.25">
      <c r="A76" s="84" t="s">
        <v>13</v>
      </c>
      <c r="B76" s="84" t="s">
        <v>51</v>
      </c>
      <c r="C76" s="84" t="s">
        <v>1</v>
      </c>
      <c r="D76" s="84" t="s">
        <v>61</v>
      </c>
      <c r="E76" s="77" t="s">
        <v>54</v>
      </c>
      <c r="F76" s="84" t="s">
        <v>57</v>
      </c>
      <c r="G76" s="85">
        <v>594656</v>
      </c>
      <c r="H76" s="79">
        <v>4</v>
      </c>
      <c r="I76" s="80">
        <f t="shared" si="4"/>
        <v>47572.480000000003</v>
      </c>
      <c r="J76" s="82">
        <v>0.26317732126118487</v>
      </c>
      <c r="K76" s="83">
        <f t="shared" si="5"/>
        <v>2.105418570089479E-2</v>
      </c>
    </row>
    <row r="77" spans="1:11" x14ac:dyDescent="0.25">
      <c r="A77" s="84" t="s">
        <v>13</v>
      </c>
      <c r="B77" s="84" t="s">
        <v>51</v>
      </c>
      <c r="C77" s="84" t="s">
        <v>23</v>
      </c>
      <c r="D77" s="84" t="s">
        <v>61</v>
      </c>
      <c r="E77" s="77" t="s">
        <v>54</v>
      </c>
      <c r="F77" s="84" t="s">
        <v>56</v>
      </c>
      <c r="G77" s="85">
        <v>597897</v>
      </c>
      <c r="H77" s="79">
        <v>4</v>
      </c>
      <c r="I77" s="80">
        <f t="shared" si="4"/>
        <v>47831.76</v>
      </c>
      <c r="J77" s="82">
        <v>0.533889519407727</v>
      </c>
      <c r="K77" s="83">
        <f t="shared" si="5"/>
        <v>4.2711161552618157E-2</v>
      </c>
    </row>
    <row r="78" spans="1:11" x14ac:dyDescent="0.25">
      <c r="A78" s="84" t="s">
        <v>13</v>
      </c>
      <c r="B78" s="84" t="s">
        <v>51</v>
      </c>
      <c r="C78" s="84" t="s">
        <v>23</v>
      </c>
      <c r="D78" s="84" t="s">
        <v>53</v>
      </c>
      <c r="E78" s="84" t="s">
        <v>40</v>
      </c>
      <c r="F78" s="84" t="s">
        <v>58</v>
      </c>
      <c r="G78" s="85">
        <v>617449</v>
      </c>
      <c r="H78" s="79">
        <v>4</v>
      </c>
      <c r="I78" s="80">
        <f t="shared" si="4"/>
        <v>49395.92</v>
      </c>
      <c r="J78" s="82">
        <v>1</v>
      </c>
      <c r="K78" s="83">
        <f t="shared" si="5"/>
        <v>0.08</v>
      </c>
    </row>
    <row r="79" spans="1:11" x14ac:dyDescent="0.25">
      <c r="A79" s="84" t="s">
        <v>13</v>
      </c>
      <c r="B79" s="84" t="s">
        <v>51</v>
      </c>
      <c r="C79" s="84" t="s">
        <v>5</v>
      </c>
      <c r="D79" s="84" t="s">
        <v>53</v>
      </c>
      <c r="E79" s="84" t="s">
        <v>40</v>
      </c>
      <c r="F79" s="84" t="s">
        <v>58</v>
      </c>
      <c r="G79" s="85">
        <v>624535</v>
      </c>
      <c r="H79" s="79">
        <v>4</v>
      </c>
      <c r="I79" s="80">
        <f t="shared" si="4"/>
        <v>49962.8</v>
      </c>
      <c r="J79" s="82">
        <v>1</v>
      </c>
      <c r="K79" s="83">
        <f t="shared" si="5"/>
        <v>0.08</v>
      </c>
    </row>
    <row r="80" spans="1:11" x14ac:dyDescent="0.25">
      <c r="A80" s="84" t="s">
        <v>13</v>
      </c>
      <c r="B80" s="84" t="s">
        <v>59</v>
      </c>
      <c r="C80" s="84" t="s">
        <v>23</v>
      </c>
      <c r="D80" s="84" t="s">
        <v>53</v>
      </c>
      <c r="E80" s="84" t="s">
        <v>38</v>
      </c>
      <c r="F80" s="84" t="s">
        <v>57</v>
      </c>
      <c r="G80" s="85">
        <v>639417</v>
      </c>
      <c r="H80" s="79">
        <v>4</v>
      </c>
      <c r="I80" s="80">
        <f t="shared" si="4"/>
        <v>51153.36</v>
      </c>
      <c r="J80" s="82">
        <v>0.33585171653272</v>
      </c>
      <c r="K80" s="83">
        <f t="shared" si="5"/>
        <v>2.68681373226176E-2</v>
      </c>
    </row>
    <row r="81" spans="1:11" x14ac:dyDescent="0.25">
      <c r="A81" s="84" t="s">
        <v>13</v>
      </c>
      <c r="B81" s="84" t="s">
        <v>51</v>
      </c>
      <c r="C81" s="84" t="s">
        <v>23</v>
      </c>
      <c r="D81" s="84" t="s">
        <v>53</v>
      </c>
      <c r="E81" s="84" t="s">
        <v>39</v>
      </c>
      <c r="F81" s="84" t="s">
        <v>56</v>
      </c>
      <c r="G81" s="85">
        <v>640225</v>
      </c>
      <c r="H81" s="79">
        <v>4</v>
      </c>
      <c r="I81" s="80">
        <f t="shared" si="4"/>
        <v>51218</v>
      </c>
      <c r="J81" s="82">
        <v>0.78137204647529779</v>
      </c>
      <c r="K81" s="83">
        <f t="shared" si="5"/>
        <v>6.2509763718023817E-2</v>
      </c>
    </row>
    <row r="82" spans="1:11" x14ac:dyDescent="0.25">
      <c r="A82" s="77" t="s">
        <v>13</v>
      </c>
      <c r="B82" s="77" t="s">
        <v>51</v>
      </c>
      <c r="C82" s="77" t="s">
        <v>5</v>
      </c>
      <c r="D82" s="77" t="s">
        <v>53</v>
      </c>
      <c r="E82" s="77" t="s">
        <v>54</v>
      </c>
      <c r="F82" s="77" t="s">
        <v>55</v>
      </c>
      <c r="G82" s="78">
        <v>661292</v>
      </c>
      <c r="H82" s="79">
        <v>4</v>
      </c>
      <c r="I82" s="80">
        <f t="shared" si="4"/>
        <v>52903.360000000001</v>
      </c>
      <c r="J82" s="82">
        <v>0.19527605186202529</v>
      </c>
      <c r="K82" s="83">
        <f t="shared" si="5"/>
        <v>1.5622084148962023E-2</v>
      </c>
    </row>
    <row r="83" spans="1:11" x14ac:dyDescent="0.25">
      <c r="A83" s="84" t="s">
        <v>13</v>
      </c>
      <c r="B83" s="84" t="s">
        <v>59</v>
      </c>
      <c r="C83" s="84" t="s">
        <v>5</v>
      </c>
      <c r="D83" s="84" t="s">
        <v>60</v>
      </c>
      <c r="E83" s="77" t="s">
        <v>54</v>
      </c>
      <c r="F83" s="84" t="s">
        <v>57</v>
      </c>
      <c r="G83" s="85">
        <v>667556</v>
      </c>
      <c r="H83" s="79">
        <v>4</v>
      </c>
      <c r="I83" s="80">
        <f t="shared" si="4"/>
        <v>53404.480000000003</v>
      </c>
      <c r="J83" s="82">
        <v>0.50605624599168852</v>
      </c>
      <c r="K83" s="83">
        <f t="shared" si="5"/>
        <v>4.0484499679335081E-2</v>
      </c>
    </row>
    <row r="84" spans="1:11" x14ac:dyDescent="0.25">
      <c r="A84" s="84" t="s">
        <v>13</v>
      </c>
      <c r="B84" s="84" t="s">
        <v>59</v>
      </c>
      <c r="C84" s="84" t="s">
        <v>23</v>
      </c>
      <c r="D84" s="84" t="s">
        <v>60</v>
      </c>
      <c r="E84" s="77" t="s">
        <v>54</v>
      </c>
      <c r="F84" s="84" t="s">
        <v>56</v>
      </c>
      <c r="G84" s="85">
        <v>674975</v>
      </c>
      <c r="H84" s="79">
        <v>4</v>
      </c>
      <c r="I84" s="80">
        <f t="shared" si="4"/>
        <v>53998</v>
      </c>
      <c r="J84" s="82">
        <v>0.48536376305317341</v>
      </c>
      <c r="K84" s="83">
        <f t="shared" si="5"/>
        <v>3.8829101044253876E-2</v>
      </c>
    </row>
    <row r="85" spans="1:11" x14ac:dyDescent="0.25">
      <c r="A85" s="84" t="s">
        <v>13</v>
      </c>
      <c r="B85" s="84" t="s">
        <v>51</v>
      </c>
      <c r="C85" s="84" t="s">
        <v>5</v>
      </c>
      <c r="D85" s="84" t="s">
        <v>60</v>
      </c>
      <c r="E85" s="77" t="s">
        <v>54</v>
      </c>
      <c r="F85" s="84" t="s">
        <v>57</v>
      </c>
      <c r="G85" s="85">
        <v>678629</v>
      </c>
      <c r="H85" s="79">
        <v>4</v>
      </c>
      <c r="I85" s="80">
        <f t="shared" si="4"/>
        <v>54290.32</v>
      </c>
      <c r="J85" s="82">
        <v>0.31080910880006524</v>
      </c>
      <c r="K85" s="83">
        <f t="shared" si="5"/>
        <v>2.4864728704005218E-2</v>
      </c>
    </row>
    <row r="86" spans="1:11" x14ac:dyDescent="0.25">
      <c r="A86" s="84" t="s">
        <v>13</v>
      </c>
      <c r="B86" s="84" t="s">
        <v>51</v>
      </c>
      <c r="C86" s="84" t="s">
        <v>1</v>
      </c>
      <c r="D86" s="84" t="s">
        <v>53</v>
      </c>
      <c r="E86" s="84" t="s">
        <v>42</v>
      </c>
      <c r="F86" s="84" t="s">
        <v>58</v>
      </c>
      <c r="G86" s="85">
        <v>744919</v>
      </c>
      <c r="H86" s="79">
        <v>4</v>
      </c>
      <c r="I86" s="80">
        <f t="shared" si="4"/>
        <v>59593.52</v>
      </c>
      <c r="J86" s="82">
        <v>1</v>
      </c>
      <c r="K86" s="83">
        <f t="shared" si="5"/>
        <v>0.08</v>
      </c>
    </row>
    <row r="87" spans="1:11" x14ac:dyDescent="0.25">
      <c r="A87" s="84" t="s">
        <v>13</v>
      </c>
      <c r="B87" s="84" t="s">
        <v>59</v>
      </c>
      <c r="C87" s="84" t="s">
        <v>23</v>
      </c>
      <c r="D87" s="84" t="s">
        <v>53</v>
      </c>
      <c r="E87" s="84" t="s">
        <v>38</v>
      </c>
      <c r="F87" s="84" t="s">
        <v>56</v>
      </c>
      <c r="G87" s="85">
        <v>745221</v>
      </c>
      <c r="H87" s="79">
        <v>4</v>
      </c>
      <c r="I87" s="80">
        <f t="shared" si="4"/>
        <v>59617.68</v>
      </c>
      <c r="J87" s="82">
        <v>0.39142492621595942</v>
      </c>
      <c r="K87" s="83">
        <f t="shared" si="5"/>
        <v>3.1313994097276754E-2</v>
      </c>
    </row>
    <row r="88" spans="1:11" x14ac:dyDescent="0.25">
      <c r="A88" s="84" t="s">
        <v>13</v>
      </c>
      <c r="B88" s="84" t="s">
        <v>59</v>
      </c>
      <c r="C88" s="84" t="s">
        <v>5</v>
      </c>
      <c r="D88" s="84" t="s">
        <v>53</v>
      </c>
      <c r="E88" s="84" t="s">
        <v>40</v>
      </c>
      <c r="F88" s="84" t="s">
        <v>56</v>
      </c>
      <c r="G88" s="85">
        <v>750717</v>
      </c>
      <c r="H88" s="79">
        <v>3.3</v>
      </c>
      <c r="I88" s="80">
        <f t="shared" si="4"/>
        <v>49547.322</v>
      </c>
      <c r="J88" s="82">
        <v>0.33116955303048351</v>
      </c>
      <c r="K88" s="83">
        <f t="shared" si="5"/>
        <v>2.1857190500011909E-2</v>
      </c>
    </row>
    <row r="89" spans="1:11" x14ac:dyDescent="0.25">
      <c r="A89" s="84" t="s">
        <v>13</v>
      </c>
      <c r="B89" s="84" t="s">
        <v>51</v>
      </c>
      <c r="C89" s="84" t="s">
        <v>1</v>
      </c>
      <c r="D89" s="84" t="s">
        <v>60</v>
      </c>
      <c r="E89" s="84" t="s">
        <v>40</v>
      </c>
      <c r="F89" s="84" t="s">
        <v>56</v>
      </c>
      <c r="G89" s="85">
        <v>776195</v>
      </c>
      <c r="H89" s="79">
        <v>3.3</v>
      </c>
      <c r="I89" s="80">
        <f t="shared" si="4"/>
        <v>51228.87</v>
      </c>
      <c r="J89" s="82">
        <v>0.62496376764918071</v>
      </c>
      <c r="K89" s="83">
        <f t="shared" si="5"/>
        <v>4.1247608664845926E-2</v>
      </c>
    </row>
    <row r="90" spans="1:11" x14ac:dyDescent="0.25">
      <c r="A90" s="84" t="s">
        <v>13</v>
      </c>
      <c r="B90" s="84" t="s">
        <v>59</v>
      </c>
      <c r="C90" s="84" t="s">
        <v>5</v>
      </c>
      <c r="D90" s="84" t="s">
        <v>53</v>
      </c>
      <c r="E90" s="84" t="s">
        <v>39</v>
      </c>
      <c r="F90" s="84" t="s">
        <v>57</v>
      </c>
      <c r="G90" s="85">
        <v>785487</v>
      </c>
      <c r="H90" s="79">
        <v>3.3</v>
      </c>
      <c r="I90" s="80">
        <f t="shared" si="4"/>
        <v>51842.142</v>
      </c>
      <c r="J90" s="82">
        <v>0.43648836382226769</v>
      </c>
      <c r="K90" s="83">
        <f t="shared" si="5"/>
        <v>2.8808232012269664E-2</v>
      </c>
    </row>
    <row r="91" spans="1:11" x14ac:dyDescent="0.25">
      <c r="A91" s="84" t="s">
        <v>13</v>
      </c>
      <c r="B91" s="84" t="s">
        <v>59</v>
      </c>
      <c r="C91" s="84" t="s">
        <v>1</v>
      </c>
      <c r="D91" s="84" t="s">
        <v>53</v>
      </c>
      <c r="E91" s="84" t="s">
        <v>42</v>
      </c>
      <c r="F91" s="84" t="s">
        <v>55</v>
      </c>
      <c r="G91" s="85">
        <v>795743</v>
      </c>
      <c r="H91" s="79">
        <v>3.3</v>
      </c>
      <c r="I91" s="80">
        <f t="shared" si="4"/>
        <v>52519.038</v>
      </c>
      <c r="J91" s="82">
        <v>0.1546254950196842</v>
      </c>
      <c r="K91" s="83">
        <f t="shared" si="5"/>
        <v>1.0205282671299156E-2</v>
      </c>
    </row>
    <row r="92" spans="1:11" x14ac:dyDescent="0.25">
      <c r="A92" s="84" t="s">
        <v>13</v>
      </c>
      <c r="B92" s="84" t="s">
        <v>51</v>
      </c>
      <c r="C92" s="84" t="s">
        <v>23</v>
      </c>
      <c r="D92" s="84" t="s">
        <v>53</v>
      </c>
      <c r="E92" s="84" t="s">
        <v>39</v>
      </c>
      <c r="F92" s="84" t="s">
        <v>58</v>
      </c>
      <c r="G92" s="85">
        <v>819360</v>
      </c>
      <c r="H92" s="79">
        <v>3.3</v>
      </c>
      <c r="I92" s="80">
        <f t="shared" si="4"/>
        <v>54077.760000000002</v>
      </c>
      <c r="J92" s="82">
        <v>1</v>
      </c>
      <c r="K92" s="83">
        <f t="shared" si="5"/>
        <v>6.6000000000000003E-2</v>
      </c>
    </row>
    <row r="93" spans="1:11" x14ac:dyDescent="0.25">
      <c r="A93" s="84" t="s">
        <v>13</v>
      </c>
      <c r="B93" s="84" t="s">
        <v>51</v>
      </c>
      <c r="C93" s="84" t="s">
        <v>5</v>
      </c>
      <c r="D93" s="84" t="s">
        <v>53</v>
      </c>
      <c r="E93" s="84" t="s">
        <v>39</v>
      </c>
      <c r="F93" s="84" t="s">
        <v>58</v>
      </c>
      <c r="G93" s="85">
        <v>832009</v>
      </c>
      <c r="H93" s="79">
        <v>3.3</v>
      </c>
      <c r="I93" s="80">
        <f t="shared" si="4"/>
        <v>54912.593999999997</v>
      </c>
      <c r="J93" s="82">
        <v>1</v>
      </c>
      <c r="K93" s="83">
        <f t="shared" si="5"/>
        <v>6.6000000000000003E-2</v>
      </c>
    </row>
    <row r="94" spans="1:11" x14ac:dyDescent="0.25">
      <c r="A94" s="84" t="s">
        <v>13</v>
      </c>
      <c r="B94" s="84" t="s">
        <v>59</v>
      </c>
      <c r="C94" s="84" t="s">
        <v>1</v>
      </c>
      <c r="D94" s="84" t="s">
        <v>53</v>
      </c>
      <c r="E94" s="84" t="s">
        <v>41</v>
      </c>
      <c r="F94" s="84" t="s">
        <v>55</v>
      </c>
      <c r="G94" s="85">
        <v>847246</v>
      </c>
      <c r="H94" s="79">
        <v>3.3</v>
      </c>
      <c r="I94" s="80">
        <f t="shared" si="4"/>
        <v>55918.235999999997</v>
      </c>
      <c r="J94" s="82">
        <v>0.1731703892259201</v>
      </c>
      <c r="K94" s="83">
        <f t="shared" si="5"/>
        <v>1.1429245688910725E-2</v>
      </c>
    </row>
    <row r="95" spans="1:11" x14ac:dyDescent="0.25">
      <c r="A95" s="84" t="s">
        <v>13</v>
      </c>
      <c r="B95" s="84" t="s">
        <v>59</v>
      </c>
      <c r="C95" s="84" t="s">
        <v>23</v>
      </c>
      <c r="D95" s="84" t="s">
        <v>53</v>
      </c>
      <c r="E95" s="84" t="s">
        <v>39</v>
      </c>
      <c r="F95" s="84" t="s">
        <v>57</v>
      </c>
      <c r="G95" s="85">
        <v>876290</v>
      </c>
      <c r="H95" s="79">
        <v>3.3</v>
      </c>
      <c r="I95" s="80">
        <f t="shared" si="4"/>
        <v>57835.14</v>
      </c>
      <c r="J95" s="82">
        <v>0.39492820409048074</v>
      </c>
      <c r="K95" s="83">
        <f t="shared" si="5"/>
        <v>2.6065261469971727E-2</v>
      </c>
    </row>
    <row r="96" spans="1:11" x14ac:dyDescent="0.25">
      <c r="A96" s="84" t="s">
        <v>13</v>
      </c>
      <c r="B96" s="84" t="s">
        <v>59</v>
      </c>
      <c r="C96" s="84" t="s">
        <v>1</v>
      </c>
      <c r="D96" s="84" t="s">
        <v>53</v>
      </c>
      <c r="E96" s="84" t="s">
        <v>40</v>
      </c>
      <c r="F96" s="84" t="s">
        <v>55</v>
      </c>
      <c r="G96" s="85">
        <v>885551</v>
      </c>
      <c r="H96" s="79">
        <v>3.3</v>
      </c>
      <c r="I96" s="80">
        <f t="shared" si="4"/>
        <v>58446.365999999995</v>
      </c>
      <c r="J96" s="82">
        <v>0.19147773158984394</v>
      </c>
      <c r="K96" s="83">
        <f t="shared" si="5"/>
        <v>1.2637530284929699E-2</v>
      </c>
    </row>
    <row r="97" spans="1:11" x14ac:dyDescent="0.25">
      <c r="A97" s="84" t="s">
        <v>13</v>
      </c>
      <c r="B97" s="84" t="s">
        <v>59</v>
      </c>
      <c r="C97" s="84" t="s">
        <v>23</v>
      </c>
      <c r="D97" s="84" t="s">
        <v>53</v>
      </c>
      <c r="E97" s="84" t="s">
        <v>39</v>
      </c>
      <c r="F97" s="84" t="s">
        <v>56</v>
      </c>
      <c r="G97" s="85">
        <v>894355</v>
      </c>
      <c r="H97" s="79">
        <v>3.3</v>
      </c>
      <c r="I97" s="80">
        <f t="shared" si="4"/>
        <v>59027.43</v>
      </c>
      <c r="J97" s="82">
        <v>0.40306977595241517</v>
      </c>
      <c r="K97" s="83">
        <f t="shared" si="5"/>
        <v>2.6602605212859398E-2</v>
      </c>
    </row>
    <row r="98" spans="1:11" x14ac:dyDescent="0.25">
      <c r="A98" s="84" t="s">
        <v>13</v>
      </c>
      <c r="B98" s="84" t="s">
        <v>59</v>
      </c>
      <c r="C98" s="84" t="s">
        <v>1</v>
      </c>
      <c r="D98" s="84" t="s">
        <v>53</v>
      </c>
      <c r="E98" s="84" t="s">
        <v>39</v>
      </c>
      <c r="F98" s="84" t="s">
        <v>55</v>
      </c>
      <c r="G98" s="85">
        <v>896285</v>
      </c>
      <c r="H98" s="79">
        <v>3.3</v>
      </c>
      <c r="I98" s="80">
        <f t="shared" ref="I98:I129" si="6">2*(G98*H98/100)</f>
        <v>59154.81</v>
      </c>
      <c r="J98" s="82">
        <v>0.22304418727862874</v>
      </c>
      <c r="K98" s="83">
        <f t="shared" ref="K98:K129" si="7">2*(H98*J98/100)</f>
        <v>1.4720916360389495E-2</v>
      </c>
    </row>
    <row r="99" spans="1:11" x14ac:dyDescent="0.25">
      <c r="A99" s="84" t="s">
        <v>13</v>
      </c>
      <c r="B99" s="84" t="s">
        <v>59</v>
      </c>
      <c r="C99" s="84" t="s">
        <v>5</v>
      </c>
      <c r="D99" s="84" t="s">
        <v>53</v>
      </c>
      <c r="E99" s="84" t="s">
        <v>41</v>
      </c>
      <c r="F99" s="84" t="s">
        <v>56</v>
      </c>
      <c r="G99" s="85">
        <v>921626</v>
      </c>
      <c r="H99" s="79">
        <v>3.3</v>
      </c>
      <c r="I99" s="80">
        <f t="shared" si="6"/>
        <v>60827.315999999999</v>
      </c>
      <c r="J99" s="82">
        <v>0.36131554981258462</v>
      </c>
      <c r="K99" s="83">
        <f t="shared" si="7"/>
        <v>2.3846826287630584E-2</v>
      </c>
    </row>
    <row r="100" spans="1:11" x14ac:dyDescent="0.25">
      <c r="A100" s="84" t="s">
        <v>13</v>
      </c>
      <c r="B100" s="84" t="s">
        <v>51</v>
      </c>
      <c r="C100" s="84" t="s">
        <v>1</v>
      </c>
      <c r="D100" s="84" t="s">
        <v>60</v>
      </c>
      <c r="E100" s="77" t="s">
        <v>54</v>
      </c>
      <c r="F100" s="84" t="s">
        <v>57</v>
      </c>
      <c r="G100" s="85">
        <v>933994</v>
      </c>
      <c r="H100" s="79">
        <v>3.3</v>
      </c>
      <c r="I100" s="80">
        <f t="shared" si="6"/>
        <v>61643.603999999992</v>
      </c>
      <c r="J100" s="82">
        <v>0.20596308870759317</v>
      </c>
      <c r="K100" s="83">
        <f t="shared" si="7"/>
        <v>1.3593563854701148E-2</v>
      </c>
    </row>
    <row r="101" spans="1:11" x14ac:dyDescent="0.25">
      <c r="A101" s="84" t="s">
        <v>13</v>
      </c>
      <c r="B101" s="84" t="s">
        <v>51</v>
      </c>
      <c r="C101" s="84" t="s">
        <v>1</v>
      </c>
      <c r="D101" s="84" t="s">
        <v>60</v>
      </c>
      <c r="E101" s="84" t="s">
        <v>41</v>
      </c>
      <c r="F101" s="84" t="s">
        <v>58</v>
      </c>
      <c r="G101" s="85">
        <v>943655</v>
      </c>
      <c r="H101" s="79">
        <v>3.3</v>
      </c>
      <c r="I101" s="80">
        <f t="shared" si="6"/>
        <v>62281.23</v>
      </c>
      <c r="J101" s="82">
        <v>1</v>
      </c>
      <c r="K101" s="83">
        <f t="shared" si="7"/>
        <v>6.6000000000000003E-2</v>
      </c>
    </row>
    <row r="102" spans="1:11" x14ac:dyDescent="0.25">
      <c r="A102" s="84" t="s">
        <v>13</v>
      </c>
      <c r="B102" s="84" t="s">
        <v>59</v>
      </c>
      <c r="C102" s="84" t="s">
        <v>23</v>
      </c>
      <c r="D102" s="84" t="s">
        <v>53</v>
      </c>
      <c r="E102" s="84" t="s">
        <v>41</v>
      </c>
      <c r="F102" s="84" t="s">
        <v>57</v>
      </c>
      <c r="G102" s="85">
        <v>960923</v>
      </c>
      <c r="H102" s="79">
        <v>3.3</v>
      </c>
      <c r="I102" s="80">
        <f t="shared" si="6"/>
        <v>63420.917999999998</v>
      </c>
      <c r="J102" s="82">
        <v>0.41033416089975</v>
      </c>
      <c r="K102" s="83">
        <f t="shared" si="7"/>
        <v>2.7082054619383497E-2</v>
      </c>
    </row>
    <row r="103" spans="1:11" x14ac:dyDescent="0.25">
      <c r="A103" s="84" t="s">
        <v>13</v>
      </c>
      <c r="B103" s="84" t="s">
        <v>59</v>
      </c>
      <c r="C103" s="84" t="s">
        <v>23</v>
      </c>
      <c r="D103" s="84" t="s">
        <v>53</v>
      </c>
      <c r="E103" s="84" t="s">
        <v>40</v>
      </c>
      <c r="F103" s="84" t="s">
        <v>57</v>
      </c>
      <c r="G103" s="85">
        <v>973038</v>
      </c>
      <c r="H103" s="79">
        <v>3.3</v>
      </c>
      <c r="I103" s="80">
        <f t="shared" si="6"/>
        <v>64220.508000000002</v>
      </c>
      <c r="J103" s="82">
        <v>0.41266111921369286</v>
      </c>
      <c r="K103" s="83">
        <f t="shared" si="7"/>
        <v>2.7235633868103726E-2</v>
      </c>
    </row>
    <row r="104" spans="1:11" x14ac:dyDescent="0.25">
      <c r="A104" s="84" t="s">
        <v>13</v>
      </c>
      <c r="B104" s="84" t="s">
        <v>59</v>
      </c>
      <c r="C104" s="84" t="s">
        <v>1</v>
      </c>
      <c r="D104" s="84" t="s">
        <v>53</v>
      </c>
      <c r="E104" s="84" t="s">
        <v>38</v>
      </c>
      <c r="F104" s="84" t="s">
        <v>55</v>
      </c>
      <c r="G104" s="85">
        <v>973818</v>
      </c>
      <c r="H104" s="79">
        <v>3.3</v>
      </c>
      <c r="I104" s="80">
        <f t="shared" si="6"/>
        <v>64271.987999999998</v>
      </c>
      <c r="J104" s="82">
        <v>0.29740158641787356</v>
      </c>
      <c r="K104" s="83">
        <f t="shared" si="7"/>
        <v>1.9628504703579654E-2</v>
      </c>
    </row>
    <row r="105" spans="1:11" x14ac:dyDescent="0.25">
      <c r="A105" s="77" t="s">
        <v>13</v>
      </c>
      <c r="B105" s="77" t="s">
        <v>51</v>
      </c>
      <c r="C105" s="77" t="s">
        <v>1</v>
      </c>
      <c r="D105" s="77" t="s">
        <v>53</v>
      </c>
      <c r="E105" s="77" t="s">
        <v>54</v>
      </c>
      <c r="F105" s="77" t="s">
        <v>55</v>
      </c>
      <c r="G105" s="78">
        <v>975345</v>
      </c>
      <c r="H105" s="79">
        <v>3.3</v>
      </c>
      <c r="I105" s="80">
        <f t="shared" si="6"/>
        <v>64372.77</v>
      </c>
      <c r="J105" s="82">
        <v>0.14080321547196134</v>
      </c>
      <c r="K105" s="83">
        <f t="shared" si="7"/>
        <v>9.2930122211494475E-3</v>
      </c>
    </row>
    <row r="106" spans="1:11" x14ac:dyDescent="0.25">
      <c r="A106" s="84" t="s">
        <v>13</v>
      </c>
      <c r="B106" s="84" t="s">
        <v>59</v>
      </c>
      <c r="C106" s="84" t="s">
        <v>23</v>
      </c>
      <c r="D106" s="84" t="s">
        <v>53</v>
      </c>
      <c r="E106" s="84" t="s">
        <v>42</v>
      </c>
      <c r="F106" s="84" t="s">
        <v>56</v>
      </c>
      <c r="G106" s="85">
        <v>982524</v>
      </c>
      <c r="H106" s="79">
        <v>3.3</v>
      </c>
      <c r="I106" s="80">
        <f t="shared" si="6"/>
        <v>64846.583999999995</v>
      </c>
      <c r="J106" s="82">
        <v>0.43206233154927831</v>
      </c>
      <c r="K106" s="83">
        <f t="shared" si="7"/>
        <v>2.8516113882252364E-2</v>
      </c>
    </row>
    <row r="107" spans="1:11" x14ac:dyDescent="0.25">
      <c r="A107" s="77" t="s">
        <v>13</v>
      </c>
      <c r="B107" s="77" t="s">
        <v>51</v>
      </c>
      <c r="C107" s="77" t="s">
        <v>5</v>
      </c>
      <c r="D107" s="77" t="s">
        <v>53</v>
      </c>
      <c r="E107" s="77" t="s">
        <v>54</v>
      </c>
      <c r="F107" s="77" t="s">
        <v>57</v>
      </c>
      <c r="G107" s="78">
        <v>991555</v>
      </c>
      <c r="H107" s="79">
        <v>3.3</v>
      </c>
      <c r="I107" s="80">
        <f t="shared" si="6"/>
        <v>65442.63</v>
      </c>
      <c r="J107" s="82">
        <v>0.29280097990607856</v>
      </c>
      <c r="K107" s="83">
        <f t="shared" si="7"/>
        <v>1.9324864673801182E-2</v>
      </c>
    </row>
    <row r="108" spans="1:11" x14ac:dyDescent="0.25">
      <c r="A108" s="84" t="s">
        <v>13</v>
      </c>
      <c r="B108" s="84" t="s">
        <v>59</v>
      </c>
      <c r="C108" s="84" t="s">
        <v>23</v>
      </c>
      <c r="D108" s="84" t="s">
        <v>53</v>
      </c>
      <c r="E108" s="84" t="s">
        <v>40</v>
      </c>
      <c r="F108" s="84" t="s">
        <v>56</v>
      </c>
      <c r="G108" s="85">
        <v>1002710</v>
      </c>
      <c r="H108" s="79">
        <v>2.8</v>
      </c>
      <c r="I108" s="80">
        <f t="shared" si="6"/>
        <v>56151.76</v>
      </c>
      <c r="J108" s="82">
        <v>0.42524488339279859</v>
      </c>
      <c r="K108" s="83">
        <f t="shared" si="7"/>
        <v>2.3813713469996719E-2</v>
      </c>
    </row>
    <row r="109" spans="1:11" x14ac:dyDescent="0.25">
      <c r="A109" s="84" t="s">
        <v>13</v>
      </c>
      <c r="B109" s="84" t="s">
        <v>59</v>
      </c>
      <c r="C109" s="84" t="s">
        <v>23</v>
      </c>
      <c r="D109" s="84" t="s">
        <v>53</v>
      </c>
      <c r="E109" s="84" t="s">
        <v>42</v>
      </c>
      <c r="F109" s="84" t="s">
        <v>57</v>
      </c>
      <c r="G109" s="85">
        <v>1005324</v>
      </c>
      <c r="H109" s="79">
        <v>2.8</v>
      </c>
      <c r="I109" s="80">
        <f t="shared" si="6"/>
        <v>56298.143999999993</v>
      </c>
      <c r="J109" s="82">
        <v>0.44208857127403162</v>
      </c>
      <c r="K109" s="83">
        <f t="shared" si="7"/>
        <v>2.4756959991345768E-2</v>
      </c>
    </row>
    <row r="110" spans="1:11" x14ac:dyDescent="0.25">
      <c r="A110" s="84" t="s">
        <v>13</v>
      </c>
      <c r="B110" s="84" t="s">
        <v>51</v>
      </c>
      <c r="C110" s="84" t="s">
        <v>5</v>
      </c>
      <c r="D110" s="84" t="s">
        <v>53</v>
      </c>
      <c r="E110" s="84" t="s">
        <v>38</v>
      </c>
      <c r="F110" s="84" t="s">
        <v>58</v>
      </c>
      <c r="G110" s="85">
        <v>1009346</v>
      </c>
      <c r="H110" s="79">
        <v>2.8</v>
      </c>
      <c r="I110" s="80">
        <f t="shared" si="6"/>
        <v>56523.375999999997</v>
      </c>
      <c r="J110" s="82">
        <v>1</v>
      </c>
      <c r="K110" s="83">
        <f t="shared" si="7"/>
        <v>5.5999999999999994E-2</v>
      </c>
    </row>
    <row r="111" spans="1:11" x14ac:dyDescent="0.25">
      <c r="A111" s="84" t="s">
        <v>13</v>
      </c>
      <c r="B111" s="84" t="s">
        <v>59</v>
      </c>
      <c r="C111" s="84" t="s">
        <v>5</v>
      </c>
      <c r="D111" s="84" t="s">
        <v>53</v>
      </c>
      <c r="E111" s="84" t="s">
        <v>40</v>
      </c>
      <c r="F111" s="84" t="s">
        <v>57</v>
      </c>
      <c r="G111" s="85">
        <v>1012809</v>
      </c>
      <c r="H111" s="79">
        <v>2.8</v>
      </c>
      <c r="I111" s="80">
        <f t="shared" si="6"/>
        <v>56717.303999999996</v>
      </c>
      <c r="J111" s="82">
        <v>0.44678820891927445</v>
      </c>
      <c r="K111" s="83">
        <f t="shared" si="7"/>
        <v>2.5020139699479371E-2</v>
      </c>
    </row>
    <row r="112" spans="1:11" x14ac:dyDescent="0.25">
      <c r="A112" s="84" t="s">
        <v>13</v>
      </c>
      <c r="B112" s="84" t="s">
        <v>51</v>
      </c>
      <c r="C112" s="84" t="s">
        <v>23</v>
      </c>
      <c r="D112" s="84" t="s">
        <v>53</v>
      </c>
      <c r="E112" s="84" t="s">
        <v>38</v>
      </c>
      <c r="F112" s="84" t="s">
        <v>56</v>
      </c>
      <c r="G112" s="85">
        <v>1012945</v>
      </c>
      <c r="H112" s="79">
        <v>2.8</v>
      </c>
      <c r="I112" s="80">
        <f t="shared" si="6"/>
        <v>56724.92</v>
      </c>
      <c r="J112" s="82">
        <v>0.79376068657366705</v>
      </c>
      <c r="K112" s="83">
        <f t="shared" si="7"/>
        <v>4.445059844812535E-2</v>
      </c>
    </row>
    <row r="113" spans="1:11" x14ac:dyDescent="0.25">
      <c r="A113" s="84" t="s">
        <v>13</v>
      </c>
      <c r="B113" s="84" t="s">
        <v>59</v>
      </c>
      <c r="C113" s="84" t="s">
        <v>5</v>
      </c>
      <c r="D113" s="84" t="s">
        <v>53</v>
      </c>
      <c r="E113" s="84" t="s">
        <v>42</v>
      </c>
      <c r="F113" s="84" t="s">
        <v>56</v>
      </c>
      <c r="G113" s="85">
        <v>1016317</v>
      </c>
      <c r="H113" s="79">
        <v>2.8</v>
      </c>
      <c r="I113" s="80">
        <f t="shared" si="6"/>
        <v>56913.751999999993</v>
      </c>
      <c r="J113" s="82">
        <v>0.35384285434264073</v>
      </c>
      <c r="K113" s="83">
        <f t="shared" si="7"/>
        <v>1.9815199843187879E-2</v>
      </c>
    </row>
    <row r="114" spans="1:11" x14ac:dyDescent="0.25">
      <c r="A114" s="84" t="s">
        <v>13</v>
      </c>
      <c r="B114" s="84" t="s">
        <v>59</v>
      </c>
      <c r="C114" s="84" t="s">
        <v>23</v>
      </c>
      <c r="D114" s="84" t="s">
        <v>53</v>
      </c>
      <c r="E114" s="84" t="s">
        <v>41</v>
      </c>
      <c r="F114" s="84" t="s">
        <v>56</v>
      </c>
      <c r="G114" s="85">
        <v>1040740</v>
      </c>
      <c r="H114" s="79">
        <v>2.8</v>
      </c>
      <c r="I114" s="80">
        <f t="shared" si="6"/>
        <v>58281.440000000002</v>
      </c>
      <c r="J114" s="82">
        <v>0.44441768447087421</v>
      </c>
      <c r="K114" s="83">
        <f t="shared" si="7"/>
        <v>2.4887390330368953E-2</v>
      </c>
    </row>
    <row r="115" spans="1:11" x14ac:dyDescent="0.25">
      <c r="A115" s="84" t="s">
        <v>13</v>
      </c>
      <c r="B115" s="84" t="s">
        <v>51</v>
      </c>
      <c r="C115" s="84" t="s">
        <v>1</v>
      </c>
      <c r="D115" s="84" t="s">
        <v>61</v>
      </c>
      <c r="E115" s="84" t="s">
        <v>39</v>
      </c>
      <c r="F115" s="84" t="s">
        <v>56</v>
      </c>
      <c r="G115" s="85">
        <v>1053560</v>
      </c>
      <c r="H115" s="79">
        <v>2.8</v>
      </c>
      <c r="I115" s="80">
        <f t="shared" si="6"/>
        <v>58999.360000000001</v>
      </c>
      <c r="J115" s="82">
        <v>0.63799187219815801</v>
      </c>
      <c r="K115" s="83">
        <f t="shared" si="7"/>
        <v>3.5727544843096842E-2</v>
      </c>
    </row>
    <row r="116" spans="1:11" x14ac:dyDescent="0.25">
      <c r="A116" s="84" t="s">
        <v>13</v>
      </c>
      <c r="B116" s="84" t="s">
        <v>59</v>
      </c>
      <c r="C116" s="84" t="s">
        <v>1</v>
      </c>
      <c r="D116" s="84" t="s">
        <v>60</v>
      </c>
      <c r="E116" s="77" t="s">
        <v>54</v>
      </c>
      <c r="F116" s="84" t="s">
        <v>56</v>
      </c>
      <c r="G116" s="85">
        <v>1059921</v>
      </c>
      <c r="H116" s="79">
        <v>2.8</v>
      </c>
      <c r="I116" s="80">
        <f t="shared" si="6"/>
        <v>59355.575999999994</v>
      </c>
      <c r="J116" s="82">
        <v>0.39114478159209265</v>
      </c>
      <c r="K116" s="83">
        <f t="shared" si="7"/>
        <v>2.1904107769157188E-2</v>
      </c>
    </row>
    <row r="117" spans="1:11" x14ac:dyDescent="0.25">
      <c r="A117" s="84" t="s">
        <v>13</v>
      </c>
      <c r="B117" s="84" t="s">
        <v>51</v>
      </c>
      <c r="C117" s="84" t="s">
        <v>23</v>
      </c>
      <c r="D117" s="84" t="s">
        <v>61</v>
      </c>
      <c r="E117" s="77" t="s">
        <v>54</v>
      </c>
      <c r="F117" s="84" t="s">
        <v>58</v>
      </c>
      <c r="G117" s="85">
        <v>1119889</v>
      </c>
      <c r="H117" s="79">
        <v>2.8</v>
      </c>
      <c r="I117" s="80">
        <f t="shared" si="6"/>
        <v>62713.783999999992</v>
      </c>
      <c r="J117" s="82">
        <v>1</v>
      </c>
      <c r="K117" s="83">
        <f t="shared" si="7"/>
        <v>5.5999999999999994E-2</v>
      </c>
    </row>
    <row r="118" spans="1:11" x14ac:dyDescent="0.25">
      <c r="A118" s="84" t="s">
        <v>13</v>
      </c>
      <c r="B118" s="84" t="s">
        <v>59</v>
      </c>
      <c r="C118" s="84" t="s">
        <v>5</v>
      </c>
      <c r="D118" s="84" t="s">
        <v>53</v>
      </c>
      <c r="E118" s="84" t="s">
        <v>41</v>
      </c>
      <c r="F118" s="84" t="s">
        <v>57</v>
      </c>
      <c r="G118" s="85">
        <v>1122022</v>
      </c>
      <c r="H118" s="79">
        <v>2.8</v>
      </c>
      <c r="I118" s="80">
        <f t="shared" si="6"/>
        <v>62833.231999999989</v>
      </c>
      <c r="J118" s="82">
        <v>0.43987907874974863</v>
      </c>
      <c r="K118" s="83">
        <f t="shared" si="7"/>
        <v>2.4633228409985924E-2</v>
      </c>
    </row>
    <row r="119" spans="1:11" x14ac:dyDescent="0.25">
      <c r="A119" s="84" t="s">
        <v>13</v>
      </c>
      <c r="B119" s="84" t="s">
        <v>51</v>
      </c>
      <c r="C119" s="84" t="s">
        <v>5</v>
      </c>
      <c r="D119" s="84" t="s">
        <v>60</v>
      </c>
      <c r="E119" s="77" t="s">
        <v>54</v>
      </c>
      <c r="F119" s="84" t="s">
        <v>56</v>
      </c>
      <c r="G119" s="85">
        <v>1135744</v>
      </c>
      <c r="H119" s="79">
        <v>2.8</v>
      </c>
      <c r="I119" s="80">
        <f t="shared" si="6"/>
        <v>63601.663999999997</v>
      </c>
      <c r="J119" s="82">
        <v>0.52016577609418591</v>
      </c>
      <c r="K119" s="83">
        <f t="shared" si="7"/>
        <v>2.912928346127441E-2</v>
      </c>
    </row>
    <row r="120" spans="1:11" x14ac:dyDescent="0.25">
      <c r="A120" s="84" t="s">
        <v>13</v>
      </c>
      <c r="B120" s="84" t="s">
        <v>51</v>
      </c>
      <c r="C120" s="84" t="s">
        <v>5</v>
      </c>
      <c r="D120" s="84" t="s">
        <v>61</v>
      </c>
      <c r="E120" s="77" t="s">
        <v>54</v>
      </c>
      <c r="F120" s="84" t="s">
        <v>58</v>
      </c>
      <c r="G120" s="85">
        <v>1139637</v>
      </c>
      <c r="H120" s="79">
        <v>2.8</v>
      </c>
      <c r="I120" s="80">
        <f t="shared" si="6"/>
        <v>63819.671999999991</v>
      </c>
      <c r="J120" s="82">
        <v>1</v>
      </c>
      <c r="K120" s="83">
        <f t="shared" si="7"/>
        <v>5.5999999999999994E-2</v>
      </c>
    </row>
    <row r="121" spans="1:11" x14ac:dyDescent="0.25">
      <c r="A121" s="84" t="s">
        <v>13</v>
      </c>
      <c r="B121" s="84" t="s">
        <v>59</v>
      </c>
      <c r="C121" s="84" t="s">
        <v>1</v>
      </c>
      <c r="D121" s="84" t="s">
        <v>53</v>
      </c>
      <c r="E121" s="84" t="s">
        <v>38</v>
      </c>
      <c r="F121" s="84" t="s">
        <v>56</v>
      </c>
      <c r="G121" s="85">
        <v>1142935</v>
      </c>
      <c r="H121" s="79">
        <v>2.8</v>
      </c>
      <c r="I121" s="80">
        <f t="shared" si="6"/>
        <v>64004.36</v>
      </c>
      <c r="J121" s="82">
        <v>0.34904949607884878</v>
      </c>
      <c r="K121" s="83">
        <f t="shared" si="7"/>
        <v>1.9546771780415532E-2</v>
      </c>
    </row>
    <row r="122" spans="1:11" x14ac:dyDescent="0.25">
      <c r="A122" s="84" t="s">
        <v>13</v>
      </c>
      <c r="B122" s="84" t="s">
        <v>59</v>
      </c>
      <c r="C122" s="84" t="s">
        <v>1</v>
      </c>
      <c r="D122" s="84" t="s">
        <v>53</v>
      </c>
      <c r="E122" s="84" t="s">
        <v>38</v>
      </c>
      <c r="F122" s="84" t="s">
        <v>57</v>
      </c>
      <c r="G122" s="85">
        <v>1157668</v>
      </c>
      <c r="H122" s="79">
        <v>2.8</v>
      </c>
      <c r="I122" s="80">
        <f t="shared" si="6"/>
        <v>64829.407999999996</v>
      </c>
      <c r="J122" s="82">
        <v>0.35354891750327766</v>
      </c>
      <c r="K122" s="83">
        <f t="shared" si="7"/>
        <v>1.9798739380183547E-2</v>
      </c>
    </row>
    <row r="123" spans="1:11" x14ac:dyDescent="0.25">
      <c r="A123" s="84" t="s">
        <v>13</v>
      </c>
      <c r="B123" s="84" t="s">
        <v>51</v>
      </c>
      <c r="C123" s="84" t="s">
        <v>1</v>
      </c>
      <c r="D123" s="84" t="s">
        <v>61</v>
      </c>
      <c r="E123" s="77" t="s">
        <v>54</v>
      </c>
      <c r="F123" s="84" t="s">
        <v>56</v>
      </c>
      <c r="G123" s="85">
        <v>1162889</v>
      </c>
      <c r="H123" s="79">
        <v>2.8</v>
      </c>
      <c r="I123" s="80">
        <f t="shared" si="6"/>
        <v>65121.783999999992</v>
      </c>
      <c r="J123" s="82">
        <v>0.5146605969570609</v>
      </c>
      <c r="K123" s="83">
        <f t="shared" si="7"/>
        <v>2.8820993429595411E-2</v>
      </c>
    </row>
    <row r="124" spans="1:11" x14ac:dyDescent="0.25">
      <c r="A124" s="84" t="s">
        <v>13</v>
      </c>
      <c r="B124" s="84" t="s">
        <v>59</v>
      </c>
      <c r="C124" s="84" t="s">
        <v>1</v>
      </c>
      <c r="D124" s="84" t="s">
        <v>60</v>
      </c>
      <c r="E124" s="77" t="s">
        <v>54</v>
      </c>
      <c r="F124" s="84" t="s">
        <v>57</v>
      </c>
      <c r="G124" s="85">
        <v>1211279</v>
      </c>
      <c r="H124" s="79">
        <v>2.8</v>
      </c>
      <c r="I124" s="80">
        <f t="shared" si="6"/>
        <v>67831.623999999996</v>
      </c>
      <c r="J124" s="82">
        <v>0.44700072920726019</v>
      </c>
      <c r="K124" s="83">
        <f t="shared" si="7"/>
        <v>2.5032040835606569E-2</v>
      </c>
    </row>
    <row r="125" spans="1:11" x14ac:dyDescent="0.25">
      <c r="A125" s="84" t="s">
        <v>13</v>
      </c>
      <c r="B125" s="84" t="s">
        <v>51</v>
      </c>
      <c r="C125" s="84" t="s">
        <v>1</v>
      </c>
      <c r="D125" s="84" t="s">
        <v>60</v>
      </c>
      <c r="E125" s="84" t="s">
        <v>40</v>
      </c>
      <c r="F125" s="84" t="s">
        <v>58</v>
      </c>
      <c r="G125" s="85">
        <v>1241984</v>
      </c>
      <c r="H125" s="79">
        <v>2.8</v>
      </c>
      <c r="I125" s="80">
        <f t="shared" si="6"/>
        <v>69551.103999999992</v>
      </c>
      <c r="J125" s="82">
        <v>1</v>
      </c>
      <c r="K125" s="83">
        <f t="shared" si="7"/>
        <v>5.5999999999999994E-2</v>
      </c>
    </row>
    <row r="126" spans="1:11" x14ac:dyDescent="0.25">
      <c r="A126" s="84" t="s">
        <v>13</v>
      </c>
      <c r="B126" s="84" t="s">
        <v>51</v>
      </c>
      <c r="C126" s="84" t="s">
        <v>23</v>
      </c>
      <c r="D126" s="84" t="s">
        <v>53</v>
      </c>
      <c r="E126" s="84" t="s">
        <v>38</v>
      </c>
      <c r="F126" s="84" t="s">
        <v>58</v>
      </c>
      <c r="G126" s="85">
        <v>1276134</v>
      </c>
      <c r="H126" s="79">
        <v>2.8</v>
      </c>
      <c r="I126" s="80">
        <f t="shared" si="6"/>
        <v>71463.504000000001</v>
      </c>
      <c r="J126" s="82">
        <v>1</v>
      </c>
      <c r="K126" s="83">
        <f t="shared" si="7"/>
        <v>5.5999999999999994E-2</v>
      </c>
    </row>
    <row r="127" spans="1:11" x14ac:dyDescent="0.25">
      <c r="A127" s="84" t="s">
        <v>13</v>
      </c>
      <c r="B127" s="84" t="s">
        <v>59</v>
      </c>
      <c r="C127" s="84" t="s">
        <v>5</v>
      </c>
      <c r="D127" s="84" t="s">
        <v>60</v>
      </c>
      <c r="E127" s="77" t="s">
        <v>54</v>
      </c>
      <c r="F127" s="84" t="s">
        <v>58</v>
      </c>
      <c r="G127" s="85">
        <v>1319134</v>
      </c>
      <c r="H127" s="79">
        <v>2.8</v>
      </c>
      <c r="I127" s="80">
        <f t="shared" si="6"/>
        <v>73871.504000000001</v>
      </c>
      <c r="J127" s="82">
        <v>1</v>
      </c>
      <c r="K127" s="83">
        <f t="shared" si="7"/>
        <v>5.5999999999999994E-2</v>
      </c>
    </row>
    <row r="128" spans="1:11" x14ac:dyDescent="0.25">
      <c r="A128" s="84" t="s">
        <v>13</v>
      </c>
      <c r="B128" s="84" t="s">
        <v>59</v>
      </c>
      <c r="C128" s="84" t="s">
        <v>5</v>
      </c>
      <c r="D128" s="84" t="s">
        <v>53</v>
      </c>
      <c r="E128" s="84" t="s">
        <v>42</v>
      </c>
      <c r="F128" s="84" t="s">
        <v>57</v>
      </c>
      <c r="G128" s="85">
        <v>1346352</v>
      </c>
      <c r="H128" s="79">
        <v>2.8</v>
      </c>
      <c r="I128" s="80">
        <f t="shared" si="6"/>
        <v>75395.712</v>
      </c>
      <c r="J128" s="82">
        <v>0.46874846591164276</v>
      </c>
      <c r="K128" s="83">
        <f t="shared" si="7"/>
        <v>2.6249914091051992E-2</v>
      </c>
    </row>
    <row r="129" spans="1:11" x14ac:dyDescent="0.25">
      <c r="A129" s="84" t="s">
        <v>13</v>
      </c>
      <c r="B129" s="84" t="s">
        <v>59</v>
      </c>
      <c r="C129" s="84" t="s">
        <v>5</v>
      </c>
      <c r="D129" s="84" t="s">
        <v>53</v>
      </c>
      <c r="E129" s="84" t="s">
        <v>38</v>
      </c>
      <c r="F129" s="84" t="s">
        <v>58</v>
      </c>
      <c r="G129" s="85">
        <v>1370554</v>
      </c>
      <c r="H129" s="79">
        <v>2.8</v>
      </c>
      <c r="I129" s="80">
        <f t="shared" si="6"/>
        <v>76751.02399999999</v>
      </c>
      <c r="J129" s="82">
        <v>1</v>
      </c>
      <c r="K129" s="83">
        <f t="shared" si="7"/>
        <v>5.5999999999999994E-2</v>
      </c>
    </row>
    <row r="130" spans="1:11" x14ac:dyDescent="0.25">
      <c r="A130" s="84" t="s">
        <v>13</v>
      </c>
      <c r="B130" s="84" t="s">
        <v>59</v>
      </c>
      <c r="C130" s="84" t="s">
        <v>23</v>
      </c>
      <c r="D130" s="84" t="s">
        <v>60</v>
      </c>
      <c r="E130" s="77" t="s">
        <v>54</v>
      </c>
      <c r="F130" s="84" t="s">
        <v>58</v>
      </c>
      <c r="G130" s="85">
        <v>1390658</v>
      </c>
      <c r="H130" s="79">
        <v>2.8</v>
      </c>
      <c r="I130" s="80">
        <f t="shared" ref="I130:I161" si="8">2*(G130*H130/100)</f>
        <v>77876.847999999998</v>
      </c>
      <c r="J130" s="82">
        <v>1</v>
      </c>
      <c r="K130" s="83">
        <f t="shared" ref="K130:K161" si="9">2*(H130*J130/100)</f>
        <v>5.5999999999999994E-2</v>
      </c>
    </row>
    <row r="131" spans="1:11" x14ac:dyDescent="0.25">
      <c r="A131" s="84" t="s">
        <v>13</v>
      </c>
      <c r="B131" s="84" t="s">
        <v>59</v>
      </c>
      <c r="C131" s="84" t="s">
        <v>1</v>
      </c>
      <c r="D131" s="84" t="s">
        <v>53</v>
      </c>
      <c r="E131" s="84" t="s">
        <v>39</v>
      </c>
      <c r="F131" s="84" t="s">
        <v>56</v>
      </c>
      <c r="G131" s="85">
        <v>1460357</v>
      </c>
      <c r="H131" s="79">
        <v>2.8</v>
      </c>
      <c r="I131" s="80">
        <f t="shared" si="8"/>
        <v>81779.991999999998</v>
      </c>
      <c r="J131" s="82">
        <v>0.36341581104409471</v>
      </c>
      <c r="K131" s="83">
        <f t="shared" si="9"/>
        <v>2.0351285418469301E-2</v>
      </c>
    </row>
    <row r="132" spans="1:11" x14ac:dyDescent="0.25">
      <c r="A132" s="77" t="s">
        <v>13</v>
      </c>
      <c r="B132" s="77" t="s">
        <v>51</v>
      </c>
      <c r="C132" s="77" t="s">
        <v>1</v>
      </c>
      <c r="D132" s="77" t="s">
        <v>53</v>
      </c>
      <c r="E132" s="77" t="s">
        <v>54</v>
      </c>
      <c r="F132" s="77" t="s">
        <v>57</v>
      </c>
      <c r="G132" s="78">
        <v>1548501</v>
      </c>
      <c r="H132" s="79">
        <v>2.2999999999999998</v>
      </c>
      <c r="I132" s="80">
        <f t="shared" si="8"/>
        <v>71231.046000000002</v>
      </c>
      <c r="J132" s="82">
        <v>0.22354543260235876</v>
      </c>
      <c r="K132" s="83">
        <f t="shared" si="9"/>
        <v>1.0283089899708503E-2</v>
      </c>
    </row>
    <row r="133" spans="1:11" x14ac:dyDescent="0.25">
      <c r="A133" s="84" t="s">
        <v>13</v>
      </c>
      <c r="B133" s="84" t="s">
        <v>51</v>
      </c>
      <c r="C133" s="84" t="s">
        <v>1</v>
      </c>
      <c r="D133" s="84" t="s">
        <v>61</v>
      </c>
      <c r="E133" s="84" t="s">
        <v>38</v>
      </c>
      <c r="F133" s="84" t="s">
        <v>56</v>
      </c>
      <c r="G133" s="85">
        <v>1568882</v>
      </c>
      <c r="H133" s="79">
        <v>2.2999999999999998</v>
      </c>
      <c r="I133" s="80">
        <f t="shared" si="8"/>
        <v>72168.571999999986</v>
      </c>
      <c r="J133" s="82">
        <v>0.68645623676426837</v>
      </c>
      <c r="K133" s="83">
        <f t="shared" si="9"/>
        <v>3.1576986891156344E-2</v>
      </c>
    </row>
    <row r="134" spans="1:11" x14ac:dyDescent="0.25">
      <c r="A134" s="84" t="s">
        <v>13</v>
      </c>
      <c r="B134" s="84" t="s">
        <v>51</v>
      </c>
      <c r="C134" s="84" t="s">
        <v>1</v>
      </c>
      <c r="D134" s="84" t="s">
        <v>61</v>
      </c>
      <c r="E134" s="84" t="s">
        <v>39</v>
      </c>
      <c r="F134" s="84" t="s">
        <v>58</v>
      </c>
      <c r="G134" s="85">
        <v>1651369</v>
      </c>
      <c r="H134" s="79">
        <v>2.2999999999999998</v>
      </c>
      <c r="I134" s="80">
        <f t="shared" si="8"/>
        <v>75962.973999999987</v>
      </c>
      <c r="J134" s="82">
        <v>1</v>
      </c>
      <c r="K134" s="83">
        <f t="shared" si="9"/>
        <v>4.5999999999999999E-2</v>
      </c>
    </row>
    <row r="135" spans="1:11" x14ac:dyDescent="0.25">
      <c r="A135" s="84" t="s">
        <v>13</v>
      </c>
      <c r="B135" s="84" t="s">
        <v>59</v>
      </c>
      <c r="C135" s="84" t="s">
        <v>1</v>
      </c>
      <c r="D135" s="84" t="s">
        <v>53</v>
      </c>
      <c r="E135" s="84" t="s">
        <v>39</v>
      </c>
      <c r="F135" s="84" t="s">
        <v>57</v>
      </c>
      <c r="G135" s="85">
        <v>1661777</v>
      </c>
      <c r="H135" s="79">
        <v>2.2999999999999998</v>
      </c>
      <c r="I135" s="80">
        <f t="shared" si="8"/>
        <v>76441.741999999998</v>
      </c>
      <c r="J135" s="82">
        <v>0.41354000167727656</v>
      </c>
      <c r="K135" s="83">
        <f t="shared" si="9"/>
        <v>1.9022840077154723E-2</v>
      </c>
    </row>
    <row r="136" spans="1:11" x14ac:dyDescent="0.25">
      <c r="A136" s="77" t="s">
        <v>13</v>
      </c>
      <c r="B136" s="77" t="s">
        <v>51</v>
      </c>
      <c r="C136" s="77" t="s">
        <v>5</v>
      </c>
      <c r="D136" s="77" t="s">
        <v>53</v>
      </c>
      <c r="E136" s="77" t="s">
        <v>54</v>
      </c>
      <c r="F136" s="77" t="s">
        <v>56</v>
      </c>
      <c r="G136" s="78">
        <v>1733600</v>
      </c>
      <c r="H136" s="79">
        <v>2.2999999999999998</v>
      </c>
      <c r="I136" s="80">
        <f t="shared" si="8"/>
        <v>79745.599999999991</v>
      </c>
      <c r="J136" s="82">
        <v>0.51192296823189609</v>
      </c>
      <c r="K136" s="83">
        <f t="shared" si="9"/>
        <v>2.3548456538667217E-2</v>
      </c>
    </row>
    <row r="137" spans="1:11" x14ac:dyDescent="0.25">
      <c r="A137" s="84" t="s">
        <v>13</v>
      </c>
      <c r="B137" s="84" t="s">
        <v>59</v>
      </c>
      <c r="C137" s="84" t="s">
        <v>1</v>
      </c>
      <c r="D137" s="84" t="s">
        <v>53</v>
      </c>
      <c r="E137" s="84" t="s">
        <v>40</v>
      </c>
      <c r="F137" s="84" t="s">
        <v>56</v>
      </c>
      <c r="G137" s="85">
        <v>1753427</v>
      </c>
      <c r="H137" s="79">
        <v>2.2999999999999998</v>
      </c>
      <c r="I137" s="80">
        <f t="shared" si="8"/>
        <v>80657.641999999993</v>
      </c>
      <c r="J137" s="82">
        <v>0.37913369695069543</v>
      </c>
      <c r="K137" s="83">
        <f t="shared" si="9"/>
        <v>1.7440150059731988E-2</v>
      </c>
    </row>
    <row r="138" spans="1:11" x14ac:dyDescent="0.25">
      <c r="A138" s="84" t="s">
        <v>13</v>
      </c>
      <c r="B138" s="84" t="s">
        <v>59</v>
      </c>
      <c r="C138" s="84" t="s">
        <v>5</v>
      </c>
      <c r="D138" s="84" t="s">
        <v>53</v>
      </c>
      <c r="E138" s="84" t="s">
        <v>39</v>
      </c>
      <c r="F138" s="84" t="s">
        <v>58</v>
      </c>
      <c r="G138" s="85">
        <v>1799560</v>
      </c>
      <c r="H138" s="79">
        <v>2.2999999999999998</v>
      </c>
      <c r="I138" s="80">
        <f t="shared" si="8"/>
        <v>82779.759999999995</v>
      </c>
      <c r="J138" s="82">
        <v>1</v>
      </c>
      <c r="K138" s="83">
        <f t="shared" si="9"/>
        <v>4.5999999999999999E-2</v>
      </c>
    </row>
    <row r="139" spans="1:11" x14ac:dyDescent="0.25">
      <c r="A139" s="84" t="s">
        <v>13</v>
      </c>
      <c r="B139" s="84" t="s">
        <v>59</v>
      </c>
      <c r="C139" s="84" t="s">
        <v>23</v>
      </c>
      <c r="D139" s="84" t="s">
        <v>61</v>
      </c>
      <c r="E139" s="77" t="s">
        <v>54</v>
      </c>
      <c r="F139" s="84" t="s">
        <v>55</v>
      </c>
      <c r="G139" s="85">
        <v>1804546</v>
      </c>
      <c r="H139" s="79">
        <v>2.2999999999999998</v>
      </c>
      <c r="I139" s="80">
        <f t="shared" si="8"/>
        <v>83009.115999999995</v>
      </c>
      <c r="J139" s="82">
        <v>0.18621384027335847</v>
      </c>
      <c r="K139" s="83">
        <f t="shared" si="9"/>
        <v>8.5658366525744895E-3</v>
      </c>
    </row>
    <row r="140" spans="1:11" x14ac:dyDescent="0.25">
      <c r="A140" s="84" t="s">
        <v>13</v>
      </c>
      <c r="B140" s="84" t="s">
        <v>59</v>
      </c>
      <c r="C140" s="84" t="s">
        <v>23</v>
      </c>
      <c r="D140" s="84" t="s">
        <v>53</v>
      </c>
      <c r="E140" s="84" t="s">
        <v>38</v>
      </c>
      <c r="F140" s="84" t="s">
        <v>58</v>
      </c>
      <c r="G140" s="85">
        <v>1903867</v>
      </c>
      <c r="H140" s="79">
        <v>2.2999999999999998</v>
      </c>
      <c r="I140" s="80">
        <f t="shared" si="8"/>
        <v>87577.881999999998</v>
      </c>
      <c r="J140" s="82">
        <v>1</v>
      </c>
      <c r="K140" s="83">
        <f t="shared" si="9"/>
        <v>4.5999999999999999E-2</v>
      </c>
    </row>
    <row r="141" spans="1:11" x14ac:dyDescent="0.25">
      <c r="A141" s="84" t="s">
        <v>13</v>
      </c>
      <c r="B141" s="84" t="s">
        <v>59</v>
      </c>
      <c r="C141" s="84" t="s">
        <v>1</v>
      </c>
      <c r="D141" s="84" t="s">
        <v>53</v>
      </c>
      <c r="E141" s="84" t="s">
        <v>41</v>
      </c>
      <c r="F141" s="84" t="s">
        <v>56</v>
      </c>
      <c r="G141" s="85">
        <v>1962366</v>
      </c>
      <c r="H141" s="79">
        <v>2.2999999999999998</v>
      </c>
      <c r="I141" s="80">
        <f t="shared" si="8"/>
        <v>90268.835999999996</v>
      </c>
      <c r="J141" s="82">
        <v>0.40109210786915717</v>
      </c>
      <c r="K141" s="83">
        <f t="shared" si="9"/>
        <v>1.8450236961981229E-2</v>
      </c>
    </row>
    <row r="142" spans="1:11" x14ac:dyDescent="0.25">
      <c r="A142" s="77" t="s">
        <v>13</v>
      </c>
      <c r="B142" s="77" t="s">
        <v>59</v>
      </c>
      <c r="C142" s="77" t="s">
        <v>52</v>
      </c>
      <c r="D142" s="77" t="s">
        <v>53</v>
      </c>
      <c r="E142" s="77" t="s">
        <v>54</v>
      </c>
      <c r="F142" s="77" t="s">
        <v>55</v>
      </c>
      <c r="G142" s="78">
        <v>1981417</v>
      </c>
      <c r="H142" s="79">
        <v>2.2999999999999998</v>
      </c>
      <c r="I142" s="80">
        <f t="shared" si="8"/>
        <v>91145.181999999986</v>
      </c>
      <c r="J142" s="82">
        <v>0.17820331516120003</v>
      </c>
      <c r="K142" s="83">
        <f t="shared" si="9"/>
        <v>8.1973524974152008E-3</v>
      </c>
    </row>
    <row r="143" spans="1:11" x14ac:dyDescent="0.25">
      <c r="A143" s="84" t="s">
        <v>13</v>
      </c>
      <c r="B143" s="84" t="s">
        <v>59</v>
      </c>
      <c r="C143" s="84" t="s">
        <v>1</v>
      </c>
      <c r="D143" s="84" t="s">
        <v>53</v>
      </c>
      <c r="E143" s="84" t="s">
        <v>40</v>
      </c>
      <c r="F143" s="84" t="s">
        <v>57</v>
      </c>
      <c r="G143" s="85">
        <v>1985847</v>
      </c>
      <c r="H143" s="79">
        <v>2.2999999999999998</v>
      </c>
      <c r="I143" s="80">
        <f t="shared" si="8"/>
        <v>91348.962</v>
      </c>
      <c r="J143" s="82">
        <v>0.42938857145946063</v>
      </c>
      <c r="K143" s="83">
        <f t="shared" si="9"/>
        <v>1.9751874287135186E-2</v>
      </c>
    </row>
    <row r="144" spans="1:11" x14ac:dyDescent="0.25">
      <c r="A144" s="84" t="s">
        <v>13</v>
      </c>
      <c r="B144" s="84" t="s">
        <v>59</v>
      </c>
      <c r="C144" s="84" t="s">
        <v>1</v>
      </c>
      <c r="D144" s="84" t="s">
        <v>53</v>
      </c>
      <c r="E144" s="84" t="s">
        <v>42</v>
      </c>
      <c r="F144" s="84" t="s">
        <v>56</v>
      </c>
      <c r="G144" s="85">
        <v>1998841</v>
      </c>
      <c r="H144" s="79">
        <v>2.2999999999999998</v>
      </c>
      <c r="I144" s="80">
        <f t="shared" si="8"/>
        <v>91946.686000000002</v>
      </c>
      <c r="J144" s="82">
        <v>0.38840653212235682</v>
      </c>
      <c r="K144" s="83">
        <f t="shared" si="9"/>
        <v>1.7866700477628412E-2</v>
      </c>
    </row>
    <row r="145" spans="1:11" x14ac:dyDescent="0.25">
      <c r="A145" s="84" t="s">
        <v>13</v>
      </c>
      <c r="B145" s="84" t="s">
        <v>51</v>
      </c>
      <c r="C145" s="84" t="s">
        <v>23</v>
      </c>
      <c r="D145" s="84" t="s">
        <v>60</v>
      </c>
      <c r="E145" s="77" t="s">
        <v>54</v>
      </c>
      <c r="F145" s="84" t="s">
        <v>56</v>
      </c>
      <c r="G145" s="85">
        <v>2013725</v>
      </c>
      <c r="H145" s="79">
        <v>2</v>
      </c>
      <c r="I145" s="80">
        <f t="shared" si="8"/>
        <v>80549</v>
      </c>
      <c r="J145" s="82">
        <v>0.85641700870611059</v>
      </c>
      <c r="K145" s="83">
        <f t="shared" si="9"/>
        <v>3.4256680348244424E-2</v>
      </c>
    </row>
    <row r="146" spans="1:11" x14ac:dyDescent="0.25">
      <c r="A146" s="84" t="s">
        <v>13</v>
      </c>
      <c r="B146" s="84" t="s">
        <v>59</v>
      </c>
      <c r="C146" s="84" t="s">
        <v>1</v>
      </c>
      <c r="D146" s="84" t="s">
        <v>53</v>
      </c>
      <c r="E146" s="84" t="s">
        <v>41</v>
      </c>
      <c r="F146" s="84" t="s">
        <v>57</v>
      </c>
      <c r="G146" s="85">
        <v>2082945</v>
      </c>
      <c r="H146" s="79">
        <v>2</v>
      </c>
      <c r="I146" s="80">
        <f t="shared" si="8"/>
        <v>83317.8</v>
      </c>
      <c r="J146" s="82">
        <v>0.42573750290492274</v>
      </c>
      <c r="K146" s="83">
        <f t="shared" si="9"/>
        <v>1.7029500116196909E-2</v>
      </c>
    </row>
    <row r="147" spans="1:11" x14ac:dyDescent="0.25">
      <c r="A147" s="84" t="s">
        <v>13</v>
      </c>
      <c r="B147" s="84" t="s">
        <v>59</v>
      </c>
      <c r="C147" s="84" t="s">
        <v>5</v>
      </c>
      <c r="D147" s="84" t="s">
        <v>61</v>
      </c>
      <c r="E147" s="77" t="s">
        <v>54</v>
      </c>
      <c r="F147" s="84" t="s">
        <v>55</v>
      </c>
      <c r="G147" s="85">
        <v>2155855</v>
      </c>
      <c r="H147" s="79">
        <v>2</v>
      </c>
      <c r="I147" s="80">
        <f t="shared" si="8"/>
        <v>86234.2</v>
      </c>
      <c r="J147" s="82">
        <v>0.2261323347038196</v>
      </c>
      <c r="K147" s="83">
        <f t="shared" si="9"/>
        <v>9.0452933881527836E-3</v>
      </c>
    </row>
    <row r="148" spans="1:11" x14ac:dyDescent="0.25">
      <c r="A148" s="84" t="s">
        <v>13</v>
      </c>
      <c r="B148" s="84" t="s">
        <v>51</v>
      </c>
      <c r="C148" s="84" t="s">
        <v>5</v>
      </c>
      <c r="D148" s="84" t="s">
        <v>60</v>
      </c>
      <c r="E148" s="77" t="s">
        <v>54</v>
      </c>
      <c r="F148" s="84" t="s">
        <v>58</v>
      </c>
      <c r="G148" s="85">
        <v>2183427</v>
      </c>
      <c r="H148" s="79">
        <v>2</v>
      </c>
      <c r="I148" s="80">
        <f t="shared" si="8"/>
        <v>87337.08</v>
      </c>
      <c r="J148" s="82">
        <v>1</v>
      </c>
      <c r="K148" s="83">
        <f t="shared" si="9"/>
        <v>0.04</v>
      </c>
    </row>
    <row r="149" spans="1:11" x14ac:dyDescent="0.25">
      <c r="A149" s="84" t="s">
        <v>13</v>
      </c>
      <c r="B149" s="84" t="s">
        <v>59</v>
      </c>
      <c r="C149" s="84" t="s">
        <v>23</v>
      </c>
      <c r="D149" s="84" t="s">
        <v>53</v>
      </c>
      <c r="E149" s="84" t="s">
        <v>39</v>
      </c>
      <c r="F149" s="84" t="s">
        <v>58</v>
      </c>
      <c r="G149" s="85">
        <v>2218859</v>
      </c>
      <c r="H149" s="79">
        <v>2</v>
      </c>
      <c r="I149" s="80">
        <f t="shared" si="8"/>
        <v>88754.36</v>
      </c>
      <c r="J149" s="82">
        <v>1</v>
      </c>
      <c r="K149" s="83">
        <f t="shared" si="9"/>
        <v>0.04</v>
      </c>
    </row>
    <row r="150" spans="1:11" x14ac:dyDescent="0.25">
      <c r="A150" s="84" t="s">
        <v>13</v>
      </c>
      <c r="B150" s="84" t="s">
        <v>51</v>
      </c>
      <c r="C150" s="84" t="s">
        <v>1</v>
      </c>
      <c r="D150" s="84" t="s">
        <v>61</v>
      </c>
      <c r="E150" s="77" t="s">
        <v>54</v>
      </c>
      <c r="F150" s="84" t="s">
        <v>58</v>
      </c>
      <c r="G150" s="85">
        <v>2259526</v>
      </c>
      <c r="H150" s="79">
        <v>2</v>
      </c>
      <c r="I150" s="80">
        <f t="shared" si="8"/>
        <v>90381.04</v>
      </c>
      <c r="J150" s="82">
        <v>1</v>
      </c>
      <c r="K150" s="83">
        <f t="shared" si="9"/>
        <v>0.04</v>
      </c>
    </row>
    <row r="151" spans="1:11" x14ac:dyDescent="0.25">
      <c r="A151" s="84" t="s">
        <v>13</v>
      </c>
      <c r="B151" s="84" t="s">
        <v>59</v>
      </c>
      <c r="C151" s="84" t="s">
        <v>5</v>
      </c>
      <c r="D151" s="84" t="s">
        <v>53</v>
      </c>
      <c r="E151" s="84" t="s">
        <v>40</v>
      </c>
      <c r="F151" s="84" t="s">
        <v>58</v>
      </c>
      <c r="G151" s="85">
        <v>2266866</v>
      </c>
      <c r="H151" s="79">
        <v>2</v>
      </c>
      <c r="I151" s="80">
        <f t="shared" si="8"/>
        <v>90674.64</v>
      </c>
      <c r="J151" s="82">
        <v>1</v>
      </c>
      <c r="K151" s="83">
        <f t="shared" si="9"/>
        <v>0.04</v>
      </c>
    </row>
    <row r="152" spans="1:11" x14ac:dyDescent="0.25">
      <c r="A152" s="84" t="s">
        <v>13</v>
      </c>
      <c r="B152" s="84" t="s">
        <v>59</v>
      </c>
      <c r="C152" s="84" t="s">
        <v>23</v>
      </c>
      <c r="D152" s="84" t="s">
        <v>53</v>
      </c>
      <c r="E152" s="84" t="s">
        <v>42</v>
      </c>
      <c r="F152" s="84" t="s">
        <v>58</v>
      </c>
      <c r="G152" s="85">
        <v>2274033</v>
      </c>
      <c r="H152" s="79">
        <v>2</v>
      </c>
      <c r="I152" s="80">
        <f t="shared" si="8"/>
        <v>90961.32</v>
      </c>
      <c r="J152" s="82">
        <v>1</v>
      </c>
      <c r="K152" s="83">
        <f t="shared" si="9"/>
        <v>0.04</v>
      </c>
    </row>
    <row r="153" spans="1:11" x14ac:dyDescent="0.25">
      <c r="A153" s="84" t="s">
        <v>13</v>
      </c>
      <c r="B153" s="84" t="s">
        <v>51</v>
      </c>
      <c r="C153" s="84" t="s">
        <v>1</v>
      </c>
      <c r="D153" s="84" t="s">
        <v>61</v>
      </c>
      <c r="E153" s="84" t="s">
        <v>38</v>
      </c>
      <c r="F153" s="84" t="s">
        <v>58</v>
      </c>
      <c r="G153" s="85">
        <v>2285480</v>
      </c>
      <c r="H153" s="79">
        <v>2</v>
      </c>
      <c r="I153" s="80">
        <f t="shared" si="8"/>
        <v>91419.199999999997</v>
      </c>
      <c r="J153" s="82">
        <v>1</v>
      </c>
      <c r="K153" s="83">
        <f t="shared" si="9"/>
        <v>0.04</v>
      </c>
    </row>
    <row r="154" spans="1:11" x14ac:dyDescent="0.25">
      <c r="A154" s="84" t="s">
        <v>13</v>
      </c>
      <c r="B154" s="84" t="s">
        <v>59</v>
      </c>
      <c r="C154" s="84" t="s">
        <v>23</v>
      </c>
      <c r="D154" s="84" t="s">
        <v>53</v>
      </c>
      <c r="E154" s="84" t="s">
        <v>41</v>
      </c>
      <c r="F154" s="84" t="s">
        <v>58</v>
      </c>
      <c r="G154" s="85">
        <v>2341806</v>
      </c>
      <c r="H154" s="79">
        <v>2</v>
      </c>
      <c r="I154" s="80">
        <f t="shared" si="8"/>
        <v>93672.24</v>
      </c>
      <c r="J154" s="82">
        <v>1</v>
      </c>
      <c r="K154" s="83">
        <f t="shared" si="9"/>
        <v>0.04</v>
      </c>
    </row>
    <row r="155" spans="1:11" x14ac:dyDescent="0.25">
      <c r="A155" s="84" t="s">
        <v>13</v>
      </c>
      <c r="B155" s="84" t="s">
        <v>51</v>
      </c>
      <c r="C155" s="84" t="s">
        <v>23</v>
      </c>
      <c r="D155" s="84" t="s">
        <v>60</v>
      </c>
      <c r="E155" s="77" t="s">
        <v>54</v>
      </c>
      <c r="F155" s="84" t="s">
        <v>58</v>
      </c>
      <c r="G155" s="85">
        <v>2351337</v>
      </c>
      <c r="H155" s="79">
        <v>2</v>
      </c>
      <c r="I155" s="80">
        <f t="shared" si="8"/>
        <v>94053.48</v>
      </c>
      <c r="J155" s="82">
        <v>1</v>
      </c>
      <c r="K155" s="83">
        <f t="shared" si="9"/>
        <v>0.04</v>
      </c>
    </row>
    <row r="156" spans="1:11" x14ac:dyDescent="0.25">
      <c r="A156" s="84" t="s">
        <v>13</v>
      </c>
      <c r="B156" s="84" t="s">
        <v>59</v>
      </c>
      <c r="C156" s="84" t="s">
        <v>1</v>
      </c>
      <c r="D156" s="84" t="s">
        <v>53</v>
      </c>
      <c r="E156" s="84" t="s">
        <v>42</v>
      </c>
      <c r="F156" s="84" t="s">
        <v>57</v>
      </c>
      <c r="G156" s="85">
        <v>2351676</v>
      </c>
      <c r="H156" s="79">
        <v>2</v>
      </c>
      <c r="I156" s="80">
        <f t="shared" si="8"/>
        <v>94067.04</v>
      </c>
      <c r="J156" s="82">
        <v>0.45696797285795898</v>
      </c>
      <c r="K156" s="83">
        <f t="shared" si="9"/>
        <v>1.827871891431836E-2</v>
      </c>
    </row>
    <row r="157" spans="1:11" x14ac:dyDescent="0.25">
      <c r="A157" s="84" t="s">
        <v>13</v>
      </c>
      <c r="B157" s="84" t="s">
        <v>59</v>
      </c>
      <c r="C157" s="84" t="s">
        <v>23</v>
      </c>
      <c r="D157" s="84" t="s">
        <v>53</v>
      </c>
      <c r="E157" s="84" t="s">
        <v>40</v>
      </c>
      <c r="F157" s="84" t="s">
        <v>58</v>
      </c>
      <c r="G157" s="85">
        <v>2357959</v>
      </c>
      <c r="H157" s="79">
        <v>2</v>
      </c>
      <c r="I157" s="80">
        <f t="shared" si="8"/>
        <v>94318.36</v>
      </c>
      <c r="J157" s="82">
        <v>1</v>
      </c>
      <c r="K157" s="83">
        <f t="shared" si="9"/>
        <v>0.04</v>
      </c>
    </row>
    <row r="158" spans="1:11" x14ac:dyDescent="0.25">
      <c r="A158" s="77" t="s">
        <v>13</v>
      </c>
      <c r="B158" s="77" t="s">
        <v>59</v>
      </c>
      <c r="C158" s="77" t="s">
        <v>5</v>
      </c>
      <c r="D158" s="77" t="s">
        <v>53</v>
      </c>
      <c r="E158" s="77" t="s">
        <v>54</v>
      </c>
      <c r="F158" s="77" t="s">
        <v>55</v>
      </c>
      <c r="G158" s="78">
        <v>2428588</v>
      </c>
      <c r="H158" s="79">
        <v>2</v>
      </c>
      <c r="I158" s="80">
        <f t="shared" si="8"/>
        <v>97143.52</v>
      </c>
      <c r="J158" s="82">
        <v>0.22308798432956706</v>
      </c>
      <c r="K158" s="83">
        <f t="shared" si="9"/>
        <v>8.9235193731826822E-3</v>
      </c>
    </row>
    <row r="159" spans="1:11" x14ac:dyDescent="0.25">
      <c r="A159" s="84" t="s">
        <v>13</v>
      </c>
      <c r="B159" s="84" t="s">
        <v>59</v>
      </c>
      <c r="C159" s="84" t="s">
        <v>5</v>
      </c>
      <c r="D159" s="84" t="s">
        <v>53</v>
      </c>
      <c r="E159" s="84" t="s">
        <v>41</v>
      </c>
      <c r="F159" s="84" t="s">
        <v>58</v>
      </c>
      <c r="G159" s="85">
        <v>2550751</v>
      </c>
      <c r="H159" s="79">
        <v>2</v>
      </c>
      <c r="I159" s="80">
        <f t="shared" si="8"/>
        <v>102030.04</v>
      </c>
      <c r="J159" s="82">
        <v>1</v>
      </c>
      <c r="K159" s="83">
        <f t="shared" si="9"/>
        <v>0.04</v>
      </c>
    </row>
    <row r="160" spans="1:11" x14ac:dyDescent="0.25">
      <c r="A160" s="77" t="s">
        <v>13</v>
      </c>
      <c r="B160" s="77" t="s">
        <v>51</v>
      </c>
      <c r="C160" s="77" t="s">
        <v>52</v>
      </c>
      <c r="D160" s="77" t="s">
        <v>53</v>
      </c>
      <c r="E160" s="77" t="s">
        <v>54</v>
      </c>
      <c r="F160" s="77" t="s">
        <v>56</v>
      </c>
      <c r="G160" s="78">
        <v>2669562</v>
      </c>
      <c r="H160" s="79">
        <v>2</v>
      </c>
      <c r="I160" s="80">
        <f t="shared" si="8"/>
        <v>106782.48</v>
      </c>
      <c r="J160" s="82">
        <v>0.75399407043121136</v>
      </c>
      <c r="K160" s="83">
        <f t="shared" si="9"/>
        <v>3.0159762817248456E-2</v>
      </c>
    </row>
    <row r="161" spans="1:11" x14ac:dyDescent="0.25">
      <c r="A161" s="84" t="s">
        <v>13</v>
      </c>
      <c r="B161" s="84" t="s">
        <v>59</v>
      </c>
      <c r="C161" s="84" t="s">
        <v>1</v>
      </c>
      <c r="D161" s="84" t="s">
        <v>60</v>
      </c>
      <c r="E161" s="77" t="s">
        <v>54</v>
      </c>
      <c r="F161" s="84" t="s">
        <v>58</v>
      </c>
      <c r="G161" s="85">
        <v>2709792</v>
      </c>
      <c r="H161" s="79">
        <v>2</v>
      </c>
      <c r="I161" s="80">
        <f t="shared" si="8"/>
        <v>108391.67999999999</v>
      </c>
      <c r="J161" s="82">
        <v>1</v>
      </c>
      <c r="K161" s="83">
        <f t="shared" si="9"/>
        <v>0.04</v>
      </c>
    </row>
    <row r="162" spans="1:11" x14ac:dyDescent="0.25">
      <c r="A162" s="84" t="s">
        <v>13</v>
      </c>
      <c r="B162" s="84" t="s">
        <v>59</v>
      </c>
      <c r="C162" s="84" t="s">
        <v>5</v>
      </c>
      <c r="D162" s="84" t="s">
        <v>53</v>
      </c>
      <c r="E162" s="84" t="s">
        <v>42</v>
      </c>
      <c r="F162" s="84" t="s">
        <v>58</v>
      </c>
      <c r="G162" s="85">
        <v>2872227</v>
      </c>
      <c r="H162" s="79">
        <v>2</v>
      </c>
      <c r="I162" s="80">
        <f t="shared" ref="I162:I193" si="10">2*(G162*H162/100)</f>
        <v>114889.08</v>
      </c>
      <c r="J162" s="82">
        <v>1</v>
      </c>
      <c r="K162" s="83">
        <f t="shared" ref="K162:K193" si="11">2*(H162*J162/100)</f>
        <v>0.04</v>
      </c>
    </row>
    <row r="163" spans="1:11" x14ac:dyDescent="0.25">
      <c r="A163" s="84" t="s">
        <v>13</v>
      </c>
      <c r="B163" s="84" t="s">
        <v>51</v>
      </c>
      <c r="C163" s="84" t="s">
        <v>1</v>
      </c>
      <c r="D163" s="84" t="s">
        <v>60</v>
      </c>
      <c r="E163" s="77" t="s">
        <v>54</v>
      </c>
      <c r="F163" s="84" t="s">
        <v>56</v>
      </c>
      <c r="G163" s="85">
        <v>3149469</v>
      </c>
      <c r="H163" s="79">
        <v>1.6</v>
      </c>
      <c r="I163" s="80">
        <f t="shared" si="10"/>
        <v>100783.008</v>
      </c>
      <c r="J163" s="82">
        <v>0.69451662754665955</v>
      </c>
      <c r="K163" s="83">
        <f t="shared" si="11"/>
        <v>2.2224532081493106E-2</v>
      </c>
    </row>
    <row r="164" spans="1:11" x14ac:dyDescent="0.25">
      <c r="A164" s="84" t="s">
        <v>13</v>
      </c>
      <c r="B164" s="84" t="s">
        <v>59</v>
      </c>
      <c r="C164" s="84" t="s">
        <v>5</v>
      </c>
      <c r="D164" s="84" t="s">
        <v>61</v>
      </c>
      <c r="E164" s="77" t="s">
        <v>54</v>
      </c>
      <c r="F164" s="84" t="s">
        <v>56</v>
      </c>
      <c r="G164" s="85">
        <v>3264759</v>
      </c>
      <c r="H164" s="79">
        <v>1.6</v>
      </c>
      <c r="I164" s="80">
        <f t="shared" si="10"/>
        <v>104472.288</v>
      </c>
      <c r="J164" s="82">
        <v>0.34244769472682879</v>
      </c>
      <c r="K164" s="83">
        <f t="shared" si="11"/>
        <v>1.0958326231258522E-2</v>
      </c>
    </row>
    <row r="165" spans="1:11" x14ac:dyDescent="0.25">
      <c r="A165" s="84" t="s">
        <v>13</v>
      </c>
      <c r="B165" s="84" t="s">
        <v>59</v>
      </c>
      <c r="C165" s="84" t="s">
        <v>1</v>
      </c>
      <c r="D165" s="84" t="s">
        <v>53</v>
      </c>
      <c r="E165" s="84" t="s">
        <v>38</v>
      </c>
      <c r="F165" s="84" t="s">
        <v>58</v>
      </c>
      <c r="G165" s="85">
        <v>3274421</v>
      </c>
      <c r="H165" s="79">
        <v>1.6</v>
      </c>
      <c r="I165" s="80">
        <f t="shared" si="10"/>
        <v>104781.47200000001</v>
      </c>
      <c r="J165" s="82">
        <v>1</v>
      </c>
      <c r="K165" s="83">
        <f t="shared" si="11"/>
        <v>3.2000000000000001E-2</v>
      </c>
    </row>
    <row r="166" spans="1:11" x14ac:dyDescent="0.25">
      <c r="A166" s="77" t="s">
        <v>13</v>
      </c>
      <c r="B166" s="77" t="s">
        <v>51</v>
      </c>
      <c r="C166" s="77" t="s">
        <v>5</v>
      </c>
      <c r="D166" s="77" t="s">
        <v>53</v>
      </c>
      <c r="E166" s="77" t="s">
        <v>54</v>
      </c>
      <c r="F166" s="77" t="s">
        <v>58</v>
      </c>
      <c r="G166" s="78">
        <v>3386447</v>
      </c>
      <c r="H166" s="79">
        <v>1.6</v>
      </c>
      <c r="I166" s="80">
        <f t="shared" si="10"/>
        <v>108366.304</v>
      </c>
      <c r="J166" s="82">
        <v>1</v>
      </c>
      <c r="K166" s="83">
        <f t="shared" si="11"/>
        <v>3.2000000000000001E-2</v>
      </c>
    </row>
    <row r="167" spans="1:11" x14ac:dyDescent="0.25">
      <c r="A167" s="77" t="s">
        <v>13</v>
      </c>
      <c r="B167" s="77" t="s">
        <v>51</v>
      </c>
      <c r="C167" s="77" t="s">
        <v>52</v>
      </c>
      <c r="D167" s="77" t="s">
        <v>53</v>
      </c>
      <c r="E167" s="77" t="s">
        <v>54</v>
      </c>
      <c r="F167" s="77" t="s">
        <v>58</v>
      </c>
      <c r="G167" s="78">
        <v>3540561</v>
      </c>
      <c r="H167" s="79">
        <v>1.6</v>
      </c>
      <c r="I167" s="80">
        <f t="shared" si="10"/>
        <v>113297.952</v>
      </c>
      <c r="J167" s="82">
        <v>1</v>
      </c>
      <c r="K167" s="83">
        <f t="shared" si="11"/>
        <v>3.2000000000000001E-2</v>
      </c>
    </row>
    <row r="168" spans="1:11" x14ac:dyDescent="0.25">
      <c r="A168" s="77" t="s">
        <v>13</v>
      </c>
      <c r="B168" s="77" t="s">
        <v>59</v>
      </c>
      <c r="C168" s="77" t="s">
        <v>5</v>
      </c>
      <c r="D168" s="77" t="s">
        <v>53</v>
      </c>
      <c r="E168" s="77" t="s">
        <v>54</v>
      </c>
      <c r="F168" s="77" t="s">
        <v>56</v>
      </c>
      <c r="G168" s="78">
        <v>3661295</v>
      </c>
      <c r="H168" s="79">
        <v>1.6</v>
      </c>
      <c r="I168" s="80">
        <f t="shared" si="10"/>
        <v>117161.44</v>
      </c>
      <c r="J168" s="82">
        <v>0.33632337868173695</v>
      </c>
      <c r="K168" s="83">
        <f t="shared" si="11"/>
        <v>1.0762348117815583E-2</v>
      </c>
    </row>
    <row r="169" spans="1:11" x14ac:dyDescent="0.25">
      <c r="A169" s="84" t="s">
        <v>13</v>
      </c>
      <c r="B169" s="84" t="s">
        <v>59</v>
      </c>
      <c r="C169" s="84" t="s">
        <v>23</v>
      </c>
      <c r="D169" s="84" t="s">
        <v>61</v>
      </c>
      <c r="E169" s="77" t="s">
        <v>54</v>
      </c>
      <c r="F169" s="84" t="s">
        <v>57</v>
      </c>
      <c r="G169" s="85">
        <v>3902322</v>
      </c>
      <c r="H169" s="79">
        <v>1.6</v>
      </c>
      <c r="I169" s="80">
        <f t="shared" si="10"/>
        <v>124874.304</v>
      </c>
      <c r="J169" s="82">
        <v>0.40268652924514681</v>
      </c>
      <c r="K169" s="83">
        <f t="shared" si="11"/>
        <v>1.2885968935844698E-2</v>
      </c>
    </row>
    <row r="170" spans="1:11" x14ac:dyDescent="0.25">
      <c r="A170" s="84" t="s">
        <v>13</v>
      </c>
      <c r="B170" s="84" t="s">
        <v>59</v>
      </c>
      <c r="C170" s="84" t="s">
        <v>1</v>
      </c>
      <c r="D170" s="84" t="s">
        <v>61</v>
      </c>
      <c r="E170" s="77" t="s">
        <v>54</v>
      </c>
      <c r="F170" s="84" t="s">
        <v>55</v>
      </c>
      <c r="G170" s="85">
        <v>3960401</v>
      </c>
      <c r="H170" s="79">
        <v>1.6</v>
      </c>
      <c r="I170" s="80">
        <f t="shared" si="10"/>
        <v>126732.83200000001</v>
      </c>
      <c r="J170" s="82">
        <v>0.20600996092553192</v>
      </c>
      <c r="K170" s="83">
        <f t="shared" si="11"/>
        <v>6.5923187496170219E-3</v>
      </c>
    </row>
    <row r="171" spans="1:11" x14ac:dyDescent="0.25">
      <c r="A171" s="84" t="s">
        <v>13</v>
      </c>
      <c r="B171" s="84" t="s">
        <v>59</v>
      </c>
      <c r="C171" s="84" t="s">
        <v>23</v>
      </c>
      <c r="D171" s="84" t="s">
        <v>61</v>
      </c>
      <c r="E171" s="77" t="s">
        <v>54</v>
      </c>
      <c r="F171" s="84" t="s">
        <v>56</v>
      </c>
      <c r="G171" s="85">
        <v>3983851</v>
      </c>
      <c r="H171" s="79">
        <v>1.6</v>
      </c>
      <c r="I171" s="80">
        <f t="shared" si="10"/>
        <v>127483.23200000002</v>
      </c>
      <c r="J171" s="82">
        <v>0.41109963048149473</v>
      </c>
      <c r="K171" s="83">
        <f t="shared" si="11"/>
        <v>1.3155188175407832E-2</v>
      </c>
    </row>
    <row r="172" spans="1:11" x14ac:dyDescent="0.25">
      <c r="A172" s="84" t="s">
        <v>13</v>
      </c>
      <c r="B172" s="84" t="s">
        <v>59</v>
      </c>
      <c r="C172" s="84" t="s">
        <v>1</v>
      </c>
      <c r="D172" s="84" t="s">
        <v>53</v>
      </c>
      <c r="E172" s="84" t="s">
        <v>39</v>
      </c>
      <c r="F172" s="84" t="s">
        <v>58</v>
      </c>
      <c r="G172" s="85">
        <v>4018419</v>
      </c>
      <c r="H172" s="79">
        <v>1.4</v>
      </c>
      <c r="I172" s="80">
        <f t="shared" si="10"/>
        <v>112515.73199999999</v>
      </c>
      <c r="J172" s="82">
        <v>1</v>
      </c>
      <c r="K172" s="83">
        <f t="shared" si="11"/>
        <v>2.7999999999999997E-2</v>
      </c>
    </row>
    <row r="173" spans="1:11" x14ac:dyDescent="0.25">
      <c r="A173" s="84" t="s">
        <v>13</v>
      </c>
      <c r="B173" s="84" t="s">
        <v>59</v>
      </c>
      <c r="C173" s="84" t="s">
        <v>5</v>
      </c>
      <c r="D173" s="84" t="s">
        <v>61</v>
      </c>
      <c r="E173" s="77" t="s">
        <v>54</v>
      </c>
      <c r="F173" s="84" t="s">
        <v>57</v>
      </c>
      <c r="G173" s="85">
        <v>4112985</v>
      </c>
      <c r="H173" s="79">
        <v>1.4</v>
      </c>
      <c r="I173" s="80">
        <f t="shared" si="10"/>
        <v>115163.58</v>
      </c>
      <c r="J173" s="82">
        <v>0.43141997056935161</v>
      </c>
      <c r="K173" s="83">
        <f t="shared" si="11"/>
        <v>1.2079759175941845E-2</v>
      </c>
    </row>
    <row r="174" spans="1:11" x14ac:dyDescent="0.25">
      <c r="A174" s="77" t="s">
        <v>13</v>
      </c>
      <c r="B174" s="77" t="s">
        <v>51</v>
      </c>
      <c r="C174" s="77" t="s">
        <v>1</v>
      </c>
      <c r="D174" s="77" t="s">
        <v>53</v>
      </c>
      <c r="E174" s="77" t="s">
        <v>54</v>
      </c>
      <c r="F174" s="77" t="s">
        <v>56</v>
      </c>
      <c r="G174" s="78">
        <v>4403162</v>
      </c>
      <c r="H174" s="79">
        <v>1.4</v>
      </c>
      <c r="I174" s="80">
        <f t="shared" si="10"/>
        <v>123288.53599999999</v>
      </c>
      <c r="J174" s="82">
        <v>0.6356513519256799</v>
      </c>
      <c r="K174" s="83">
        <f t="shared" si="11"/>
        <v>1.7798237853919038E-2</v>
      </c>
    </row>
    <row r="175" spans="1:11" x14ac:dyDescent="0.25">
      <c r="A175" s="77" t="s">
        <v>13</v>
      </c>
      <c r="B175" s="77" t="s">
        <v>59</v>
      </c>
      <c r="C175" s="77" t="s">
        <v>1</v>
      </c>
      <c r="D175" s="77" t="s">
        <v>53</v>
      </c>
      <c r="E175" s="77" t="s">
        <v>54</v>
      </c>
      <c r="F175" s="77" t="s">
        <v>55</v>
      </c>
      <c r="G175" s="78">
        <v>4410005</v>
      </c>
      <c r="H175" s="79">
        <v>1.4</v>
      </c>
      <c r="I175" s="80">
        <f t="shared" si="10"/>
        <v>123480.14</v>
      </c>
      <c r="J175" s="82">
        <v>0.20040840550981615</v>
      </c>
      <c r="K175" s="83">
        <f t="shared" si="11"/>
        <v>5.6114353542748522E-3</v>
      </c>
    </row>
    <row r="176" spans="1:11" x14ac:dyDescent="0.25">
      <c r="A176" s="77" t="s">
        <v>13</v>
      </c>
      <c r="B176" s="77" t="s">
        <v>59</v>
      </c>
      <c r="C176" s="77" t="s">
        <v>52</v>
      </c>
      <c r="D176" s="77" t="s">
        <v>53</v>
      </c>
      <c r="E176" s="77" t="s">
        <v>54</v>
      </c>
      <c r="F176" s="77" t="s">
        <v>57</v>
      </c>
      <c r="G176" s="78">
        <v>4463703</v>
      </c>
      <c r="H176" s="79">
        <v>1.4</v>
      </c>
      <c r="I176" s="80">
        <f t="shared" si="10"/>
        <v>124983.68399999998</v>
      </c>
      <c r="J176" s="82">
        <v>0.40145344089355955</v>
      </c>
      <c r="K176" s="83">
        <f t="shared" si="11"/>
        <v>1.1240696345019667E-2</v>
      </c>
    </row>
    <row r="177" spans="1:11" x14ac:dyDescent="0.25">
      <c r="A177" s="84" t="s">
        <v>13</v>
      </c>
      <c r="B177" s="84" t="s">
        <v>51</v>
      </c>
      <c r="C177" s="84" t="s">
        <v>1</v>
      </c>
      <c r="D177" s="84" t="s">
        <v>60</v>
      </c>
      <c r="E177" s="77" t="s">
        <v>54</v>
      </c>
      <c r="F177" s="84" t="s">
        <v>58</v>
      </c>
      <c r="G177" s="85">
        <v>4534764</v>
      </c>
      <c r="H177" s="79">
        <v>1.4</v>
      </c>
      <c r="I177" s="80">
        <f t="shared" si="10"/>
        <v>126973.39199999999</v>
      </c>
      <c r="J177" s="82">
        <v>1</v>
      </c>
      <c r="K177" s="83">
        <f t="shared" si="11"/>
        <v>2.7999999999999997E-2</v>
      </c>
    </row>
    <row r="178" spans="1:11" x14ac:dyDescent="0.25">
      <c r="A178" s="84" t="s">
        <v>13</v>
      </c>
      <c r="B178" s="84" t="s">
        <v>59</v>
      </c>
      <c r="C178" s="84" t="s">
        <v>1</v>
      </c>
      <c r="D178" s="84" t="s">
        <v>53</v>
      </c>
      <c r="E178" s="84" t="s">
        <v>40</v>
      </c>
      <c r="F178" s="84" t="s">
        <v>58</v>
      </c>
      <c r="G178" s="85">
        <v>4624825</v>
      </c>
      <c r="H178" s="79">
        <v>1.4</v>
      </c>
      <c r="I178" s="80">
        <f t="shared" si="10"/>
        <v>129495.1</v>
      </c>
      <c r="J178" s="82">
        <v>1</v>
      </c>
      <c r="K178" s="83">
        <f t="shared" si="11"/>
        <v>2.7999999999999997E-2</v>
      </c>
    </row>
    <row r="179" spans="1:11" x14ac:dyDescent="0.25">
      <c r="A179" s="77" t="s">
        <v>13</v>
      </c>
      <c r="B179" s="77" t="s">
        <v>59</v>
      </c>
      <c r="C179" s="77" t="s">
        <v>52</v>
      </c>
      <c r="D179" s="77" t="s">
        <v>53</v>
      </c>
      <c r="E179" s="77" t="s">
        <v>54</v>
      </c>
      <c r="F179" s="77" t="s">
        <v>56</v>
      </c>
      <c r="G179" s="78">
        <v>4673736</v>
      </c>
      <c r="H179" s="79">
        <v>1.4</v>
      </c>
      <c r="I179" s="80">
        <f t="shared" si="10"/>
        <v>130864.60799999999</v>
      </c>
      <c r="J179" s="82">
        <v>0.42034324394524042</v>
      </c>
      <c r="K179" s="83">
        <f t="shared" si="11"/>
        <v>1.176961083046673E-2</v>
      </c>
    </row>
    <row r="180" spans="1:11" x14ac:dyDescent="0.25">
      <c r="A180" s="77" t="s">
        <v>13</v>
      </c>
      <c r="B180" s="77" t="s">
        <v>59</v>
      </c>
      <c r="C180" s="77" t="s">
        <v>5</v>
      </c>
      <c r="D180" s="77" t="s">
        <v>53</v>
      </c>
      <c r="E180" s="77" t="s">
        <v>54</v>
      </c>
      <c r="F180" s="77" t="s">
        <v>57</v>
      </c>
      <c r="G180" s="78">
        <v>4796351</v>
      </c>
      <c r="H180" s="79">
        <v>1.4</v>
      </c>
      <c r="I180" s="80">
        <f t="shared" si="10"/>
        <v>134297.82799999998</v>
      </c>
      <c r="J180" s="82">
        <v>0.44058863698869599</v>
      </c>
      <c r="K180" s="83">
        <f t="shared" si="11"/>
        <v>1.2336481835683486E-2</v>
      </c>
    </row>
    <row r="181" spans="1:11" x14ac:dyDescent="0.25">
      <c r="A181" s="84" t="s">
        <v>13</v>
      </c>
      <c r="B181" s="84" t="s">
        <v>59</v>
      </c>
      <c r="C181" s="84" t="s">
        <v>1</v>
      </c>
      <c r="D181" s="84" t="s">
        <v>53</v>
      </c>
      <c r="E181" s="84" t="s">
        <v>41</v>
      </c>
      <c r="F181" s="84" t="s">
        <v>58</v>
      </c>
      <c r="G181" s="85">
        <v>4892557</v>
      </c>
      <c r="H181" s="79">
        <v>1.4</v>
      </c>
      <c r="I181" s="80">
        <f t="shared" si="10"/>
        <v>136991.59599999999</v>
      </c>
      <c r="J181" s="82">
        <v>1</v>
      </c>
      <c r="K181" s="83">
        <f t="shared" si="11"/>
        <v>2.7999999999999997E-2</v>
      </c>
    </row>
    <row r="182" spans="1:11" x14ac:dyDescent="0.25">
      <c r="A182" s="84" t="s">
        <v>13</v>
      </c>
      <c r="B182" s="84" t="s">
        <v>59</v>
      </c>
      <c r="C182" s="84" t="s">
        <v>1</v>
      </c>
      <c r="D182" s="84" t="s">
        <v>53</v>
      </c>
      <c r="E182" s="84" t="s">
        <v>42</v>
      </c>
      <c r="F182" s="84" t="s">
        <v>58</v>
      </c>
      <c r="G182" s="85">
        <v>5146260</v>
      </c>
      <c r="H182" s="79">
        <v>1.2</v>
      </c>
      <c r="I182" s="80">
        <f t="shared" si="10"/>
        <v>123510.24</v>
      </c>
      <c r="J182" s="82">
        <v>1</v>
      </c>
      <c r="K182" s="83">
        <f t="shared" si="11"/>
        <v>2.4E-2</v>
      </c>
    </row>
    <row r="183" spans="1:11" x14ac:dyDescent="0.25">
      <c r="A183" s="77" t="s">
        <v>13</v>
      </c>
      <c r="B183" s="77" t="s">
        <v>51</v>
      </c>
      <c r="C183" s="77" t="s">
        <v>1</v>
      </c>
      <c r="D183" s="77" t="s">
        <v>53</v>
      </c>
      <c r="E183" s="77" t="s">
        <v>54</v>
      </c>
      <c r="F183" s="77" t="s">
        <v>58</v>
      </c>
      <c r="G183" s="78">
        <v>6927008</v>
      </c>
      <c r="H183" s="79">
        <v>1.1000000000000001</v>
      </c>
      <c r="I183" s="80">
        <f t="shared" si="10"/>
        <v>152394.17600000001</v>
      </c>
      <c r="J183" s="82">
        <v>1</v>
      </c>
      <c r="K183" s="83">
        <f t="shared" si="11"/>
        <v>2.2000000000000002E-2</v>
      </c>
    </row>
    <row r="184" spans="1:11" x14ac:dyDescent="0.25">
      <c r="A184" s="84" t="s">
        <v>13</v>
      </c>
      <c r="B184" s="84" t="s">
        <v>59</v>
      </c>
      <c r="C184" s="84" t="s">
        <v>1</v>
      </c>
      <c r="D184" s="84" t="s">
        <v>61</v>
      </c>
      <c r="E184" s="77" t="s">
        <v>54</v>
      </c>
      <c r="F184" s="84" t="s">
        <v>56</v>
      </c>
      <c r="G184" s="85">
        <v>7248610</v>
      </c>
      <c r="H184" s="79">
        <v>1</v>
      </c>
      <c r="I184" s="80">
        <f t="shared" si="10"/>
        <v>144972.20000000001</v>
      </c>
      <c r="J184" s="82">
        <v>0.37705420811287038</v>
      </c>
      <c r="K184" s="83">
        <f t="shared" si="11"/>
        <v>7.541084162257408E-3</v>
      </c>
    </row>
    <row r="185" spans="1:11" x14ac:dyDescent="0.25">
      <c r="A185" s="84" t="s">
        <v>13</v>
      </c>
      <c r="B185" s="84" t="s">
        <v>59</v>
      </c>
      <c r="C185" s="84" t="s">
        <v>1</v>
      </c>
      <c r="D185" s="84" t="s">
        <v>61</v>
      </c>
      <c r="E185" s="77" t="s">
        <v>54</v>
      </c>
      <c r="F185" s="84" t="s">
        <v>57</v>
      </c>
      <c r="G185" s="85">
        <v>8015307</v>
      </c>
      <c r="H185" s="79">
        <v>0.9</v>
      </c>
      <c r="I185" s="80">
        <f t="shared" si="10"/>
        <v>144275.52599999998</v>
      </c>
      <c r="J185" s="82">
        <v>0.4169358309615977</v>
      </c>
      <c r="K185" s="83">
        <f t="shared" si="11"/>
        <v>7.5048449573087584E-3</v>
      </c>
    </row>
    <row r="186" spans="1:11" x14ac:dyDescent="0.25">
      <c r="A186" s="77" t="s">
        <v>13</v>
      </c>
      <c r="B186" s="77" t="s">
        <v>59</v>
      </c>
      <c r="C186" s="77" t="s">
        <v>1</v>
      </c>
      <c r="D186" s="77" t="s">
        <v>53</v>
      </c>
      <c r="E186" s="77" t="s">
        <v>54</v>
      </c>
      <c r="F186" s="77" t="s">
        <v>56</v>
      </c>
      <c r="G186" s="78">
        <v>8335031</v>
      </c>
      <c r="H186" s="79">
        <v>0.9</v>
      </c>
      <c r="I186" s="80">
        <f t="shared" si="10"/>
        <v>150030.55800000002</v>
      </c>
      <c r="J186" s="82">
        <v>0.3787774101355641</v>
      </c>
      <c r="K186" s="83">
        <f t="shared" si="11"/>
        <v>6.8179933824401538E-3</v>
      </c>
    </row>
    <row r="187" spans="1:11" x14ac:dyDescent="0.25">
      <c r="A187" s="77" t="s">
        <v>13</v>
      </c>
      <c r="B187" s="77" t="s">
        <v>59</v>
      </c>
      <c r="C187" s="77" t="s">
        <v>1</v>
      </c>
      <c r="D187" s="77" t="s">
        <v>53</v>
      </c>
      <c r="E187" s="77" t="s">
        <v>54</v>
      </c>
      <c r="F187" s="77" t="s">
        <v>57</v>
      </c>
      <c r="G187" s="78">
        <v>9260054</v>
      </c>
      <c r="H187" s="79">
        <v>0.8</v>
      </c>
      <c r="I187" s="80">
        <f t="shared" si="10"/>
        <v>148160.864</v>
      </c>
      <c r="J187" s="82">
        <v>0.42081418435461976</v>
      </c>
      <c r="K187" s="83">
        <f t="shared" si="11"/>
        <v>6.7330269496739172E-3</v>
      </c>
    </row>
    <row r="188" spans="1:11" x14ac:dyDescent="0.25">
      <c r="A188" s="84" t="s">
        <v>13</v>
      </c>
      <c r="B188" s="84" t="s">
        <v>59</v>
      </c>
      <c r="C188" s="84" t="s">
        <v>5</v>
      </c>
      <c r="D188" s="84" t="s">
        <v>61</v>
      </c>
      <c r="E188" s="77" t="s">
        <v>54</v>
      </c>
      <c r="F188" s="84" t="s">
        <v>58</v>
      </c>
      <c r="G188" s="85">
        <v>9533599</v>
      </c>
      <c r="H188" s="79">
        <v>0.8</v>
      </c>
      <c r="I188" s="80">
        <f t="shared" si="10"/>
        <v>152537.584</v>
      </c>
      <c r="J188" s="82">
        <v>1</v>
      </c>
      <c r="K188" s="83">
        <f t="shared" si="11"/>
        <v>1.6E-2</v>
      </c>
    </row>
    <row r="189" spans="1:11" x14ac:dyDescent="0.25">
      <c r="A189" s="84" t="s">
        <v>13</v>
      </c>
      <c r="B189" s="84" t="s">
        <v>59</v>
      </c>
      <c r="C189" s="84" t="s">
        <v>23</v>
      </c>
      <c r="D189" s="84" t="s">
        <v>61</v>
      </c>
      <c r="E189" s="77" t="s">
        <v>54</v>
      </c>
      <c r="F189" s="84" t="s">
        <v>58</v>
      </c>
      <c r="G189" s="85">
        <v>9690719</v>
      </c>
      <c r="H189" s="79">
        <v>0.8</v>
      </c>
      <c r="I189" s="80">
        <f t="shared" si="10"/>
        <v>155051.50400000002</v>
      </c>
      <c r="J189" s="82">
        <v>1</v>
      </c>
      <c r="K189" s="83">
        <f t="shared" si="11"/>
        <v>1.6E-2</v>
      </c>
    </row>
    <row r="190" spans="1:11" x14ac:dyDescent="0.25">
      <c r="A190" s="77" t="s">
        <v>13</v>
      </c>
      <c r="B190" s="77" t="s">
        <v>59</v>
      </c>
      <c r="C190" s="77" t="s">
        <v>5</v>
      </c>
      <c r="D190" s="77" t="s">
        <v>53</v>
      </c>
      <c r="E190" s="77" t="s">
        <v>54</v>
      </c>
      <c r="F190" s="77" t="s">
        <v>58</v>
      </c>
      <c r="G190" s="78">
        <v>10886234</v>
      </c>
      <c r="H190" s="79">
        <v>0.8</v>
      </c>
      <c r="I190" s="80">
        <f t="shared" si="10"/>
        <v>174179.74400000004</v>
      </c>
      <c r="J190" s="82">
        <v>1</v>
      </c>
      <c r="K190" s="83">
        <f t="shared" si="11"/>
        <v>1.6E-2</v>
      </c>
    </row>
    <row r="191" spans="1:11" x14ac:dyDescent="0.25">
      <c r="A191" s="77" t="s">
        <v>13</v>
      </c>
      <c r="B191" s="77" t="s">
        <v>59</v>
      </c>
      <c r="C191" s="77" t="s">
        <v>52</v>
      </c>
      <c r="D191" s="77" t="s">
        <v>53</v>
      </c>
      <c r="E191" s="77" t="s">
        <v>54</v>
      </c>
      <c r="F191" s="77" t="s">
        <v>58</v>
      </c>
      <c r="G191" s="78">
        <v>11118856</v>
      </c>
      <c r="H191" s="79">
        <v>0.8</v>
      </c>
      <c r="I191" s="80">
        <f t="shared" si="10"/>
        <v>177901.69600000003</v>
      </c>
      <c r="J191" s="82">
        <v>1</v>
      </c>
      <c r="K191" s="83">
        <f t="shared" si="11"/>
        <v>1.6E-2</v>
      </c>
    </row>
    <row r="192" spans="1:11" x14ac:dyDescent="0.25">
      <c r="A192" s="84" t="s">
        <v>13</v>
      </c>
      <c r="B192" s="84" t="s">
        <v>59</v>
      </c>
      <c r="C192" s="84" t="s">
        <v>1</v>
      </c>
      <c r="D192" s="84" t="s">
        <v>61</v>
      </c>
      <c r="E192" s="77" t="s">
        <v>54</v>
      </c>
      <c r="F192" s="84" t="s">
        <v>58</v>
      </c>
      <c r="G192" s="85">
        <v>19224318</v>
      </c>
      <c r="H192" s="79">
        <v>0.6</v>
      </c>
      <c r="I192" s="80">
        <f t="shared" si="10"/>
        <v>230691.81599999999</v>
      </c>
      <c r="J192" s="82">
        <v>1</v>
      </c>
      <c r="K192" s="83">
        <f t="shared" si="11"/>
        <v>1.2E-2</v>
      </c>
    </row>
    <row r="193" spans="1:11" x14ac:dyDescent="0.25">
      <c r="A193" s="77" t="s">
        <v>13</v>
      </c>
      <c r="B193" s="77" t="s">
        <v>59</v>
      </c>
      <c r="C193" s="77" t="s">
        <v>1</v>
      </c>
      <c r="D193" s="77" t="s">
        <v>53</v>
      </c>
      <c r="E193" s="77" t="s">
        <v>54</v>
      </c>
      <c r="F193" s="77" t="s">
        <v>58</v>
      </c>
      <c r="G193" s="78">
        <v>22005090</v>
      </c>
      <c r="H193" s="79">
        <v>0.6</v>
      </c>
      <c r="I193" s="80">
        <f t="shared" si="10"/>
        <v>264061.08</v>
      </c>
      <c r="J193" s="82">
        <v>1</v>
      </c>
      <c r="K193" s="83">
        <f t="shared" si="11"/>
        <v>1.2E-2</v>
      </c>
    </row>
    <row r="207" spans="1:11" x14ac:dyDescent="0.25">
      <c r="A207" s="86"/>
      <c r="B207" s="86"/>
      <c r="C207" s="86"/>
      <c r="D207" s="86"/>
      <c r="E207" s="86"/>
      <c r="F207" s="86"/>
      <c r="G207" s="87"/>
    </row>
  </sheetData>
  <conditionalFormatting sqref="F1">
    <cfRule type="containsText" dxfId="3" priority="6" operator="containsText" text="all">
      <formula>NOT(ISERROR(SEARCH("all",F1)))</formula>
    </cfRule>
  </conditionalFormatting>
  <conditionalFormatting sqref="I1:K1">
    <cfRule type="containsText" dxfId="2" priority="4" operator="containsText" text="all">
      <formula>NOT(ISERROR(SEARCH("all",I1)))</formula>
    </cfRule>
  </conditionalFormatting>
  <conditionalFormatting sqref="G1">
    <cfRule type="containsText" dxfId="1" priority="2" operator="containsText" text="all">
      <formula>NOT(ISERROR(SEARCH("all",G1)))</formula>
    </cfRule>
  </conditionalFormatting>
  <conditionalFormatting sqref="H1">
    <cfRule type="containsText" dxfId="0" priority="1" operator="containsText" text="all">
      <formula>NOT(ISERROR(SEARCH("all",H1)))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Readme</vt:lpstr>
      <vt:lpstr>Table 1</vt:lpstr>
      <vt:lpstr>Table 2</vt:lpstr>
      <vt:lpstr>pivottabledata</vt:lpstr>
      <vt:lpstr>'Table 1'!behaviourvalue</vt:lpstr>
      <vt:lpstr>behaviourvalueb</vt:lpstr>
      <vt:lpstr>'Table 1'!range1</vt:lpstr>
      <vt:lpstr>'Table 2'!range1b</vt:lpstr>
      <vt:lpstr>'Table 1'!Range2</vt:lpstr>
      <vt:lpstr>'Table 2'!range2b</vt:lpstr>
      <vt:lpstr>'Table 1'!sexvalue</vt:lpstr>
      <vt:lpstr>sexvalueB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</dc:creator>
  <cp:lastModifiedBy>Cynthia Callard</cp:lastModifiedBy>
  <dcterms:created xsi:type="dcterms:W3CDTF">2015-12-18T16:17:08Z</dcterms:created>
  <dcterms:modified xsi:type="dcterms:W3CDTF">2016-07-13T18:59:29Z</dcterms:modified>
</cp:coreProperties>
</file>