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fileSharing userName="Cynthia Callard" algorithmName="SHA-512" hashValue="dEH+0PdZTeaGlliYIoJocsq2WJxsrkv8ZlOCGvtscLMoznLpmZp6K508FafBDWQKUmYzp0Z4C/9nAxF/mETkFQ==" saltValue="t3gwzNaY0LH05HASjye2Tg==" spinCount="10000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ynthia\Dropbox\HCContract-CCHS\RevisedFinalVersion\"/>
    </mc:Choice>
  </mc:AlternateContent>
  <bookViews>
    <workbookView xWindow="0" yWindow="0" windowWidth="20460" windowHeight="6990"/>
  </bookViews>
  <sheets>
    <sheet name="Readme" sheetId="20" r:id="rId1"/>
    <sheet name="Table1" sheetId="19" r:id="rId2"/>
    <sheet name="reworked" sheetId="17" r:id="rId3"/>
  </sheets>
  <externalReferences>
    <externalReference r:id="rId4"/>
    <externalReference r:id="rId5"/>
    <externalReference r:id="rId6"/>
  </externalReferences>
  <definedNames>
    <definedName name="age" localSheetId="0">[1]Table1!$B$11:$B$16</definedName>
    <definedName name="age">Table1!$B$10:$B$14</definedName>
    <definedName name="agerange2" localSheetId="0">#REF!</definedName>
    <definedName name="agerange2">#REF!</definedName>
    <definedName name="agerange2_selectedrow" localSheetId="0">#REF!</definedName>
    <definedName name="agerange2_selectedrow">#REF!</definedName>
    <definedName name="agerange2data" localSheetId="0">#REF!</definedName>
    <definedName name="agerange2data">#REF!</definedName>
    <definedName name="agerange2data2" localSheetId="0">#REF!</definedName>
    <definedName name="agerange2data2">#REF!</definedName>
    <definedName name="agerange2selectedrow2" localSheetId="0">#REF!</definedName>
    <definedName name="agerange2selectedrow2">#REF!</definedName>
    <definedName name="agevalue1" localSheetId="0">[2]Table1!$B$14</definedName>
    <definedName name="agevalue1">Table1!$B$16</definedName>
    <definedName name="agevalue2" localSheetId="0">[2]Table1!$B$35</definedName>
    <definedName name="agevalue2">Table1!$B$40</definedName>
    <definedName name="agevalue2b">[1]Table1!$B$44</definedName>
    <definedName name="agevalue2c">[1]Table2!$B$30</definedName>
    <definedName name="agevalue2cc">[1]Table1!$B$45</definedName>
    <definedName name="agevaluea">[1]Table1!$B$17</definedName>
    <definedName name="agevaluec">[1]Table1!$B$19</definedName>
    <definedName name="agevalued">[1]Table2!$B$18</definedName>
    <definedName name="behaviour">Table1!$B$18:$B$21</definedName>
    <definedName name="behaviourvalue1">Table1!$B$22</definedName>
    <definedName name="behaviourvalue2" localSheetId="0">[2]Table1!$B$38</definedName>
    <definedName name="behaviourvalue2">Table1!$B$43</definedName>
    <definedName name="behaviourvalue2a">[1]Table1!$B$47</definedName>
    <definedName name="behaviourvalue2b">[1]Table1!$B$48</definedName>
    <definedName name="behaviourvalue2c">[1]Table1!$B$49</definedName>
    <definedName name="behaviourvaluea">[1]Table1!$B$31</definedName>
    <definedName name="behaviourvalueb">[1]Table1!$B$32</definedName>
    <definedName name="behaviourvaluec">[1]Table1!$B$33</definedName>
    <definedName name="Dataages45to64bothsexes">'[3]Table2-Waterfall-Nbrofpeople'!$G$285:$O$291</definedName>
    <definedName name="Dataages65plusmen">'[3]Table2-Waterfall-Nbrofpeople'!$G$327:$O$333</definedName>
    <definedName name="Datamen">'[3]Table2-Waterfall-Nbrofpeople'!$G$166:$O$172</definedName>
    <definedName name="Datawomen">'[3]Table2-Waterfall-Nbrofpeople'!$G$176:$O$182</definedName>
    <definedName name="DemographicData" localSheetId="0">#REF!</definedName>
    <definedName name="DemographicData">#REF!</definedName>
    <definedName name="DemographicNameRange" localSheetId="0">#REF!</definedName>
    <definedName name="DemographicNameRange">#REF!</definedName>
    <definedName name="DemographicNameRangeSex" localSheetId="0">#REF!</definedName>
    <definedName name="DemographicNameRangeSex">#REF!</definedName>
    <definedName name="DemographicSelectedRow" localSheetId="0">#REF!</definedName>
    <definedName name="DemographicSelectedRow">#REF!</definedName>
    <definedName name="DemographicSelectedRow2" localSheetId="0">#REF!</definedName>
    <definedName name="DemographicSelectedRow2">#REF!</definedName>
    <definedName name="DemographicSelectedRow3" localSheetId="0">#REF!</definedName>
    <definedName name="DemographicSelectedRow3">#REF!</definedName>
    <definedName name="DemographicSelectedRow4" localSheetId="0">#REF!</definedName>
    <definedName name="DemographicSelectedRow4">#REF!</definedName>
    <definedName name="DemographicSelectedRow5" localSheetId="0">#REF!</definedName>
    <definedName name="DemographicSelectedRow5">#REF!</definedName>
    <definedName name="DemographicSelectedRow6" localSheetId="0">#REF!</definedName>
    <definedName name="DemographicSelectedRow6">#REF!</definedName>
    <definedName name="Genderdata3" localSheetId="0">#REF!</definedName>
    <definedName name="Genderdata3">#REF!</definedName>
    <definedName name="range">Table1!$B$25:$B$29</definedName>
    <definedName name="range1" localSheetId="0">[1]Table1!$G$103:$AZ$282</definedName>
    <definedName name="Range1">Table1!$G$110:$BD$169</definedName>
    <definedName name="range1title">Table1!$G$109:$BA$109</definedName>
    <definedName name="Range2">Table1!#REF!</definedName>
    <definedName name="range2title">Table1!#REF!</definedName>
    <definedName name="Range3">Table1!#REF!</definedName>
    <definedName name="range3title">Table1!#REF!</definedName>
    <definedName name="Range4">Table1!#REF!</definedName>
    <definedName name="range4title">Table1!#REF!</definedName>
    <definedName name="range5">Table1!#REF!</definedName>
    <definedName name="range5title">Table1!#REF!</definedName>
    <definedName name="Rangevalue" localSheetId="0">[2]Table1!$B$28</definedName>
    <definedName name="Rangevalue">Table1!$B$30</definedName>
    <definedName name="ratiobehaviourname" localSheetId="0">#REF!</definedName>
    <definedName name="ratiobehaviourname">#REF!</definedName>
    <definedName name="sex" localSheetId="0">[2]Table1!$B$4:$B$6</definedName>
    <definedName name="sex">Table1!$B$6:$B$8</definedName>
    <definedName name="sexvalue1" localSheetId="0">[2]Table1!$B$7</definedName>
    <definedName name="sexvalue1">Table1!$B$9</definedName>
    <definedName name="sexvalue2" localSheetId="0">[2]Table1!$B$32</definedName>
    <definedName name="sexvalue2">Table1!$B$37</definedName>
    <definedName name="sexvalue2b">[1]Table1!$B$38</definedName>
    <definedName name="sexvalue2c">[1]Table1!$B$39</definedName>
    <definedName name="sexvalue2d">[1]Table2!$B$28</definedName>
    <definedName name="sexvaluea">[1]Table1!$B$7</definedName>
    <definedName name="sexvalueb">[1]Table1!$B$8</definedName>
    <definedName name="sexvaluec">[1]Table1!$B$9</definedName>
    <definedName name="sexvalued">[1]Table2!$B$8</definedName>
    <definedName name="Waterfallselectedrow">'[3]Table2-Waterfall-Nbrofpeople'!$B$24</definedName>
    <definedName name="Waterfallselectedrow2">'[3]Table2-Waterfall-Nbrofpeople'!$B$25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9" l="1"/>
  <c r="N41" i="19"/>
  <c r="N40" i="19"/>
  <c r="K65" i="19" l="1"/>
  <c r="J65" i="19"/>
  <c r="I65" i="19"/>
  <c r="H65" i="19"/>
  <c r="G65" i="19"/>
  <c r="Q82" i="19" l="1"/>
  <c r="O99" i="19"/>
  <c r="G62" i="19"/>
  <c r="AO121" i="19"/>
  <c r="AY121" i="19" s="1"/>
  <c r="AN121" i="19"/>
  <c r="AX121" i="19" s="1"/>
  <c r="AM121" i="19"/>
  <c r="AW121" i="19" s="1"/>
  <c r="AL121" i="19"/>
  <c r="AV121" i="19" s="1"/>
  <c r="AK121" i="19"/>
  <c r="AU121" i="19" s="1"/>
  <c r="AE121" i="19"/>
  <c r="AD121" i="19"/>
  <c r="AC121" i="19"/>
  <c r="AB121" i="19"/>
  <c r="AA121" i="19"/>
  <c r="AO120" i="19"/>
  <c r="AY120" i="19" s="1"/>
  <c r="AN120" i="19"/>
  <c r="AX120" i="19" s="1"/>
  <c r="AM120" i="19"/>
  <c r="AW120" i="19" s="1"/>
  <c r="AL120" i="19"/>
  <c r="AV120" i="19" s="1"/>
  <c r="AK120" i="19"/>
  <c r="AU120" i="19" s="1"/>
  <c r="AE120" i="19"/>
  <c r="AD120" i="19"/>
  <c r="AC120" i="19"/>
  <c r="AB120" i="19"/>
  <c r="AA120" i="19"/>
  <c r="AO119" i="19"/>
  <c r="AY119" i="19" s="1"/>
  <c r="AN119" i="19"/>
  <c r="AX119" i="19" s="1"/>
  <c r="AM119" i="19"/>
  <c r="AW119" i="19" s="1"/>
  <c r="AL119" i="19"/>
  <c r="AV119" i="19" s="1"/>
  <c r="AK119" i="19"/>
  <c r="AU119" i="19" s="1"/>
  <c r="AE119" i="19"/>
  <c r="AD119" i="19"/>
  <c r="AC119" i="19"/>
  <c r="AB119" i="19"/>
  <c r="AA119" i="19"/>
  <c r="AO118" i="19"/>
  <c r="AY118" i="19" s="1"/>
  <c r="AN118" i="19"/>
  <c r="AX118" i="19" s="1"/>
  <c r="AM118" i="19"/>
  <c r="AW118" i="19" s="1"/>
  <c r="AL118" i="19"/>
  <c r="AV118" i="19" s="1"/>
  <c r="AK118" i="19"/>
  <c r="AU118" i="19" s="1"/>
  <c r="AE118" i="19"/>
  <c r="AD118" i="19"/>
  <c r="AC118" i="19"/>
  <c r="AB118" i="19"/>
  <c r="AA118" i="19"/>
  <c r="AO117" i="19"/>
  <c r="AY117" i="19" s="1"/>
  <c r="AN117" i="19"/>
  <c r="AX117" i="19" s="1"/>
  <c r="AM117" i="19"/>
  <c r="AW117" i="19" s="1"/>
  <c r="AL117" i="19"/>
  <c r="AV117" i="19" s="1"/>
  <c r="AK117" i="19"/>
  <c r="AU117" i="19" s="1"/>
  <c r="AE117" i="19"/>
  <c r="AD117" i="19"/>
  <c r="AC117" i="19"/>
  <c r="AB117" i="19"/>
  <c r="AA117" i="19"/>
  <c r="AO116" i="19"/>
  <c r="AY116" i="19" s="1"/>
  <c r="AN116" i="19"/>
  <c r="AX116" i="19" s="1"/>
  <c r="AM116" i="19"/>
  <c r="AW116" i="19" s="1"/>
  <c r="AL116" i="19"/>
  <c r="AV116" i="19" s="1"/>
  <c r="AK116" i="19"/>
  <c r="AU116" i="19" s="1"/>
  <c r="AE116" i="19"/>
  <c r="AD116" i="19"/>
  <c r="AC116" i="19"/>
  <c r="AB116" i="19"/>
  <c r="AA116" i="19"/>
  <c r="AO115" i="19"/>
  <c r="AY115" i="19" s="1"/>
  <c r="AN115" i="19"/>
  <c r="AX115" i="19" s="1"/>
  <c r="AM115" i="19"/>
  <c r="AW115" i="19" s="1"/>
  <c r="AL115" i="19"/>
  <c r="AV115" i="19" s="1"/>
  <c r="AK115" i="19"/>
  <c r="AU115" i="19" s="1"/>
  <c r="AE115" i="19"/>
  <c r="AD115" i="19"/>
  <c r="AC115" i="19"/>
  <c r="AB115" i="19"/>
  <c r="AA115" i="19"/>
  <c r="AO114" i="19"/>
  <c r="AY114" i="19" s="1"/>
  <c r="AN114" i="19"/>
  <c r="AX114" i="19" s="1"/>
  <c r="AM114" i="19"/>
  <c r="AW114" i="19" s="1"/>
  <c r="AL114" i="19"/>
  <c r="AV114" i="19" s="1"/>
  <c r="AK114" i="19"/>
  <c r="AU114" i="19" s="1"/>
  <c r="AE114" i="19"/>
  <c r="AD114" i="19"/>
  <c r="AC114" i="19"/>
  <c r="AB114" i="19"/>
  <c r="AA114" i="19"/>
  <c r="AO113" i="19"/>
  <c r="AY113" i="19" s="1"/>
  <c r="AN113" i="19"/>
  <c r="AX113" i="19" s="1"/>
  <c r="AM113" i="19"/>
  <c r="AW113" i="19" s="1"/>
  <c r="AL113" i="19"/>
  <c r="AV113" i="19" s="1"/>
  <c r="AK113" i="19"/>
  <c r="AU113" i="19" s="1"/>
  <c r="AE113" i="19"/>
  <c r="AD113" i="19"/>
  <c r="AC113" i="19"/>
  <c r="AB113" i="19"/>
  <c r="AA113" i="19"/>
  <c r="AO112" i="19"/>
  <c r="AY112" i="19" s="1"/>
  <c r="AN112" i="19"/>
  <c r="AX112" i="19" s="1"/>
  <c r="AM112" i="19"/>
  <c r="AW112" i="19" s="1"/>
  <c r="AL112" i="19"/>
  <c r="AV112" i="19" s="1"/>
  <c r="AK112" i="19"/>
  <c r="AU112" i="19" s="1"/>
  <c r="AE112" i="19"/>
  <c r="AD112" i="19"/>
  <c r="AC112" i="19"/>
  <c r="AB112" i="19"/>
  <c r="AA112" i="19"/>
  <c r="AO111" i="19"/>
  <c r="AY111" i="19" s="1"/>
  <c r="AN111" i="19"/>
  <c r="AX111" i="19" s="1"/>
  <c r="AM111" i="19"/>
  <c r="AW111" i="19" s="1"/>
  <c r="AL111" i="19"/>
  <c r="AV111" i="19" s="1"/>
  <c r="AK111" i="19"/>
  <c r="AU111" i="19" s="1"/>
  <c r="AE111" i="19"/>
  <c r="AD111" i="19"/>
  <c r="AC111" i="19"/>
  <c r="AB111" i="19"/>
  <c r="AA111" i="19"/>
  <c r="AO110" i="19"/>
  <c r="AY110" i="19" s="1"/>
  <c r="AN110" i="19"/>
  <c r="AX110" i="19" s="1"/>
  <c r="AM110" i="19"/>
  <c r="AW110" i="19" s="1"/>
  <c r="AL110" i="19"/>
  <c r="AV110" i="19" s="1"/>
  <c r="AK110" i="19"/>
  <c r="AU110" i="19" s="1"/>
  <c r="AE110" i="19"/>
  <c r="AD110" i="19"/>
  <c r="AC110" i="19"/>
  <c r="AB110" i="19"/>
  <c r="AA110" i="19"/>
  <c r="G60" i="19"/>
  <c r="G61" i="19"/>
  <c r="B37" i="19"/>
  <c r="O82" i="19"/>
  <c r="N82" i="19"/>
  <c r="M82" i="19"/>
  <c r="L82" i="19"/>
  <c r="O74" i="19"/>
  <c r="N74" i="19"/>
  <c r="M74" i="19"/>
  <c r="L74" i="19"/>
  <c r="AA82" i="19"/>
  <c r="Z82" i="19"/>
  <c r="Y82" i="19"/>
  <c r="X82" i="19"/>
  <c r="AA74" i="19"/>
  <c r="Z74" i="19"/>
  <c r="Y74" i="19"/>
  <c r="X74" i="19"/>
  <c r="AA65" i="19"/>
  <c r="Z65" i="19"/>
  <c r="Y65" i="19"/>
  <c r="X65" i="19"/>
  <c r="L31" i="19"/>
  <c r="K31" i="19"/>
  <c r="J31" i="19"/>
  <c r="I31" i="19"/>
  <c r="H31" i="19"/>
  <c r="B40" i="19"/>
  <c r="AN169" i="19"/>
  <c r="AX169" i="19" s="1"/>
  <c r="AN168" i="19"/>
  <c r="AX168" i="19" s="1"/>
  <c r="AN167" i="19"/>
  <c r="AX167" i="19" s="1"/>
  <c r="AN166" i="19"/>
  <c r="AX166" i="19" s="1"/>
  <c r="AN165" i="19"/>
  <c r="AX165" i="19" s="1"/>
  <c r="AN164" i="19"/>
  <c r="AX164" i="19" s="1"/>
  <c r="AN163" i="19"/>
  <c r="AX163" i="19" s="1"/>
  <c r="AN162" i="19"/>
  <c r="AX162" i="19" s="1"/>
  <c r="AN161" i="19"/>
  <c r="AX161" i="19" s="1"/>
  <c r="AN160" i="19"/>
  <c r="AX160" i="19" s="1"/>
  <c r="AN159" i="19"/>
  <c r="AX159" i="19" s="1"/>
  <c r="AN158" i="19"/>
  <c r="AX158" i="19" s="1"/>
  <c r="AN157" i="19"/>
  <c r="AX157" i="19" s="1"/>
  <c r="AN156" i="19"/>
  <c r="AX156" i="19" s="1"/>
  <c r="AN155" i="19"/>
  <c r="AX155" i="19" s="1"/>
  <c r="AN154" i="19"/>
  <c r="AX154" i="19" s="1"/>
  <c r="AN153" i="19"/>
  <c r="AX153" i="19" s="1"/>
  <c r="AN152" i="19"/>
  <c r="AX152" i="19" s="1"/>
  <c r="AN151" i="19"/>
  <c r="AX151" i="19" s="1"/>
  <c r="AN150" i="19"/>
  <c r="AX150" i="19" s="1"/>
  <c r="AN149" i="19"/>
  <c r="AX149" i="19" s="1"/>
  <c r="AN148" i="19"/>
  <c r="AX148" i="19" s="1"/>
  <c r="AN147" i="19"/>
  <c r="AX147" i="19" s="1"/>
  <c r="AN146" i="19"/>
  <c r="AX146" i="19" s="1"/>
  <c r="AN145" i="19"/>
  <c r="AX145" i="19" s="1"/>
  <c r="AN144" i="19"/>
  <c r="AX144" i="19" s="1"/>
  <c r="AN143" i="19"/>
  <c r="AX143" i="19" s="1"/>
  <c r="AN142" i="19"/>
  <c r="AX142" i="19" s="1"/>
  <c r="AN141" i="19"/>
  <c r="AX141" i="19" s="1"/>
  <c r="AN140" i="19"/>
  <c r="AX140" i="19" s="1"/>
  <c r="AN139" i="19"/>
  <c r="AX139" i="19" s="1"/>
  <c r="AN138" i="19"/>
  <c r="AX138" i="19" s="1"/>
  <c r="AN137" i="19"/>
  <c r="AX137" i="19" s="1"/>
  <c r="AN136" i="19"/>
  <c r="AX136" i="19" s="1"/>
  <c r="AN135" i="19"/>
  <c r="AX135" i="19" s="1"/>
  <c r="AN134" i="19"/>
  <c r="AX134" i="19" s="1"/>
  <c r="AN133" i="19"/>
  <c r="AX133" i="19" s="1"/>
  <c r="AN132" i="19"/>
  <c r="AX132" i="19" s="1"/>
  <c r="AN131" i="19"/>
  <c r="AX131" i="19" s="1"/>
  <c r="AN130" i="19"/>
  <c r="AX130" i="19" s="1"/>
  <c r="AN129" i="19"/>
  <c r="AX129" i="19" s="1"/>
  <c r="AN128" i="19"/>
  <c r="AX128" i="19" s="1"/>
  <c r="AN127" i="19"/>
  <c r="AX127" i="19" s="1"/>
  <c r="AN126" i="19"/>
  <c r="AX126" i="19" s="1"/>
  <c r="AN125" i="19"/>
  <c r="AX125" i="19" s="1"/>
  <c r="AN124" i="19"/>
  <c r="AX124" i="19" s="1"/>
  <c r="AN123" i="19"/>
  <c r="AX123" i="19" s="1"/>
  <c r="AN122" i="19"/>
  <c r="AX122" i="19" s="1"/>
  <c r="AM169" i="19"/>
  <c r="AW169" i="19" s="1"/>
  <c r="AM168" i="19"/>
  <c r="AW168" i="19" s="1"/>
  <c r="AM167" i="19"/>
  <c r="AW167" i="19" s="1"/>
  <c r="AM166" i="19"/>
  <c r="AW166" i="19" s="1"/>
  <c r="AM165" i="19"/>
  <c r="AW165" i="19" s="1"/>
  <c r="AM164" i="19"/>
  <c r="AW164" i="19" s="1"/>
  <c r="AM163" i="19"/>
  <c r="AW163" i="19" s="1"/>
  <c r="AM162" i="19"/>
  <c r="AW162" i="19" s="1"/>
  <c r="AM161" i="19"/>
  <c r="AW161" i="19" s="1"/>
  <c r="AM160" i="19"/>
  <c r="AW160" i="19" s="1"/>
  <c r="AM159" i="19"/>
  <c r="AW159" i="19" s="1"/>
  <c r="AM158" i="19"/>
  <c r="AW158" i="19" s="1"/>
  <c r="AM157" i="19"/>
  <c r="AW157" i="19" s="1"/>
  <c r="AM156" i="19"/>
  <c r="AW156" i="19" s="1"/>
  <c r="AM155" i="19"/>
  <c r="AW155" i="19" s="1"/>
  <c r="AM154" i="19"/>
  <c r="AW154" i="19" s="1"/>
  <c r="AM153" i="19"/>
  <c r="AW153" i="19" s="1"/>
  <c r="AM152" i="19"/>
  <c r="AW152" i="19" s="1"/>
  <c r="AM151" i="19"/>
  <c r="AW151" i="19" s="1"/>
  <c r="AM150" i="19"/>
  <c r="AW150" i="19" s="1"/>
  <c r="AM149" i="19"/>
  <c r="AW149" i="19" s="1"/>
  <c r="AM148" i="19"/>
  <c r="AW148" i="19" s="1"/>
  <c r="AM147" i="19"/>
  <c r="AW147" i="19" s="1"/>
  <c r="AM146" i="19"/>
  <c r="AW146" i="19" s="1"/>
  <c r="AM145" i="19"/>
  <c r="AW145" i="19" s="1"/>
  <c r="AM144" i="19"/>
  <c r="AW144" i="19" s="1"/>
  <c r="AM143" i="19"/>
  <c r="AW143" i="19" s="1"/>
  <c r="AM142" i="19"/>
  <c r="AW142" i="19" s="1"/>
  <c r="AM141" i="19"/>
  <c r="AW141" i="19" s="1"/>
  <c r="AM140" i="19"/>
  <c r="AW140" i="19" s="1"/>
  <c r="AM139" i="19"/>
  <c r="AW139" i="19" s="1"/>
  <c r="AM138" i="19"/>
  <c r="AW138" i="19" s="1"/>
  <c r="AM137" i="19"/>
  <c r="AW137" i="19" s="1"/>
  <c r="AM136" i="19"/>
  <c r="AW136" i="19" s="1"/>
  <c r="AM135" i="19"/>
  <c r="AW135" i="19" s="1"/>
  <c r="AM134" i="19"/>
  <c r="AW134" i="19" s="1"/>
  <c r="AM133" i="19"/>
  <c r="AW133" i="19" s="1"/>
  <c r="AM132" i="19"/>
  <c r="AW132" i="19" s="1"/>
  <c r="AM131" i="19"/>
  <c r="AW131" i="19" s="1"/>
  <c r="AM130" i="19"/>
  <c r="AW130" i="19" s="1"/>
  <c r="AM129" i="19"/>
  <c r="AW129" i="19" s="1"/>
  <c r="AM128" i="19"/>
  <c r="AW128" i="19" s="1"/>
  <c r="AM127" i="19"/>
  <c r="AW127" i="19" s="1"/>
  <c r="AM126" i="19"/>
  <c r="AW126" i="19" s="1"/>
  <c r="AM125" i="19"/>
  <c r="AW125" i="19" s="1"/>
  <c r="AM124" i="19"/>
  <c r="AW124" i="19" s="1"/>
  <c r="AM123" i="19"/>
  <c r="AW123" i="19" s="1"/>
  <c r="AM122" i="19"/>
  <c r="AW122" i="19" s="1"/>
  <c r="AD169" i="19"/>
  <c r="AD168" i="19"/>
  <c r="AD167" i="19"/>
  <c r="AD166" i="19"/>
  <c r="AD165" i="19"/>
  <c r="AD164" i="19"/>
  <c r="AD163" i="19"/>
  <c r="AD162" i="19"/>
  <c r="AD161" i="19"/>
  <c r="AD160" i="19"/>
  <c r="AD159" i="19"/>
  <c r="AD158" i="19"/>
  <c r="AD157" i="19"/>
  <c r="AD156" i="19"/>
  <c r="AD155" i="19"/>
  <c r="AD154" i="19"/>
  <c r="AD153" i="19"/>
  <c r="AD152" i="19"/>
  <c r="AD151" i="19"/>
  <c r="AD150" i="19"/>
  <c r="AD149" i="19"/>
  <c r="AD148" i="19"/>
  <c r="AD147" i="19"/>
  <c r="AD146" i="19"/>
  <c r="AD145" i="19"/>
  <c r="AD144" i="19"/>
  <c r="AD143" i="19"/>
  <c r="AD142" i="19"/>
  <c r="AD141" i="19"/>
  <c r="AD140" i="19"/>
  <c r="AD139" i="19"/>
  <c r="AD138" i="19"/>
  <c r="AD137" i="19"/>
  <c r="AD136" i="19"/>
  <c r="AD135" i="19"/>
  <c r="AD134" i="19"/>
  <c r="AD133" i="19"/>
  <c r="AD132" i="19"/>
  <c r="AD131" i="19"/>
  <c r="AD130" i="19"/>
  <c r="AD129" i="19"/>
  <c r="AD128" i="19"/>
  <c r="AD127" i="19"/>
  <c r="AD126" i="19"/>
  <c r="AD125" i="19"/>
  <c r="AD124" i="19"/>
  <c r="AD123" i="19"/>
  <c r="AD122" i="19"/>
  <c r="AC169" i="19"/>
  <c r="AC168" i="19"/>
  <c r="AC167" i="19"/>
  <c r="AC166" i="19"/>
  <c r="AC165" i="19"/>
  <c r="AC164" i="19"/>
  <c r="AC163" i="19"/>
  <c r="AC162" i="19"/>
  <c r="AC161" i="19"/>
  <c r="AC160" i="19"/>
  <c r="AC159" i="19"/>
  <c r="AC158" i="19"/>
  <c r="AC157" i="19"/>
  <c r="AC156" i="19"/>
  <c r="AC155" i="19"/>
  <c r="AC154" i="19"/>
  <c r="AC153" i="19"/>
  <c r="AC152" i="19"/>
  <c r="AC151" i="19"/>
  <c r="AC150" i="19"/>
  <c r="AC149" i="19"/>
  <c r="AC148" i="19"/>
  <c r="AC147" i="19"/>
  <c r="AC146" i="19"/>
  <c r="AC145" i="19"/>
  <c r="AC144" i="19"/>
  <c r="AC143" i="19"/>
  <c r="AC142" i="19"/>
  <c r="AC141" i="19"/>
  <c r="AC140" i="19"/>
  <c r="AC139" i="19"/>
  <c r="AC138" i="19"/>
  <c r="AC137" i="19"/>
  <c r="AC136" i="19"/>
  <c r="AC135" i="19"/>
  <c r="AC134" i="19"/>
  <c r="AC133" i="19"/>
  <c r="AC132" i="19"/>
  <c r="AC131" i="19"/>
  <c r="AC130" i="19"/>
  <c r="AC129" i="19"/>
  <c r="AC128" i="19"/>
  <c r="AC127" i="19"/>
  <c r="AC126" i="19"/>
  <c r="AC125" i="19"/>
  <c r="AC124" i="19"/>
  <c r="AC123" i="19"/>
  <c r="AC122" i="19"/>
  <c r="AO169" i="19"/>
  <c r="AY169" i="19" s="1"/>
  <c r="AL169" i="19"/>
  <c r="AV169" i="19" s="1"/>
  <c r="AK169" i="19"/>
  <c r="AU169" i="19" s="1"/>
  <c r="AO168" i="19"/>
  <c r="AY168" i="19" s="1"/>
  <c r="AL168" i="19"/>
  <c r="AV168" i="19" s="1"/>
  <c r="AK168" i="19"/>
  <c r="AU168" i="19" s="1"/>
  <c r="AO167" i="19"/>
  <c r="AY167" i="19" s="1"/>
  <c r="AL167" i="19"/>
  <c r="AV167" i="19" s="1"/>
  <c r="AK167" i="19"/>
  <c r="AU167" i="19" s="1"/>
  <c r="AO166" i="19"/>
  <c r="AY166" i="19" s="1"/>
  <c r="AL166" i="19"/>
  <c r="AV166" i="19" s="1"/>
  <c r="AK166" i="19"/>
  <c r="AU166" i="19" s="1"/>
  <c r="AO165" i="19"/>
  <c r="AY165" i="19" s="1"/>
  <c r="AL165" i="19"/>
  <c r="AV165" i="19" s="1"/>
  <c r="AK165" i="19"/>
  <c r="AU165" i="19" s="1"/>
  <c r="AO164" i="19"/>
  <c r="AY164" i="19" s="1"/>
  <c r="AL164" i="19"/>
  <c r="AV164" i="19" s="1"/>
  <c r="AK164" i="19"/>
  <c r="AU164" i="19" s="1"/>
  <c r="AO163" i="19"/>
  <c r="AY163" i="19" s="1"/>
  <c r="AL163" i="19"/>
  <c r="AV163" i="19" s="1"/>
  <c r="AK163" i="19"/>
  <c r="AU163" i="19" s="1"/>
  <c r="AO162" i="19"/>
  <c r="AY162" i="19" s="1"/>
  <c r="AL162" i="19"/>
  <c r="AV162" i="19" s="1"/>
  <c r="AK162" i="19"/>
  <c r="AU162" i="19" s="1"/>
  <c r="AO161" i="19"/>
  <c r="AY161" i="19" s="1"/>
  <c r="AL161" i="19"/>
  <c r="AV161" i="19" s="1"/>
  <c r="AK161" i="19"/>
  <c r="AU161" i="19" s="1"/>
  <c r="AO160" i="19"/>
  <c r="AY160" i="19" s="1"/>
  <c r="AL160" i="19"/>
  <c r="AV160" i="19" s="1"/>
  <c r="AK160" i="19"/>
  <c r="AU160" i="19" s="1"/>
  <c r="AO159" i="19"/>
  <c r="AY159" i="19" s="1"/>
  <c r="AL159" i="19"/>
  <c r="AV159" i="19" s="1"/>
  <c r="AK159" i="19"/>
  <c r="AU159" i="19" s="1"/>
  <c r="AO158" i="19"/>
  <c r="AY158" i="19" s="1"/>
  <c r="AL158" i="19"/>
  <c r="AV158" i="19" s="1"/>
  <c r="AK158" i="19"/>
  <c r="AU158" i="19" s="1"/>
  <c r="AO157" i="19"/>
  <c r="AY157" i="19" s="1"/>
  <c r="AL157" i="19"/>
  <c r="AV157" i="19" s="1"/>
  <c r="AK157" i="19"/>
  <c r="AU157" i="19" s="1"/>
  <c r="AO156" i="19"/>
  <c r="AY156" i="19" s="1"/>
  <c r="AL156" i="19"/>
  <c r="AV156" i="19" s="1"/>
  <c r="AK156" i="19"/>
  <c r="AU156" i="19" s="1"/>
  <c r="AO155" i="19"/>
  <c r="AY155" i="19" s="1"/>
  <c r="AL155" i="19"/>
  <c r="AV155" i="19" s="1"/>
  <c r="AK155" i="19"/>
  <c r="AU155" i="19" s="1"/>
  <c r="AO154" i="19"/>
  <c r="AY154" i="19" s="1"/>
  <c r="AL154" i="19"/>
  <c r="AV154" i="19" s="1"/>
  <c r="AK154" i="19"/>
  <c r="AU154" i="19" s="1"/>
  <c r="AO153" i="19"/>
  <c r="AY153" i="19" s="1"/>
  <c r="AL153" i="19"/>
  <c r="AV153" i="19" s="1"/>
  <c r="AK153" i="19"/>
  <c r="AU153" i="19" s="1"/>
  <c r="AO152" i="19"/>
  <c r="AY152" i="19" s="1"/>
  <c r="AL152" i="19"/>
  <c r="AV152" i="19" s="1"/>
  <c r="AK152" i="19"/>
  <c r="AU152" i="19" s="1"/>
  <c r="AO151" i="19"/>
  <c r="AY151" i="19" s="1"/>
  <c r="AL151" i="19"/>
  <c r="AV151" i="19" s="1"/>
  <c r="AK151" i="19"/>
  <c r="AU151" i="19" s="1"/>
  <c r="AO150" i="19"/>
  <c r="AY150" i="19" s="1"/>
  <c r="AL150" i="19"/>
  <c r="AV150" i="19" s="1"/>
  <c r="AK150" i="19"/>
  <c r="AU150" i="19" s="1"/>
  <c r="AO149" i="19"/>
  <c r="AY149" i="19" s="1"/>
  <c r="AL149" i="19"/>
  <c r="AV149" i="19" s="1"/>
  <c r="AK149" i="19"/>
  <c r="AU149" i="19" s="1"/>
  <c r="AO148" i="19"/>
  <c r="AY148" i="19" s="1"/>
  <c r="AL148" i="19"/>
  <c r="AV148" i="19" s="1"/>
  <c r="AK148" i="19"/>
  <c r="AU148" i="19" s="1"/>
  <c r="AO147" i="19"/>
  <c r="AY147" i="19" s="1"/>
  <c r="AL147" i="19"/>
  <c r="AV147" i="19" s="1"/>
  <c r="AK147" i="19"/>
  <c r="AU147" i="19" s="1"/>
  <c r="AO146" i="19"/>
  <c r="AY146" i="19" s="1"/>
  <c r="AL146" i="19"/>
  <c r="AV146" i="19" s="1"/>
  <c r="AK146" i="19"/>
  <c r="AU146" i="19" s="1"/>
  <c r="AO145" i="19"/>
  <c r="AY145" i="19" s="1"/>
  <c r="AL145" i="19"/>
  <c r="AV145" i="19" s="1"/>
  <c r="AK145" i="19"/>
  <c r="AU145" i="19" s="1"/>
  <c r="AO144" i="19"/>
  <c r="AY144" i="19" s="1"/>
  <c r="AL144" i="19"/>
  <c r="AV144" i="19" s="1"/>
  <c r="AK144" i="19"/>
  <c r="AU144" i="19" s="1"/>
  <c r="AO143" i="19"/>
  <c r="AY143" i="19" s="1"/>
  <c r="AL143" i="19"/>
  <c r="AV143" i="19" s="1"/>
  <c r="AK143" i="19"/>
  <c r="AU143" i="19" s="1"/>
  <c r="AO142" i="19"/>
  <c r="AY142" i="19" s="1"/>
  <c r="AL142" i="19"/>
  <c r="AV142" i="19" s="1"/>
  <c r="AK142" i="19"/>
  <c r="AU142" i="19" s="1"/>
  <c r="AO141" i="19"/>
  <c r="AY141" i="19" s="1"/>
  <c r="AL141" i="19"/>
  <c r="AV141" i="19" s="1"/>
  <c r="AK141" i="19"/>
  <c r="AU141" i="19" s="1"/>
  <c r="AO140" i="19"/>
  <c r="AY140" i="19" s="1"/>
  <c r="AL140" i="19"/>
  <c r="AV140" i="19" s="1"/>
  <c r="AK140" i="19"/>
  <c r="AU140" i="19" s="1"/>
  <c r="AO139" i="19"/>
  <c r="AY139" i="19" s="1"/>
  <c r="AL139" i="19"/>
  <c r="AV139" i="19" s="1"/>
  <c r="AK139" i="19"/>
  <c r="AU139" i="19" s="1"/>
  <c r="AO138" i="19"/>
  <c r="AY138" i="19" s="1"/>
  <c r="AL138" i="19"/>
  <c r="AV138" i="19" s="1"/>
  <c r="AK138" i="19"/>
  <c r="AU138" i="19" s="1"/>
  <c r="AO137" i="19"/>
  <c r="AY137" i="19" s="1"/>
  <c r="AL137" i="19"/>
  <c r="AV137" i="19" s="1"/>
  <c r="AK137" i="19"/>
  <c r="AU137" i="19" s="1"/>
  <c r="AO136" i="19"/>
  <c r="AY136" i="19" s="1"/>
  <c r="AL136" i="19"/>
  <c r="AV136" i="19" s="1"/>
  <c r="AK136" i="19"/>
  <c r="AU136" i="19" s="1"/>
  <c r="AO135" i="19"/>
  <c r="AY135" i="19" s="1"/>
  <c r="AL135" i="19"/>
  <c r="AV135" i="19" s="1"/>
  <c r="AK135" i="19"/>
  <c r="AU135" i="19" s="1"/>
  <c r="AO134" i="19"/>
  <c r="AY134" i="19" s="1"/>
  <c r="AL134" i="19"/>
  <c r="AV134" i="19" s="1"/>
  <c r="AK134" i="19"/>
  <c r="AU134" i="19" s="1"/>
  <c r="AO133" i="19"/>
  <c r="AY133" i="19" s="1"/>
  <c r="AL133" i="19"/>
  <c r="AV133" i="19" s="1"/>
  <c r="AK133" i="19"/>
  <c r="AU133" i="19" s="1"/>
  <c r="AO132" i="19"/>
  <c r="AY132" i="19" s="1"/>
  <c r="AL132" i="19"/>
  <c r="AV132" i="19" s="1"/>
  <c r="AK132" i="19"/>
  <c r="AU132" i="19" s="1"/>
  <c r="AO131" i="19"/>
  <c r="AY131" i="19" s="1"/>
  <c r="AL131" i="19"/>
  <c r="AV131" i="19" s="1"/>
  <c r="AK131" i="19"/>
  <c r="AU131" i="19" s="1"/>
  <c r="AO130" i="19"/>
  <c r="AY130" i="19" s="1"/>
  <c r="AL130" i="19"/>
  <c r="AV130" i="19" s="1"/>
  <c r="AK130" i="19"/>
  <c r="AU130" i="19" s="1"/>
  <c r="AO129" i="19"/>
  <c r="AY129" i="19" s="1"/>
  <c r="AL129" i="19"/>
  <c r="AV129" i="19" s="1"/>
  <c r="AK129" i="19"/>
  <c r="AU129" i="19" s="1"/>
  <c r="AO128" i="19"/>
  <c r="AY128" i="19" s="1"/>
  <c r="AL128" i="19"/>
  <c r="AV128" i="19" s="1"/>
  <c r="AK128" i="19"/>
  <c r="AU128" i="19" s="1"/>
  <c r="AO127" i="19"/>
  <c r="AY127" i="19" s="1"/>
  <c r="AL127" i="19"/>
  <c r="AV127" i="19" s="1"/>
  <c r="AK127" i="19"/>
  <c r="AU127" i="19" s="1"/>
  <c r="AO126" i="19"/>
  <c r="AY126" i="19" s="1"/>
  <c r="AL126" i="19"/>
  <c r="AV126" i="19" s="1"/>
  <c r="AK126" i="19"/>
  <c r="AU126" i="19" s="1"/>
  <c r="AO125" i="19"/>
  <c r="AY125" i="19" s="1"/>
  <c r="AL125" i="19"/>
  <c r="AV125" i="19" s="1"/>
  <c r="AK125" i="19"/>
  <c r="AU125" i="19" s="1"/>
  <c r="AO124" i="19"/>
  <c r="AY124" i="19" s="1"/>
  <c r="AL124" i="19"/>
  <c r="AV124" i="19" s="1"/>
  <c r="AK124" i="19"/>
  <c r="AU124" i="19" s="1"/>
  <c r="AO123" i="19"/>
  <c r="AY123" i="19" s="1"/>
  <c r="AL123" i="19"/>
  <c r="AV123" i="19" s="1"/>
  <c r="AK123" i="19"/>
  <c r="AU123" i="19" s="1"/>
  <c r="AO122" i="19"/>
  <c r="AY122" i="19" s="1"/>
  <c r="AL122" i="19"/>
  <c r="AV122" i="19" s="1"/>
  <c r="AK122" i="19"/>
  <c r="AU122" i="19" s="1"/>
  <c r="AE169" i="19"/>
  <c r="AB169" i="19"/>
  <c r="AA169" i="19"/>
  <c r="AE168" i="19"/>
  <c r="AB168" i="19"/>
  <c r="AA168" i="19"/>
  <c r="AE167" i="19"/>
  <c r="AB167" i="19"/>
  <c r="AA167" i="19"/>
  <c r="AE166" i="19"/>
  <c r="AB166" i="19"/>
  <c r="AA166" i="19"/>
  <c r="AE165" i="19"/>
  <c r="AB165" i="19"/>
  <c r="AA165" i="19"/>
  <c r="AE164" i="19"/>
  <c r="AB164" i="19"/>
  <c r="AA164" i="19"/>
  <c r="AE163" i="19"/>
  <c r="AB163" i="19"/>
  <c r="AA163" i="19"/>
  <c r="AE162" i="19"/>
  <c r="AB162" i="19"/>
  <c r="AA162" i="19"/>
  <c r="AE161" i="19"/>
  <c r="AB161" i="19"/>
  <c r="AA161" i="19"/>
  <c r="AE160" i="19"/>
  <c r="AB160" i="19"/>
  <c r="AA160" i="19"/>
  <c r="AE159" i="19"/>
  <c r="AB159" i="19"/>
  <c r="AA159" i="19"/>
  <c r="AE158" i="19"/>
  <c r="AB158" i="19"/>
  <c r="AA158" i="19"/>
  <c r="AE157" i="19"/>
  <c r="AB157" i="19"/>
  <c r="AA157" i="19"/>
  <c r="AE156" i="19"/>
  <c r="AB156" i="19"/>
  <c r="AA156" i="19"/>
  <c r="AE155" i="19"/>
  <c r="AB155" i="19"/>
  <c r="AA155" i="19"/>
  <c r="AE154" i="19"/>
  <c r="AB154" i="19"/>
  <c r="AA154" i="19"/>
  <c r="AE153" i="19"/>
  <c r="AB153" i="19"/>
  <c r="AA153" i="19"/>
  <c r="AE152" i="19"/>
  <c r="AB152" i="19"/>
  <c r="AA152" i="19"/>
  <c r="AE151" i="19"/>
  <c r="AB151" i="19"/>
  <c r="AA151" i="19"/>
  <c r="AE150" i="19"/>
  <c r="AB150" i="19"/>
  <c r="AA150" i="19"/>
  <c r="AE149" i="19"/>
  <c r="AB149" i="19"/>
  <c r="AA149" i="19"/>
  <c r="AE148" i="19"/>
  <c r="AB148" i="19"/>
  <c r="AA148" i="19"/>
  <c r="AE147" i="19"/>
  <c r="AB147" i="19"/>
  <c r="AA147" i="19"/>
  <c r="AE146" i="19"/>
  <c r="AB146" i="19"/>
  <c r="AA146" i="19"/>
  <c r="AE145" i="19"/>
  <c r="AB145" i="19"/>
  <c r="AA145" i="19"/>
  <c r="AE144" i="19"/>
  <c r="AB144" i="19"/>
  <c r="AA144" i="19"/>
  <c r="AE143" i="19"/>
  <c r="AB143" i="19"/>
  <c r="AA143" i="19"/>
  <c r="AE142" i="19"/>
  <c r="AB142" i="19"/>
  <c r="AA142" i="19"/>
  <c r="AE141" i="19"/>
  <c r="AB141" i="19"/>
  <c r="AA141" i="19"/>
  <c r="AE140" i="19"/>
  <c r="AB140" i="19"/>
  <c r="AA140" i="19"/>
  <c r="AE139" i="19"/>
  <c r="AB139" i="19"/>
  <c r="AA139" i="19"/>
  <c r="AE138" i="19"/>
  <c r="AB138" i="19"/>
  <c r="AA138" i="19"/>
  <c r="AE137" i="19"/>
  <c r="AB137" i="19"/>
  <c r="AA137" i="19"/>
  <c r="AE136" i="19"/>
  <c r="AB136" i="19"/>
  <c r="AA136" i="19"/>
  <c r="AE135" i="19"/>
  <c r="AB135" i="19"/>
  <c r="AA135" i="19"/>
  <c r="AE134" i="19"/>
  <c r="AB134" i="19"/>
  <c r="AA134" i="19"/>
  <c r="AE133" i="19"/>
  <c r="AB133" i="19"/>
  <c r="AA133" i="19"/>
  <c r="AE132" i="19"/>
  <c r="AB132" i="19"/>
  <c r="AA132" i="19"/>
  <c r="AE131" i="19"/>
  <c r="AB131" i="19"/>
  <c r="AA131" i="19"/>
  <c r="AE130" i="19"/>
  <c r="AB130" i="19"/>
  <c r="AA130" i="19"/>
  <c r="AE129" i="19"/>
  <c r="AB129" i="19"/>
  <c r="AA129" i="19"/>
  <c r="AE128" i="19"/>
  <c r="AB128" i="19"/>
  <c r="AA128" i="19"/>
  <c r="AE127" i="19"/>
  <c r="AB127" i="19"/>
  <c r="AA127" i="19"/>
  <c r="AE126" i="19"/>
  <c r="AB126" i="19"/>
  <c r="AA126" i="19"/>
  <c r="AE125" i="19"/>
  <c r="AB125" i="19"/>
  <c r="AA125" i="19"/>
  <c r="AE124" i="19"/>
  <c r="AB124" i="19"/>
  <c r="AA124" i="19"/>
  <c r="AE123" i="19"/>
  <c r="AB123" i="19"/>
  <c r="AA123" i="19"/>
  <c r="AE122" i="19"/>
  <c r="AB122" i="19"/>
  <c r="AA122" i="19"/>
  <c r="K62" i="19" l="1"/>
  <c r="K61" i="19"/>
  <c r="H78" i="19"/>
  <c r="J76" i="19"/>
  <c r="H75" i="19"/>
  <c r="V69" i="19"/>
  <c r="T68" i="19"/>
  <c r="V66" i="19"/>
  <c r="S66" i="19"/>
  <c r="J68" i="19"/>
  <c r="H67" i="19"/>
  <c r="G68" i="19"/>
  <c r="G67" i="19"/>
  <c r="H68" i="19"/>
  <c r="T67" i="19"/>
  <c r="K77" i="19"/>
  <c r="I76" i="19"/>
  <c r="G78" i="19"/>
  <c r="U69" i="19"/>
  <c r="W67" i="19"/>
  <c r="U66" i="19"/>
  <c r="K69" i="19"/>
  <c r="I68" i="19"/>
  <c r="K66" i="19"/>
  <c r="J66" i="19"/>
  <c r="G75" i="19"/>
  <c r="H66" i="19"/>
  <c r="J77" i="19"/>
  <c r="H76" i="19"/>
  <c r="G77" i="19"/>
  <c r="T69" i="19"/>
  <c r="V67" i="19"/>
  <c r="T66" i="19"/>
  <c r="J69" i="19"/>
  <c r="G66" i="19"/>
  <c r="J75" i="19"/>
  <c r="H69" i="19"/>
  <c r="K78" i="19"/>
  <c r="I77" i="19"/>
  <c r="K75" i="19"/>
  <c r="G76" i="19"/>
  <c r="W68" i="19"/>
  <c r="U67" i="19"/>
  <c r="S69" i="19"/>
  <c r="I69" i="19"/>
  <c r="K67" i="19"/>
  <c r="I66" i="19"/>
  <c r="J78" i="19"/>
  <c r="S68" i="19"/>
  <c r="I78" i="19"/>
  <c r="K76" i="19"/>
  <c r="I75" i="19"/>
  <c r="W69" i="19"/>
  <c r="U68" i="19"/>
  <c r="W66" i="19"/>
  <c r="S67" i="19"/>
  <c r="K68" i="19"/>
  <c r="I67" i="19"/>
  <c r="I93" i="19" s="1"/>
  <c r="G69" i="19"/>
  <c r="H77" i="19"/>
  <c r="V68" i="19"/>
  <c r="J67" i="19"/>
  <c r="X67" i="19"/>
  <c r="Y77" i="19"/>
  <c r="L75" i="19"/>
  <c r="X66" i="19"/>
  <c r="T77" i="19"/>
  <c r="M78" i="19"/>
  <c r="Y75" i="19"/>
  <c r="T75" i="19"/>
  <c r="U75" i="19"/>
  <c r="K64" i="19"/>
  <c r="G64" i="19"/>
  <c r="AA78" i="19"/>
  <c r="U83" i="19" l="1"/>
  <c r="J92" i="19"/>
  <c r="G93" i="19"/>
  <c r="J93" i="19"/>
  <c r="I92" i="19"/>
  <c r="G92" i="19"/>
  <c r="H93" i="19"/>
  <c r="H92" i="19"/>
  <c r="T76" i="19"/>
  <c r="U78" i="19"/>
  <c r="S34" i="19"/>
  <c r="M76" i="19"/>
  <c r="T78" i="19"/>
  <c r="L76" i="19"/>
  <c r="M49" i="19" s="1"/>
  <c r="Y78" i="19"/>
  <c r="X75" i="19"/>
  <c r="L78" i="19"/>
  <c r="U76" i="19"/>
  <c r="H33" i="19"/>
  <c r="S75" i="19"/>
  <c r="L77" i="19"/>
  <c r="M50" i="19" s="1"/>
  <c r="Q34" i="19"/>
  <c r="N77" i="19"/>
  <c r="W75" i="19"/>
  <c r="L35" i="19"/>
  <c r="X68" i="19"/>
  <c r="N76" i="19"/>
  <c r="O49" i="19" s="1"/>
  <c r="Y76" i="19"/>
  <c r="J48" i="19"/>
  <c r="X76" i="19"/>
  <c r="U77" i="19"/>
  <c r="M75" i="19"/>
  <c r="N48" i="19" s="1"/>
  <c r="K33" i="19"/>
  <c r="S76" i="19"/>
  <c r="S84" i="19" s="1"/>
  <c r="O40" i="19" s="1"/>
  <c r="M77" i="19"/>
  <c r="N50" i="19" s="1"/>
  <c r="X77" i="19"/>
  <c r="I49" i="19"/>
  <c r="W77" i="19"/>
  <c r="O75" i="19"/>
  <c r="P48" i="19" s="1"/>
  <c r="V77" i="19"/>
  <c r="N75" i="19"/>
  <c r="O48" i="19" s="1"/>
  <c r="AA77" i="19"/>
  <c r="L49" i="19"/>
  <c r="S77" i="19"/>
  <c r="V78" i="19"/>
  <c r="AA75" i="19"/>
  <c r="O78" i="19"/>
  <c r="X78" i="19"/>
  <c r="Z75" i="19"/>
  <c r="N78" i="19"/>
  <c r="Z77" i="19"/>
  <c r="W76" i="19"/>
  <c r="P34" i="19"/>
  <c r="K49" i="19"/>
  <c r="W78" i="19"/>
  <c r="O76" i="19"/>
  <c r="P49" i="19" s="1"/>
  <c r="Z76" i="19"/>
  <c r="X69" i="19"/>
  <c r="L34" i="19"/>
  <c r="Z78" i="19"/>
  <c r="S35" i="19"/>
  <c r="S78" i="19"/>
  <c r="O77" i="19"/>
  <c r="P50" i="19" s="1"/>
  <c r="V76" i="19"/>
  <c r="AA76" i="19"/>
  <c r="L48" i="19"/>
  <c r="V75" i="19"/>
  <c r="I35" i="19"/>
  <c r="R34" i="19"/>
  <c r="I50" i="19"/>
  <c r="M48" i="19"/>
  <c r="Y67" i="19"/>
  <c r="K32" i="19"/>
  <c r="H48" i="19"/>
  <c r="AA66" i="19"/>
  <c r="J49" i="19"/>
  <c r="Z66" i="19"/>
  <c r="I34" i="19"/>
  <c r="J51" i="19"/>
  <c r="H32" i="19"/>
  <c r="L50" i="19"/>
  <c r="AA69" i="19"/>
  <c r="Z69" i="19"/>
  <c r="K51" i="19"/>
  <c r="Y69" i="19"/>
  <c r="J50" i="19"/>
  <c r="S33" i="19"/>
  <c r="Y66" i="19"/>
  <c r="O35" i="19"/>
  <c r="L33" i="19"/>
  <c r="Z68" i="19"/>
  <c r="O34" i="19"/>
  <c r="L32" i="19"/>
  <c r="J34" i="19"/>
  <c r="I32" i="19"/>
  <c r="R35" i="19"/>
  <c r="Z67" i="19"/>
  <c r="K34" i="19"/>
  <c r="H34" i="19"/>
  <c r="I48" i="19"/>
  <c r="Y68" i="19"/>
  <c r="H35" i="19"/>
  <c r="AA67" i="19"/>
  <c r="I51" i="19"/>
  <c r="K50" i="19"/>
  <c r="H49" i="19"/>
  <c r="O33" i="19"/>
  <c r="L51" i="19"/>
  <c r="P35" i="19"/>
  <c r="AA68" i="19"/>
  <c r="R64" i="19"/>
  <c r="M51" i="19" l="1"/>
  <c r="N51" i="19"/>
  <c r="P51" i="19"/>
  <c r="O51" i="19"/>
  <c r="M80" i="19"/>
  <c r="N52" i="19" s="1"/>
  <c r="N49" i="19"/>
  <c r="U86" i="19"/>
  <c r="Q42" i="19" s="1"/>
  <c r="Q35" i="19"/>
  <c r="AA85" i="19"/>
  <c r="V83" i="19"/>
  <c r="N80" i="19"/>
  <c r="O52" i="19" s="1"/>
  <c r="O50" i="19"/>
  <c r="V84" i="19"/>
  <c r="R40" i="19" s="1"/>
  <c r="R33" i="19"/>
  <c r="U85" i="19"/>
  <c r="Q41" i="19" s="1"/>
  <c r="U84" i="19"/>
  <c r="Q40" i="19" s="1"/>
  <c r="Q33" i="19"/>
  <c r="T84" i="19"/>
  <c r="P40" i="19" s="1"/>
  <c r="P33" i="19"/>
  <c r="J83" i="19"/>
  <c r="K39" i="19" s="1"/>
  <c r="K48" i="19"/>
  <c r="G80" i="19"/>
  <c r="H52" i="19" s="1"/>
  <c r="I80" i="19"/>
  <c r="J52" i="19" s="1"/>
  <c r="H80" i="19"/>
  <c r="I52" i="19" s="1"/>
  <c r="L80" i="19"/>
  <c r="M52" i="19" s="1"/>
  <c r="O80" i="19"/>
  <c r="P52" i="19" s="1"/>
  <c r="K80" i="19"/>
  <c r="L52" i="19" s="1"/>
  <c r="J80" i="19"/>
  <c r="K52" i="19" s="1"/>
  <c r="W83" i="19"/>
  <c r="Z84" i="19"/>
  <c r="S85" i="19"/>
  <c r="O41" i="19" s="1"/>
  <c r="AA84" i="19"/>
  <c r="W85" i="19"/>
  <c r="S41" i="19" s="1"/>
  <c r="K85" i="19"/>
  <c r="L41" i="19" s="1"/>
  <c r="H50" i="19"/>
  <c r="H51" i="19"/>
  <c r="H86" i="19"/>
  <c r="I42" i="19" s="1"/>
  <c r="K86" i="19"/>
  <c r="L42" i="19" s="1"/>
  <c r="J86" i="19"/>
  <c r="K42" i="19" s="1"/>
  <c r="K35" i="19"/>
  <c r="L83" i="19"/>
  <c r="H84" i="19"/>
  <c r="I40" i="19" s="1"/>
  <c r="I33" i="19"/>
  <c r="M83" i="19"/>
  <c r="I86" i="19"/>
  <c r="J42" i="19" s="1"/>
  <c r="J35" i="19"/>
  <c r="I84" i="19"/>
  <c r="J40" i="19" s="1"/>
  <c r="J33" i="19"/>
  <c r="I83" i="19"/>
  <c r="J39" i="19" s="1"/>
  <c r="J32" i="19"/>
  <c r="T86" i="19"/>
  <c r="P42" i="19" s="1"/>
  <c r="V86" i="19"/>
  <c r="R42" i="19" s="1"/>
  <c r="M86" i="19"/>
  <c r="T85" i="19"/>
  <c r="P41" i="19" s="1"/>
  <c r="AA83" i="19"/>
  <c r="L84" i="19"/>
  <c r="X86" i="19"/>
  <c r="Z86" i="19"/>
  <c r="Z83" i="19"/>
  <c r="M84" i="19"/>
  <c r="G83" i="19"/>
  <c r="H39" i="19" s="1"/>
  <c r="K83" i="19"/>
  <c r="L39" i="19" s="1"/>
  <c r="K84" i="19"/>
  <c r="L40" i="19" s="1"/>
  <c r="L86" i="19"/>
  <c r="AA86" i="19"/>
  <c r="S83" i="19"/>
  <c r="M85" i="19"/>
  <c r="X85" i="19"/>
  <c r="I85" i="19"/>
  <c r="J41" i="19" s="1"/>
  <c r="I71" i="19"/>
  <c r="J36" i="19" s="1"/>
  <c r="X83" i="19"/>
  <c r="W84" i="19"/>
  <c r="S40" i="19" s="1"/>
  <c r="N85" i="19"/>
  <c r="L85" i="19"/>
  <c r="X84" i="19"/>
  <c r="W86" i="19"/>
  <c r="S42" i="19" s="1"/>
  <c r="O85" i="19"/>
  <c r="N83" i="19"/>
  <c r="Z85" i="19"/>
  <c r="N84" i="19"/>
  <c r="Y84" i="19"/>
  <c r="Y86" i="19"/>
  <c r="G84" i="19"/>
  <c r="H40" i="19" s="1"/>
  <c r="H85" i="19"/>
  <c r="I41" i="19" s="1"/>
  <c r="H71" i="19"/>
  <c r="G71" i="19"/>
  <c r="G85" i="19"/>
  <c r="H41" i="19" s="1"/>
  <c r="N86" i="19"/>
  <c r="G86" i="19"/>
  <c r="H42" i="19" s="1"/>
  <c r="J71" i="19"/>
  <c r="J85" i="19"/>
  <c r="K41" i="19" s="1"/>
  <c r="O86" i="19"/>
  <c r="S86" i="19"/>
  <c r="O42" i="19" s="1"/>
  <c r="O83" i="19"/>
  <c r="T83" i="19"/>
  <c r="V85" i="19"/>
  <c r="R41" i="19" s="1"/>
  <c r="O84" i="19"/>
  <c r="Y85" i="19"/>
  <c r="H83" i="19"/>
  <c r="I39" i="19" s="1"/>
  <c r="Y83" i="19"/>
  <c r="J84" i="19"/>
  <c r="K40" i="19" s="1"/>
  <c r="K71" i="19"/>
  <c r="M88" i="19" l="1"/>
  <c r="H36" i="19"/>
  <c r="G88" i="19"/>
  <c r="H43" i="19" s="1"/>
  <c r="K36" i="19"/>
  <c r="J88" i="19"/>
  <c r="K43" i="19" s="1"/>
  <c r="I36" i="19"/>
  <c r="H88" i="19"/>
  <c r="I43" i="19" s="1"/>
  <c r="I88" i="19"/>
  <c r="J43" i="19" s="1"/>
  <c r="L36" i="19"/>
  <c r="K88" i="19"/>
  <c r="L43" i="19" s="1"/>
  <c r="O88" i="19"/>
  <c r="N88" i="19"/>
  <c r="L88" i="19"/>
</calcChain>
</file>

<file path=xl/sharedStrings.xml><?xml version="1.0" encoding="utf-8"?>
<sst xmlns="http://schemas.openxmlformats.org/spreadsheetml/2006/main" count="9895" uniqueCount="117">
  <si>
    <t>12 to 19</t>
  </si>
  <si>
    <t>20 to 29</t>
  </si>
  <si>
    <t>30 to 44</t>
  </si>
  <si>
    <t>45 to 64</t>
  </si>
  <si>
    <t>65 plus</t>
  </si>
  <si>
    <t>Both men and women</t>
  </si>
  <si>
    <t>all ages</t>
  </si>
  <si>
    <t>Cycle 7</t>
  </si>
  <si>
    <t>number of people</t>
  </si>
  <si>
    <t>Coefficient of variation</t>
  </si>
  <si>
    <t>95% Confidence interval (number)</t>
  </si>
  <si>
    <t>Percentage of population with smoking status</t>
  </si>
  <si>
    <t>95% Confidence Interval (percentage). Using CoV for population, which overstates confidence interval</t>
  </si>
  <si>
    <t>DATA</t>
  </si>
  <si>
    <t>Calculations</t>
  </si>
  <si>
    <t>age</t>
  </si>
  <si>
    <t>Number of people</t>
  </si>
  <si>
    <t>Quality flag</t>
  </si>
  <si>
    <t>95% interval</t>
  </si>
  <si>
    <t>Prevalence (%)</t>
  </si>
  <si>
    <t>Numbers not included ("not stated) - from Data dictionary</t>
  </si>
  <si>
    <t>cycle</t>
  </si>
  <si>
    <t>Number</t>
  </si>
  <si>
    <t>CofV</t>
  </si>
  <si>
    <t>All ages</t>
  </si>
  <si>
    <t>EMPLOYMENT INC.</t>
  </si>
  <si>
    <t>EI/WORKER'S COMP</t>
  </si>
  <si>
    <t>SENIOR BENEFITS</t>
  </si>
  <si>
    <t>OTHER</t>
  </si>
  <si>
    <t>former</t>
  </si>
  <si>
    <t>sex</t>
  </si>
  <si>
    <t>Men</t>
  </si>
  <si>
    <t>Women</t>
  </si>
  <si>
    <t>Smoking behaviour</t>
  </si>
  <si>
    <t>Current</t>
  </si>
  <si>
    <t>Never</t>
  </si>
  <si>
    <t>All persons</t>
  </si>
  <si>
    <t>All Income Sources</t>
  </si>
  <si>
    <t>DHHGLVG = living arrangements</t>
  </si>
  <si>
    <t>Unattached individual living alone</t>
  </si>
  <si>
    <t>n/a</t>
  </si>
  <si>
    <t>Unattached individual living with others</t>
  </si>
  <si>
    <t>Spouse/partner living with spouse/partner (Household size = 2)</t>
  </si>
  <si>
    <t>Parent living with spouse/partner and children (Selected respondent lives with spouse/partner and
one or more children)</t>
  </si>
  <si>
    <t>Single parent living with children</t>
  </si>
  <si>
    <t>Selected respondent is a child living with a single parent with or without siblings</t>
  </si>
  <si>
    <t>Selected respondent is a child living with two parents with or without siblings</t>
  </si>
  <si>
    <t>Other</t>
  </si>
  <si>
    <t>All Households</t>
  </si>
  <si>
    <t>DHHDHSZ - Number of persons</t>
  </si>
  <si>
    <t>1 person</t>
  </si>
  <si>
    <t>2 persons</t>
  </si>
  <si>
    <t>3 persons</t>
  </si>
  <si>
    <t>4 persons</t>
  </si>
  <si>
    <t>5 or more persons</t>
  </si>
  <si>
    <t>Any number of persons</t>
  </si>
  <si>
    <t>DHHGMS - marital status</t>
  </si>
  <si>
    <t>Married</t>
  </si>
  <si>
    <t>Common law</t>
  </si>
  <si>
    <t>Widowed/Divorced/Separated</t>
  </si>
  <si>
    <t>Single</t>
  </si>
  <si>
    <t>Single / Never married</t>
  </si>
  <si>
    <t>All marital status</t>
  </si>
  <si>
    <t>Own</t>
  </si>
  <si>
    <t>rent</t>
  </si>
  <si>
    <t>own or rent</t>
  </si>
  <si>
    <t>DHH_OWN Home ownership</t>
  </si>
  <si>
    <t>INCG7 Main source of personal income</t>
  </si>
  <si>
    <t>percentage</t>
  </si>
  <si>
    <t>women</t>
  </si>
  <si>
    <t>Population in Occupation Grp</t>
  </si>
  <si>
    <t>Current Smoker</t>
  </si>
  <si>
    <t>Former smoker</t>
  </si>
  <si>
    <t>Never Smoked</t>
  </si>
  <si>
    <t>behaviour2</t>
  </si>
  <si>
    <t>Prevalence</t>
  </si>
  <si>
    <t xml:space="preserve">, </t>
  </si>
  <si>
    <t>Age</t>
  </si>
  <si>
    <t>Behavoiur</t>
  </si>
  <si>
    <t>All people</t>
  </si>
  <si>
    <t>Common Law</t>
  </si>
  <si>
    <t>All Marital</t>
  </si>
  <si>
    <t>Range 1 : Marital Status</t>
  </si>
  <si>
    <t>Marital Status</t>
  </si>
  <si>
    <t>Living Arrangements</t>
  </si>
  <si>
    <t>Main Source of Personal Income</t>
  </si>
  <si>
    <t>Homeownership</t>
  </si>
  <si>
    <t>Number of People in Home</t>
  </si>
  <si>
    <t>Former Smoker</t>
  </si>
  <si>
    <t>Never Smoker</t>
  </si>
  <si>
    <t>Quit Ratio</t>
  </si>
  <si>
    <t>Confidence interval</t>
  </si>
  <si>
    <t xml:space="preserve">Percentage </t>
  </si>
  <si>
    <t>95% confidence interval (number)</t>
  </si>
  <si>
    <t>Range</t>
  </si>
  <si>
    <t>(some age ranges not available)</t>
  </si>
  <si>
    <t>Widow - Separated - Divorced</t>
  </si>
  <si>
    <t>DHHGMS</t>
  </si>
  <si>
    <t>SMKDSTY</t>
  </si>
  <si>
    <t>DHH_Own</t>
  </si>
  <si>
    <t>DHHGLVG</t>
  </si>
  <si>
    <t>DHHGHSZ</t>
  </si>
  <si>
    <t>Number of missing cases: Cycle 7</t>
  </si>
  <si>
    <t>INCG7</t>
  </si>
  <si>
    <t>Smoking Behaviour and Marital Status</t>
  </si>
  <si>
    <t>Title</t>
  </si>
  <si>
    <t>95% confidence interval (%)</t>
  </si>
  <si>
    <t>Proportion of Current Smokers</t>
  </si>
  <si>
    <t xml:space="preserve">Proportion of Population </t>
  </si>
  <si>
    <t>Proportion of Population and Current Smokers</t>
  </si>
  <si>
    <t>Based on variables DHHGMS (marital status)</t>
  </si>
  <si>
    <t xml:space="preserve">This excel sheet is part of a report prepared for Health Canada. </t>
  </si>
  <si>
    <t>Tobacco Use 2000-2014:</t>
  </si>
  <si>
    <t>Insights from The Canadian Community Health Survey</t>
  </si>
  <si>
    <t>Physicians for a Smoke-Free Canada</t>
  </si>
  <si>
    <t>Submitted to Health Canada</t>
  </si>
  <si>
    <t>Contract Number: 4500339975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</si>
</sst>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.0%"/>
    <numFmt numFmtId="166" formatCode="_(* #,##0.0_);_(* \(#,##0.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b/>
      <sz val="8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/>
        <bgColor theme="4" tint="0.79998168889431442"/>
      </patternFill>
    </fill>
    <fill>
      <patternFill patternType="solid">
        <fgColor rgb="FF44546A"/>
        <bgColor theme="4" tint="0.79998168889431442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21" fillId="0" borderId="0"/>
  </cellStyleXfs>
  <cellXfs count="13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6" fillId="0" borderId="0" xfId="2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8" fillId="0" borderId="0" xfId="2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2" fillId="4" borderId="1" xfId="0" applyFont="1" applyFill="1" applyBorder="1"/>
    <xf numFmtId="3" fontId="6" fillId="0" borderId="0" xfId="2" applyNumberFormat="1" applyFont="1" applyBorder="1" applyAlignment="1">
      <alignment horizontal="right" vertical="top"/>
    </xf>
    <xf numFmtId="3" fontId="8" fillId="0" borderId="0" xfId="2" applyNumberFormat="1" applyFont="1" applyBorder="1" applyAlignment="1">
      <alignment horizontal="right" vertical="top"/>
    </xf>
    <xf numFmtId="164" fontId="6" fillId="0" borderId="0" xfId="2" applyNumberFormat="1" applyFont="1" applyBorder="1" applyAlignment="1">
      <alignment horizontal="right" vertical="top"/>
    </xf>
    <xf numFmtId="164" fontId="8" fillId="0" borderId="0" xfId="2" applyNumberFormat="1" applyFont="1" applyBorder="1" applyAlignment="1">
      <alignment horizontal="right" vertical="top"/>
    </xf>
    <xf numFmtId="9" fontId="6" fillId="0" borderId="0" xfId="1" applyFont="1" applyBorder="1" applyAlignment="1">
      <alignment horizontal="right" vertical="top"/>
    </xf>
    <xf numFmtId="9" fontId="8" fillId="0" borderId="0" xfId="1" applyFont="1" applyBorder="1" applyAlignment="1">
      <alignment horizontal="right" vertical="top"/>
    </xf>
    <xf numFmtId="0" fontId="11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9" fillId="5" borderId="0" xfId="0" applyFont="1" applyFill="1" applyBorder="1" applyAlignment="1">
      <alignment horizontal="right" vertical="center"/>
    </xf>
    <xf numFmtId="3" fontId="13" fillId="5" borderId="0" xfId="2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3" fontId="8" fillId="0" borderId="0" xfId="2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7" fillId="2" borderId="6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15" fillId="6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horizontal="right" vertical="center"/>
    </xf>
    <xf numFmtId="9" fontId="10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0" fontId="3" fillId="5" borderId="0" xfId="0" applyFont="1" applyFill="1"/>
    <xf numFmtId="165" fontId="0" fillId="0" borderId="0" xfId="1" applyNumberFormat="1" applyFont="1"/>
    <xf numFmtId="166" fontId="3" fillId="5" borderId="0" xfId="3" applyNumberFormat="1" applyFont="1" applyFill="1" applyBorder="1"/>
    <xf numFmtId="166" fontId="20" fillId="0" borderId="0" xfId="3" applyNumberFormat="1" applyFont="1" applyBorder="1" applyAlignment="1">
      <alignment horizontal="right" vertical="top"/>
    </xf>
    <xf numFmtId="9" fontId="23" fillId="0" borderId="0" xfId="1" applyFont="1" applyBorder="1" applyAlignment="1">
      <alignment horizontal="center" vertical="center"/>
    </xf>
    <xf numFmtId="3" fontId="23" fillId="0" borderId="0" xfId="2" applyNumberFormat="1" applyFont="1" applyBorder="1" applyAlignment="1">
      <alignment horizontal="right" vertical="top"/>
    </xf>
    <xf numFmtId="9" fontId="23" fillId="0" borderId="0" xfId="1" applyFont="1" applyBorder="1" applyAlignment="1">
      <alignment horizontal="right" vertical="top"/>
    </xf>
    <xf numFmtId="165" fontId="23" fillId="0" borderId="0" xfId="1" applyNumberFormat="1" applyFont="1" applyBorder="1" applyAlignment="1">
      <alignment horizontal="center" vertical="center"/>
    </xf>
    <xf numFmtId="0" fontId="0" fillId="0" borderId="0" xfId="0" applyBorder="1"/>
    <xf numFmtId="3" fontId="22" fillId="0" borderId="0" xfId="4" applyNumberFormat="1" applyFont="1" applyBorder="1" applyAlignment="1">
      <alignment horizontal="right" vertical="top"/>
    </xf>
    <xf numFmtId="0" fontId="0" fillId="0" borderId="2" xfId="0" applyBorder="1"/>
    <xf numFmtId="3" fontId="23" fillId="0" borderId="0" xfId="3" applyNumberFormat="1" applyFont="1" applyBorder="1" applyAlignment="1">
      <alignment horizontal="left" vertical="center"/>
    </xf>
    <xf numFmtId="0" fontId="27" fillId="0" borderId="0" xfId="0" applyFont="1" applyFill="1"/>
    <xf numFmtId="166" fontId="27" fillId="0" borderId="0" xfId="3" applyNumberFormat="1" applyFont="1" applyFill="1" applyBorder="1"/>
    <xf numFmtId="0" fontId="27" fillId="0" borderId="0" xfId="0" applyFont="1" applyFill="1" applyAlignment="1">
      <alignment horizontal="center"/>
    </xf>
    <xf numFmtId="0" fontId="26" fillId="5" borderId="0" xfId="0" applyFont="1" applyFill="1"/>
    <xf numFmtId="9" fontId="27" fillId="0" borderId="0" xfId="1" applyFont="1" applyFill="1"/>
    <xf numFmtId="0" fontId="4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right" vertical="center"/>
    </xf>
    <xf numFmtId="4" fontId="8" fillId="0" borderId="0" xfId="2" applyNumberFormat="1" applyFont="1" applyBorder="1" applyAlignment="1">
      <alignment horizontal="right" vertical="top"/>
    </xf>
    <xf numFmtId="3" fontId="24" fillId="0" borderId="0" xfId="3" applyNumberFormat="1" applyFont="1" applyBorder="1" applyAlignment="1">
      <alignment horizontal="right" vertical="top"/>
    </xf>
    <xf numFmtId="164" fontId="6" fillId="0" borderId="0" xfId="2" applyNumberFormat="1" applyFont="1" applyBorder="1" applyAlignment="1">
      <alignment horizontal="center" vertical="top"/>
    </xf>
    <xf numFmtId="3" fontId="23" fillId="0" borderId="0" xfId="3" applyNumberFormat="1" applyFont="1" applyBorder="1" applyAlignment="1">
      <alignment horizontal="right" vertical="top"/>
    </xf>
    <xf numFmtId="164" fontId="8" fillId="0" borderId="0" xfId="2" applyNumberFormat="1" applyFont="1" applyBorder="1" applyAlignment="1">
      <alignment horizontal="center" vertical="top"/>
    </xf>
    <xf numFmtId="0" fontId="11" fillId="4" borderId="0" xfId="0" applyFont="1" applyFill="1" applyBorder="1" applyAlignment="1">
      <alignment horizontal="center"/>
    </xf>
    <xf numFmtId="164" fontId="29" fillId="0" borderId="0" xfId="4" applyNumberFormat="1" applyFont="1" applyBorder="1" applyAlignment="1">
      <alignment horizontal="right" vertical="top"/>
    </xf>
    <xf numFmtId="164" fontId="30" fillId="0" borderId="0" xfId="4" applyNumberFormat="1" applyFont="1" applyBorder="1" applyAlignment="1">
      <alignment horizontal="right" vertical="top"/>
    </xf>
    <xf numFmtId="164" fontId="20" fillId="0" borderId="0" xfId="4" applyNumberFormat="1" applyFont="1" applyBorder="1" applyAlignment="1">
      <alignment horizontal="right" vertical="top"/>
    </xf>
    <xf numFmtId="164" fontId="28" fillId="0" borderId="0" xfId="4" applyNumberFormat="1" applyFont="1" applyBorder="1" applyAlignment="1">
      <alignment horizontal="right" vertical="top"/>
    </xf>
    <xf numFmtId="9" fontId="25" fillId="0" borderId="0" xfId="1" applyFont="1" applyAlignment="1">
      <alignment horizontal="center"/>
    </xf>
    <xf numFmtId="9" fontId="10" fillId="0" borderId="0" xfId="1" applyFont="1" applyAlignment="1">
      <alignment horizontal="center"/>
    </xf>
    <xf numFmtId="3" fontId="24" fillId="0" borderId="0" xfId="4" applyNumberFormat="1" applyFont="1" applyBorder="1" applyAlignment="1">
      <alignment horizontal="right" vertical="top"/>
    </xf>
    <xf numFmtId="3" fontId="23" fillId="0" borderId="0" xfId="4" applyNumberFormat="1" applyFont="1" applyBorder="1" applyAlignment="1">
      <alignment horizontal="right" vertical="top"/>
    </xf>
    <xf numFmtId="3" fontId="23" fillId="0" borderId="0" xfId="2" applyNumberFormat="1" applyFont="1" applyBorder="1" applyAlignment="1">
      <alignment horizontal="center" vertical="center"/>
    </xf>
    <xf numFmtId="164" fontId="32" fillId="0" borderId="0" xfId="0" applyNumberFormat="1" applyFont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33" fillId="0" borderId="0" xfId="2" applyNumberFormat="1" applyFont="1" applyBorder="1" applyAlignment="1">
      <alignment horizontal="center" vertical="center"/>
    </xf>
    <xf numFmtId="4" fontId="23" fillId="0" borderId="0" xfId="2" applyNumberFormat="1" applyFont="1" applyBorder="1" applyAlignment="1">
      <alignment horizontal="right" vertical="top"/>
    </xf>
    <xf numFmtId="0" fontId="16" fillId="2" borderId="12" xfId="0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7" fillId="2" borderId="14" xfId="0" applyFont="1" applyFill="1" applyBorder="1" applyAlignment="1">
      <alignment vertical="center"/>
    </xf>
    <xf numFmtId="0" fontId="16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16" fillId="2" borderId="2" xfId="0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0" fontId="31" fillId="0" borderId="0" xfId="0" applyFont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right" vertical="center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15" fillId="6" borderId="0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right" vertical="center"/>
    </xf>
    <xf numFmtId="0" fontId="0" fillId="8" borderId="0" xfId="0" applyFill="1"/>
    <xf numFmtId="0" fontId="39" fillId="0" borderId="0" xfId="0" applyFont="1"/>
    <xf numFmtId="0" fontId="40" fillId="0" borderId="0" xfId="0" applyFont="1"/>
    <xf numFmtId="15" fontId="0" fillId="0" borderId="0" xfId="0" applyNumberFormat="1"/>
    <xf numFmtId="0" fontId="4" fillId="2" borderId="0" xfId="0" applyFont="1" applyFill="1" applyBorder="1" applyAlignment="1">
      <alignment horizontal="left" vertical="center"/>
    </xf>
  </cellXfs>
  <cellStyles count="5">
    <cellStyle name="Comma" xfId="3" builtinId="3"/>
    <cellStyle name="Normal" xfId="0" builtinId="0"/>
    <cellStyle name="Normal_rawdata" xfId="4"/>
    <cellStyle name="Normal_spss-cycle6" xfId="2"/>
    <cellStyle name="Percent" xfId="1" builtinId="5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Table1!$K$64</c:f>
          <c:strCache>
            <c:ptCount val="1"/>
            <c:pt idx="0">
              <c:v>Marital Status, Prevalence, Both men and women, 30 to 44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942749515100181E-2"/>
          <c:y val="0.15939814814814823"/>
          <c:w val="0.87674623444551425"/>
          <c:h val="0.58033865558471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Table1!$N$33</c:f>
              <c:strCache>
                <c:ptCount val="1"/>
                <c:pt idx="0">
                  <c:v>Current Smoker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errBars>
            <c:errBarType val="both"/>
            <c:errValType val="cust"/>
            <c:noEndCap val="0"/>
            <c:plus>
              <c:numRef>
                <c:f>Table1!$U$41:$U$41</c:f>
                <c:numCache>
                  <c:formatCode>General</c:formatCode>
                  <c:ptCount val="1"/>
                </c:numCache>
              </c:numRef>
            </c:plus>
            <c:minus>
              <c:numRef>
                <c:f>Table1!$U$41:$U$41</c:f>
                <c:numCache>
                  <c:formatCode>General</c:formatCode>
                  <c:ptCount val="1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cat>
            <c:strRef>
              <c:f>Table1!$O$31:$S$31</c:f>
              <c:strCache>
                <c:ptCount val="5"/>
                <c:pt idx="0">
                  <c:v>Married</c:v>
                </c:pt>
                <c:pt idx="1">
                  <c:v>Common Law</c:v>
                </c:pt>
                <c:pt idx="2">
                  <c:v>Widow - Separated - Divorced</c:v>
                </c:pt>
                <c:pt idx="3">
                  <c:v>Single</c:v>
                </c:pt>
                <c:pt idx="4">
                  <c:v>All Marital</c:v>
                </c:pt>
              </c:strCache>
            </c:strRef>
          </c:cat>
          <c:val>
            <c:numRef>
              <c:f>Table1!$O$33:$S$33</c:f>
              <c:numCache>
                <c:formatCode>0%</c:formatCode>
                <c:ptCount val="5"/>
                <c:pt idx="0">
                  <c:v>0.14642813233507512</c:v>
                </c:pt>
                <c:pt idx="1">
                  <c:v>0.30377373438614097</c:v>
                </c:pt>
                <c:pt idx="2">
                  <c:v>0.30811607176159039</c:v>
                </c:pt>
                <c:pt idx="3">
                  <c:v>0.33787797748711113</c:v>
                </c:pt>
                <c:pt idx="4">
                  <c:v>0.22221237170902006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A7E-4F79-8BEB-4A258B83E483}"/>
            </c:ext>
          </c:extLst>
        </c:ser>
        <c:ser>
          <c:idx val="1"/>
          <c:order val="1"/>
          <c:tx>
            <c:strRef>
              <c:f>Table1!$N$34</c:f>
              <c:strCache>
                <c:ptCount val="1"/>
                <c:pt idx="0">
                  <c:v>Former Smoker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errBars>
            <c:errBarType val="both"/>
            <c:errValType val="cust"/>
            <c:noEndCap val="0"/>
            <c:plus>
              <c:numRef>
                <c:f>Table1!$O$40:$S$40</c:f>
                <c:numCache>
                  <c:formatCode>General</c:formatCode>
                  <c:ptCount val="5"/>
                  <c:pt idx="0">
                    <c:v>1.229996311614631E-2</c:v>
                  </c:pt>
                  <c:pt idx="1">
                    <c:v>3.4022658251247784E-2</c:v>
                  </c:pt>
                  <c:pt idx="2">
                    <c:v>4.8682339338331285E-2</c:v>
                  </c:pt>
                  <c:pt idx="3">
                    <c:v>3.1760529883788448E-2</c:v>
                  </c:pt>
                  <c:pt idx="4">
                    <c:v>9.7773443551968826E-3</c:v>
                  </c:pt>
                </c:numCache>
              </c:numRef>
            </c:plus>
            <c:minus>
              <c:numRef>
                <c:f>Table1!$O$40:$S$40</c:f>
                <c:numCache>
                  <c:formatCode>General</c:formatCode>
                  <c:ptCount val="5"/>
                  <c:pt idx="0">
                    <c:v>1.229996311614631E-2</c:v>
                  </c:pt>
                  <c:pt idx="1">
                    <c:v>3.4022658251247784E-2</c:v>
                  </c:pt>
                  <c:pt idx="2">
                    <c:v>4.8682339338331285E-2</c:v>
                  </c:pt>
                  <c:pt idx="3">
                    <c:v>3.1760529883788448E-2</c:v>
                  </c:pt>
                  <c:pt idx="4">
                    <c:v>9.7773443551968826E-3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cat>
            <c:strRef>
              <c:f>Table1!$O$31:$S$31</c:f>
              <c:strCache>
                <c:ptCount val="5"/>
                <c:pt idx="0">
                  <c:v>Married</c:v>
                </c:pt>
                <c:pt idx="1">
                  <c:v>Common Law</c:v>
                </c:pt>
                <c:pt idx="2">
                  <c:v>Widow - Separated - Divorced</c:v>
                </c:pt>
                <c:pt idx="3">
                  <c:v>Single</c:v>
                </c:pt>
                <c:pt idx="4">
                  <c:v>All Marital</c:v>
                </c:pt>
              </c:strCache>
            </c:strRef>
          </c:cat>
          <c:val>
            <c:numRef>
              <c:f>Table1!$O$34:$S$34</c:f>
              <c:numCache>
                <c:formatCode>0%</c:formatCode>
                <c:ptCount val="5"/>
                <c:pt idx="0">
                  <c:v>0.36470642062776165</c:v>
                </c:pt>
                <c:pt idx="1">
                  <c:v>0.39674799297541397</c:v>
                </c:pt>
                <c:pt idx="2">
                  <c:v>0.31910409906381709</c:v>
                </c:pt>
                <c:pt idx="3">
                  <c:v>0.29160623121605156</c:v>
                </c:pt>
                <c:pt idx="4">
                  <c:v>0.35302441358842912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7E-4F79-8BEB-4A258B83E483}"/>
            </c:ext>
          </c:extLst>
        </c:ser>
        <c:ser>
          <c:idx val="2"/>
          <c:order val="2"/>
          <c:tx>
            <c:strRef>
              <c:f>Table1!$N$35</c:f>
              <c:strCache>
                <c:ptCount val="1"/>
                <c:pt idx="0">
                  <c:v>Never Smoker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errBars>
            <c:errBarType val="both"/>
            <c:errValType val="cust"/>
            <c:noEndCap val="0"/>
            <c:plus>
              <c:numRef>
                <c:f>Table1!$O$41:$S$41</c:f>
                <c:numCache>
                  <c:formatCode>General</c:formatCode>
                  <c:ptCount val="5"/>
                  <c:pt idx="0">
                    <c:v>2.1152972396410178E-2</c:v>
                  </c:pt>
                  <c:pt idx="1">
                    <c:v>3.5707319367787253E-2</c:v>
                  </c:pt>
                  <c:pt idx="2">
                    <c:v>5.0418447652083101E-2</c:v>
                  </c:pt>
                  <c:pt idx="3">
                    <c:v>3.2659897896197776E-2</c:v>
                  </c:pt>
                  <c:pt idx="4">
                    <c:v>1.3414927716360305E-2</c:v>
                  </c:pt>
                </c:numCache>
              </c:numRef>
            </c:plus>
            <c:minus>
              <c:numRef>
                <c:f>Table1!$O$41:$S$41</c:f>
                <c:numCache>
                  <c:formatCode>General</c:formatCode>
                  <c:ptCount val="5"/>
                  <c:pt idx="0">
                    <c:v>2.1152972396410178E-2</c:v>
                  </c:pt>
                  <c:pt idx="1">
                    <c:v>3.5707319367787253E-2</c:v>
                  </c:pt>
                  <c:pt idx="2">
                    <c:v>5.0418447652083101E-2</c:v>
                  </c:pt>
                  <c:pt idx="3">
                    <c:v>3.2659897896197776E-2</c:v>
                  </c:pt>
                  <c:pt idx="4">
                    <c:v>1.3414927716360305E-2</c:v>
                  </c:pt>
                </c:numCache>
              </c:numRef>
            </c:minu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errBars>
          <c:cat>
            <c:strRef>
              <c:f>Table1!$O$31:$S$31</c:f>
              <c:strCache>
                <c:ptCount val="5"/>
                <c:pt idx="0">
                  <c:v>Married</c:v>
                </c:pt>
                <c:pt idx="1">
                  <c:v>Common Law</c:v>
                </c:pt>
                <c:pt idx="2">
                  <c:v>Widow - Separated - Divorced</c:v>
                </c:pt>
                <c:pt idx="3">
                  <c:v>Single</c:v>
                </c:pt>
                <c:pt idx="4">
                  <c:v>All Marital</c:v>
                </c:pt>
              </c:strCache>
            </c:strRef>
          </c:cat>
          <c:val>
            <c:numRef>
              <c:f>Table1!$O$35:$S$35</c:f>
              <c:numCache>
                <c:formatCode>0%</c:formatCode>
                <c:ptCount val="5"/>
                <c:pt idx="0">
                  <c:v>0.48886544703716323</c:v>
                </c:pt>
                <c:pt idx="1">
                  <c:v>0.29947827263844506</c:v>
                </c:pt>
                <c:pt idx="2">
                  <c:v>0.37277982917459251</c:v>
                </c:pt>
                <c:pt idx="3">
                  <c:v>0.37051579129683732</c:v>
                </c:pt>
                <c:pt idx="4">
                  <c:v>0.42476321470255085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7E-4F79-8BEB-4A258B83E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94784"/>
        <c:axId val="95006720"/>
        <c:extLst/>
      </c:barChart>
      <c:catAx>
        <c:axId val="9269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95006720"/>
        <c:crosses val="autoZero"/>
        <c:auto val="1"/>
        <c:lblAlgn val="ctr"/>
        <c:lblOffset val="100"/>
        <c:noMultiLvlLbl val="0"/>
      </c:catAx>
      <c:valAx>
        <c:axId val="9500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9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Table1!$G$64</c:f>
          <c:strCache>
            <c:ptCount val="1"/>
            <c:pt idx="0">
              <c:v>Marital Status, Number of people, Both men and women, 30 to 44</c:v>
            </c:pt>
          </c:strCache>
        </c:strRef>
      </c:tx>
      <c:layout>
        <c:manualLayout>
          <c:xMode val="edge"/>
          <c:yMode val="edge"/>
          <c:x val="0.11433851103428595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Table1!$G$33</c:f>
              <c:strCache>
                <c:ptCount val="1"/>
                <c:pt idx="0">
                  <c:v>Current Smoker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Table1!$H$40:$N$40</c:f>
                <c:numCache>
                  <c:formatCode>General</c:formatCode>
                  <c:ptCount val="7"/>
                  <c:pt idx="0">
                    <c:v>48120.912000000004</c:v>
                  </c:pt>
                  <c:pt idx="1">
                    <c:v>41226.752</c:v>
                  </c:pt>
                  <c:pt idx="2">
                    <c:v>26104.444</c:v>
                  </c:pt>
                  <c:pt idx="3">
                    <c:v>41626.208000000006</c:v>
                  </c:pt>
                  <c:pt idx="4">
                    <c:v>68156.616000000009</c:v>
                  </c:pt>
                  <c:pt idx="6">
                    <c:v>0</c:v>
                  </c:pt>
                </c:numCache>
              </c:numRef>
            </c:plus>
            <c:minus>
              <c:numRef>
                <c:f>Table1!$H$40:$N$40</c:f>
                <c:numCache>
                  <c:formatCode>General</c:formatCode>
                  <c:ptCount val="7"/>
                  <c:pt idx="0">
                    <c:v>48120.912000000004</c:v>
                  </c:pt>
                  <c:pt idx="1">
                    <c:v>41226.752</c:v>
                  </c:pt>
                  <c:pt idx="2">
                    <c:v>26104.444</c:v>
                  </c:pt>
                  <c:pt idx="3">
                    <c:v>41626.208000000006</c:v>
                  </c:pt>
                  <c:pt idx="4">
                    <c:v>68156.616000000009</c:v>
                  </c:pt>
                  <c:pt idx="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Table1!$H$31:$L$31</c:f>
              <c:strCache>
                <c:ptCount val="5"/>
                <c:pt idx="0">
                  <c:v>Married</c:v>
                </c:pt>
                <c:pt idx="1">
                  <c:v>Common Law</c:v>
                </c:pt>
                <c:pt idx="2">
                  <c:v>Widow - Separated - Divorced</c:v>
                </c:pt>
                <c:pt idx="3">
                  <c:v>Single</c:v>
                </c:pt>
                <c:pt idx="4">
                  <c:v>All Marital</c:v>
                </c:pt>
              </c:strCache>
            </c:strRef>
          </c:cat>
          <c:val>
            <c:numRef>
              <c:f>Table1!$H$33:$L$33</c:f>
              <c:numCache>
                <c:formatCode>#,##0</c:formatCode>
                <c:ptCount val="5"/>
                <c:pt idx="0">
                  <c:v>572868</c:v>
                </c:pt>
                <c:pt idx="1">
                  <c:v>368096</c:v>
                </c:pt>
                <c:pt idx="2">
                  <c:v>165218</c:v>
                </c:pt>
                <c:pt idx="3">
                  <c:v>442832</c:v>
                </c:pt>
                <c:pt idx="4">
                  <c:v>1549014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27-46BB-A513-163011387E7E}"/>
            </c:ext>
          </c:extLst>
        </c:ser>
        <c:ser>
          <c:idx val="1"/>
          <c:order val="1"/>
          <c:tx>
            <c:strRef>
              <c:f>Table1!$G$34</c:f>
              <c:strCache>
                <c:ptCount val="1"/>
                <c:pt idx="0">
                  <c:v>Former Smoker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Table1!$H$41:$N$41</c:f>
                <c:numCache>
                  <c:formatCode>General</c:formatCode>
                  <c:ptCount val="7"/>
                  <c:pt idx="0">
                    <c:v>82756.372000000003</c:v>
                  </c:pt>
                  <c:pt idx="1">
                    <c:v>43268.13</c:v>
                  </c:pt>
                  <c:pt idx="2">
                    <c:v>27035.38</c:v>
                  </c:pt>
                  <c:pt idx="3">
                    <c:v>42804.943999999996</c:v>
                  </c:pt>
                  <c:pt idx="4">
                    <c:v>93513.744000000006</c:v>
                  </c:pt>
                  <c:pt idx="6">
                    <c:v>0</c:v>
                  </c:pt>
                </c:numCache>
              </c:numRef>
            </c:plus>
            <c:minus>
              <c:numRef>
                <c:f>Table1!$H$41:$N$41</c:f>
                <c:numCache>
                  <c:formatCode>General</c:formatCode>
                  <c:ptCount val="7"/>
                  <c:pt idx="0">
                    <c:v>82756.372000000003</c:v>
                  </c:pt>
                  <c:pt idx="1">
                    <c:v>43268.13</c:v>
                  </c:pt>
                  <c:pt idx="2">
                    <c:v>27035.38</c:v>
                  </c:pt>
                  <c:pt idx="3">
                    <c:v>42804.943999999996</c:v>
                  </c:pt>
                  <c:pt idx="4">
                    <c:v>93513.744000000006</c:v>
                  </c:pt>
                  <c:pt idx="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Table1!$H$31:$L$31</c:f>
              <c:strCache>
                <c:ptCount val="5"/>
                <c:pt idx="0">
                  <c:v>Married</c:v>
                </c:pt>
                <c:pt idx="1">
                  <c:v>Common Law</c:v>
                </c:pt>
                <c:pt idx="2">
                  <c:v>Widow - Separated - Divorced</c:v>
                </c:pt>
                <c:pt idx="3">
                  <c:v>Single</c:v>
                </c:pt>
                <c:pt idx="4">
                  <c:v>All Marital</c:v>
                </c:pt>
              </c:strCache>
            </c:strRef>
          </c:cat>
          <c:val>
            <c:numRef>
              <c:f>Table1!$H$34:$L$34</c:f>
              <c:numCache>
                <c:formatCode>#,##0</c:formatCode>
                <c:ptCount val="5"/>
                <c:pt idx="0">
                  <c:v>1426834</c:v>
                </c:pt>
                <c:pt idx="1">
                  <c:v>480757</c:v>
                </c:pt>
                <c:pt idx="2">
                  <c:v>171110</c:v>
                </c:pt>
                <c:pt idx="3">
                  <c:v>382187</c:v>
                </c:pt>
                <c:pt idx="4">
                  <c:v>2460888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27-46BB-A513-163011387E7E}"/>
            </c:ext>
          </c:extLst>
        </c:ser>
        <c:ser>
          <c:idx val="2"/>
          <c:order val="2"/>
          <c:tx>
            <c:strRef>
              <c:f>Table1!$G$35</c:f>
              <c:strCache>
                <c:ptCount val="1"/>
                <c:pt idx="0">
                  <c:v>Never Smoker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Table1!$H$42:$N$42</c:f>
                <c:numCache>
                  <c:formatCode>General</c:formatCode>
                  <c:ptCount val="7"/>
                  <c:pt idx="0">
                    <c:v>84153.47600000001</c:v>
                  </c:pt>
                  <c:pt idx="1">
                    <c:v>40643.791999999994</c:v>
                  </c:pt>
                  <c:pt idx="2">
                    <c:v>31582.936000000002</c:v>
                  </c:pt>
                  <c:pt idx="3">
                    <c:v>43704.72</c:v>
                  </c:pt>
                  <c:pt idx="4">
                    <c:v>112516.86</c:v>
                  </c:pt>
                  <c:pt idx="6">
                    <c:v>0</c:v>
                  </c:pt>
                </c:numCache>
              </c:numRef>
            </c:plus>
            <c:minus>
              <c:numRef>
                <c:f>Table1!$H$42:$N$42</c:f>
                <c:numCache>
                  <c:formatCode>General</c:formatCode>
                  <c:ptCount val="7"/>
                  <c:pt idx="0">
                    <c:v>84153.47600000001</c:v>
                  </c:pt>
                  <c:pt idx="1">
                    <c:v>40643.791999999994</c:v>
                  </c:pt>
                  <c:pt idx="2">
                    <c:v>31582.936000000002</c:v>
                  </c:pt>
                  <c:pt idx="3">
                    <c:v>43704.72</c:v>
                  </c:pt>
                  <c:pt idx="4">
                    <c:v>112516.86</c:v>
                  </c:pt>
                  <c:pt idx="6">
                    <c:v>0</c:v>
                  </c:pt>
                </c:numCache>
              </c:numRef>
            </c:minu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errBars>
          <c:cat>
            <c:strRef>
              <c:f>Table1!$H$31:$L$31</c:f>
              <c:strCache>
                <c:ptCount val="5"/>
                <c:pt idx="0">
                  <c:v>Married</c:v>
                </c:pt>
                <c:pt idx="1">
                  <c:v>Common Law</c:v>
                </c:pt>
                <c:pt idx="2">
                  <c:v>Widow - Separated - Divorced</c:v>
                </c:pt>
                <c:pt idx="3">
                  <c:v>Single</c:v>
                </c:pt>
                <c:pt idx="4">
                  <c:v>All Marital</c:v>
                </c:pt>
              </c:strCache>
            </c:strRef>
          </c:cat>
          <c:val>
            <c:numRef>
              <c:f>Table1!$H$35:$L$35</c:f>
              <c:numCache>
                <c:formatCode>#,##0</c:formatCode>
                <c:ptCount val="5"/>
                <c:pt idx="0">
                  <c:v>1912579</c:v>
                </c:pt>
                <c:pt idx="1">
                  <c:v>362891</c:v>
                </c:pt>
                <c:pt idx="2">
                  <c:v>199892</c:v>
                </c:pt>
                <c:pt idx="3">
                  <c:v>485608</c:v>
                </c:pt>
                <c:pt idx="4">
                  <c:v>2960970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27-46BB-A513-163011387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77344"/>
        <c:axId val="107999616"/>
      </c:barChart>
      <c:catAx>
        <c:axId val="10797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99616"/>
        <c:crosses val="autoZero"/>
        <c:auto val="1"/>
        <c:lblAlgn val="ctr"/>
        <c:lblOffset val="100"/>
        <c:noMultiLvlLbl val="0"/>
      </c:catAx>
      <c:valAx>
        <c:axId val="10799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7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Table1!$K$61</c:f>
          <c:strCache>
            <c:ptCount val="1"/>
            <c:pt idx="0">
              <c:v>Quit Ratio, Both men and women, 30 to 44</c:v>
            </c:pt>
          </c:strCache>
        </c:strRef>
      </c:tx>
      <c:layout>
        <c:manualLayout>
          <c:xMode val="edge"/>
          <c:yMode val="edge"/>
          <c:x val="0.19721516304773476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7482859229685"/>
          <c:y val="0.15939814814814823"/>
          <c:w val="0.8100419557719043"/>
          <c:h val="0.58033865558471853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Table1!$G$36</c:f>
              <c:strCache>
                <c:ptCount val="1"/>
                <c:pt idx="0">
                  <c:v>Quit Ratio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errBars>
            <c:errBarType val="both"/>
            <c:errValType val="cust"/>
            <c:noEndCap val="0"/>
            <c:plus>
              <c:numRef>
                <c:f>Table1!$H$43:$L$43</c:f>
                <c:numCache>
                  <c:formatCode>General</c:formatCode>
                  <c:ptCount val="5"/>
                  <c:pt idx="0">
                    <c:v>0.25424519009068403</c:v>
                  </c:pt>
                  <c:pt idx="1">
                    <c:v>0.18765556302018613</c:v>
                  </c:pt>
                  <c:pt idx="2">
                    <c:v>0.23141425909955532</c:v>
                  </c:pt>
                  <c:pt idx="3">
                    <c:v>0.12619459802264918</c:v>
                  </c:pt>
                  <c:pt idx="4">
                    <c:v>9.2362324793934136E-2</c:v>
                  </c:pt>
                </c:numCache>
              </c:numRef>
            </c:plus>
            <c:minus>
              <c:numRef>
                <c:f>Table1!$H$43:$L$43</c:f>
                <c:numCache>
                  <c:formatCode>General</c:formatCode>
                  <c:ptCount val="5"/>
                  <c:pt idx="0">
                    <c:v>0.25424519009068403</c:v>
                  </c:pt>
                  <c:pt idx="1">
                    <c:v>0.18765556302018613</c:v>
                  </c:pt>
                  <c:pt idx="2">
                    <c:v>0.23141425909955532</c:v>
                  </c:pt>
                  <c:pt idx="3">
                    <c:v>0.12619459802264918</c:v>
                  </c:pt>
                  <c:pt idx="4">
                    <c:v>9.2362324793934136E-2</c:v>
                  </c:pt>
                </c:numCache>
              </c:numRef>
            </c:minus>
            <c:spPr>
              <a:ln>
                <a:solidFill>
                  <a:schemeClr val="bg1">
                    <a:lumMod val="65000"/>
                  </a:schemeClr>
                </a:solidFill>
              </a:ln>
            </c:spPr>
          </c:errBars>
          <c:cat>
            <c:strRef>
              <c:f>Table1!$H$31:$L$31</c:f>
              <c:strCache>
                <c:ptCount val="5"/>
                <c:pt idx="0">
                  <c:v>Married</c:v>
                </c:pt>
                <c:pt idx="1">
                  <c:v>Common Law</c:v>
                </c:pt>
                <c:pt idx="2">
                  <c:v>Widow - Separated - Divorced</c:v>
                </c:pt>
                <c:pt idx="3">
                  <c:v>Single</c:v>
                </c:pt>
                <c:pt idx="4">
                  <c:v>All Marital</c:v>
                </c:pt>
              </c:strCache>
            </c:strRef>
          </c:cat>
          <c:val>
            <c:numRef>
              <c:f>Table1!$H$36:$L$36</c:f>
              <c:numCache>
                <c:formatCode>#,##0.0</c:formatCode>
                <c:ptCount val="5"/>
                <c:pt idx="0">
                  <c:v>2.4906854633179023</c:v>
                </c:pt>
                <c:pt idx="1">
                  <c:v>1.3060641789098495</c:v>
                </c:pt>
                <c:pt idx="2">
                  <c:v>1.0356619738769384</c:v>
                </c:pt>
                <c:pt idx="3">
                  <c:v>0.86305190230155004</c:v>
                </c:pt>
                <c:pt idx="4">
                  <c:v>1.5886802830703919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A5-4B20-AEE3-01B3BC1FD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axId val="92694784"/>
        <c:axId val="950067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Table1!$G$32</c15:sqref>
                        </c15:formulaRef>
                      </c:ext>
                    </c:extLst>
                    <c:strCache>
                      <c:ptCount val="1"/>
                      <c:pt idx="0">
                        <c:v>All people</c:v>
                      </c:pt>
                    </c:strCache>
                  </c:strRef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Table1!$U$41</c15:sqref>
                          </c15:formulaRef>
                        </c:ext>
                      </c:extLst>
                      <c:numCache>
                        <c:formatCode>General</c:formatCode>
                        <c:ptCount val="1"/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Table1!$U$41</c15:sqref>
                          </c15:formulaRef>
                        </c:ext>
                      </c:extLst>
                      <c:numCache>
                        <c:formatCode>General</c:formatCode>
                        <c:ptCount val="1"/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Table1!$H$31:$L$31</c15:sqref>
                        </c15:formulaRef>
                      </c:ext>
                    </c:extLst>
                    <c:strCache>
                      <c:ptCount val="5"/>
                      <c:pt idx="0">
                        <c:v>Married</c:v>
                      </c:pt>
                      <c:pt idx="1">
                        <c:v>Common Law</c:v>
                      </c:pt>
                      <c:pt idx="2">
                        <c:v>Widow - Separated - Divorced</c:v>
                      </c:pt>
                      <c:pt idx="3">
                        <c:v>Single</c:v>
                      </c:pt>
                      <c:pt idx="4">
                        <c:v>All Marital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Table1!$H$32:$L$32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3912281</c:v>
                      </c:pt>
                      <c:pt idx="1">
                        <c:v>1211744</c:v>
                      </c:pt>
                      <c:pt idx="2">
                        <c:v>536220</c:v>
                      </c:pt>
                      <c:pt idx="3">
                        <c:v>1310627</c:v>
                      </c:pt>
                      <c:pt idx="4">
                        <c:v>6970872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7A5-4B20-AEE3-01B3BC1FDF2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Table1!$G$33</c15:sqref>
                        </c15:formulaRef>
                      </c:ext>
                    </c:extLst>
                    <c:strCache>
                      <c:ptCount val="1"/>
                      <c:pt idx="0">
                        <c:v>Current Smoker</c:v>
                      </c:pt>
                    </c:strCache>
                  </c:strRef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Table1!$O$40:$S$40</c15:sqref>
                          </c15:formulaRef>
                        </c:ext>
                      </c:extLst>
                      <c:numCache>
                        <c:formatCode>General</c:formatCode>
                        <c:ptCount val="5"/>
                        <c:pt idx="0">
                          <c:v>1.229996311614631E-2</c:v>
                        </c:pt>
                        <c:pt idx="1">
                          <c:v>3.4022658251247784E-2</c:v>
                        </c:pt>
                        <c:pt idx="2">
                          <c:v>4.8682339338331285E-2</c:v>
                        </c:pt>
                        <c:pt idx="3">
                          <c:v>3.1760529883788448E-2</c:v>
                        </c:pt>
                        <c:pt idx="4">
                          <c:v>9.7773443551968826E-3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Table1!$O$40:$S$40</c15:sqref>
                          </c15:formulaRef>
                        </c:ext>
                      </c:extLst>
                      <c:numCache>
                        <c:formatCode>General</c:formatCode>
                        <c:ptCount val="5"/>
                        <c:pt idx="0">
                          <c:v>1.229996311614631E-2</c:v>
                        </c:pt>
                        <c:pt idx="1">
                          <c:v>3.4022658251247784E-2</c:v>
                        </c:pt>
                        <c:pt idx="2">
                          <c:v>4.8682339338331285E-2</c:v>
                        </c:pt>
                        <c:pt idx="3">
                          <c:v>3.1760529883788448E-2</c:v>
                        </c:pt>
                        <c:pt idx="4">
                          <c:v>9.7773443551968826E-3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Table1!$H$31:$L$31</c15:sqref>
                        </c15:formulaRef>
                      </c:ext>
                    </c:extLst>
                    <c:strCache>
                      <c:ptCount val="5"/>
                      <c:pt idx="0">
                        <c:v>Married</c:v>
                      </c:pt>
                      <c:pt idx="1">
                        <c:v>Common Law</c:v>
                      </c:pt>
                      <c:pt idx="2">
                        <c:v>Widow - Separated - Divorced</c:v>
                      </c:pt>
                      <c:pt idx="3">
                        <c:v>Single</c:v>
                      </c:pt>
                      <c:pt idx="4">
                        <c:v>All Marital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Table1!$H$33:$L$33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572868</c:v>
                      </c:pt>
                      <c:pt idx="1">
                        <c:v>368096</c:v>
                      </c:pt>
                      <c:pt idx="2">
                        <c:v>165218</c:v>
                      </c:pt>
                      <c:pt idx="3">
                        <c:v>442832</c:v>
                      </c:pt>
                      <c:pt idx="4">
                        <c:v>1549014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7A5-4B20-AEE3-01B3BC1FDF2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Table1!$G$34</c15:sqref>
                        </c15:formulaRef>
                      </c:ext>
                    </c:extLst>
                    <c:strCache>
                      <c:ptCount val="1"/>
                      <c:pt idx="0">
                        <c:v>Former Smoker</c:v>
                      </c:pt>
                    </c:strCache>
                  </c:strRef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Table1!$O$41:$S$41</c15:sqref>
                          </c15:formulaRef>
                        </c:ext>
                      </c:extLst>
                      <c:numCache>
                        <c:formatCode>General</c:formatCode>
                        <c:ptCount val="5"/>
                        <c:pt idx="0">
                          <c:v>2.1152972396410178E-2</c:v>
                        </c:pt>
                        <c:pt idx="1">
                          <c:v>3.5707319367787253E-2</c:v>
                        </c:pt>
                        <c:pt idx="2">
                          <c:v>5.0418447652083101E-2</c:v>
                        </c:pt>
                        <c:pt idx="3">
                          <c:v>3.2659897896197776E-2</c:v>
                        </c:pt>
                        <c:pt idx="4">
                          <c:v>1.3414927716360305E-2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Table1!$O$41:$S$41</c15:sqref>
                          </c15:formulaRef>
                        </c:ext>
                      </c:extLst>
                      <c:numCache>
                        <c:formatCode>General</c:formatCode>
                        <c:ptCount val="5"/>
                        <c:pt idx="0">
                          <c:v>2.1152972396410178E-2</c:v>
                        </c:pt>
                        <c:pt idx="1">
                          <c:v>3.5707319367787253E-2</c:v>
                        </c:pt>
                        <c:pt idx="2">
                          <c:v>5.0418447652083101E-2</c:v>
                        </c:pt>
                        <c:pt idx="3">
                          <c:v>3.2659897896197776E-2</c:v>
                        </c:pt>
                        <c:pt idx="4">
                          <c:v>1.3414927716360305E-2</c:v>
                        </c:pt>
                      </c:numCache>
                    </c:numRef>
                  </c:minus>
                  <c:spPr>
                    <a:ln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ln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Table1!$H$31:$L$31</c15:sqref>
                        </c15:formulaRef>
                      </c:ext>
                    </c:extLst>
                    <c:strCache>
                      <c:ptCount val="5"/>
                      <c:pt idx="0">
                        <c:v>Married</c:v>
                      </c:pt>
                      <c:pt idx="1">
                        <c:v>Common Law</c:v>
                      </c:pt>
                      <c:pt idx="2">
                        <c:v>Widow - Separated - Divorced</c:v>
                      </c:pt>
                      <c:pt idx="3">
                        <c:v>Single</c:v>
                      </c:pt>
                      <c:pt idx="4">
                        <c:v>All Marital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Table1!$H$34:$L$34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1426834</c:v>
                      </c:pt>
                      <c:pt idx="1">
                        <c:v>480757</c:v>
                      </c:pt>
                      <c:pt idx="2">
                        <c:v>171110</c:v>
                      </c:pt>
                      <c:pt idx="3">
                        <c:v>382187</c:v>
                      </c:pt>
                      <c:pt idx="4">
                        <c:v>2460888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7A5-4B20-AEE3-01B3BC1FDF2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Table1!$G$35</c15:sqref>
                        </c15:formulaRef>
                      </c:ext>
                    </c:extLst>
                    <c:strCache>
                      <c:ptCount val="1"/>
                      <c:pt idx="0">
                        <c:v>Never Smoker</c:v>
                      </c:pt>
                    </c:strCache>
                  </c:strRef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Table1!$O$42:$S$42</c15:sqref>
                          </c15:formulaRef>
                        </c:ext>
                      </c:extLst>
                      <c:numCache>
                        <c:formatCode>General</c:formatCode>
                        <c:ptCount val="5"/>
                        <c:pt idx="0">
                          <c:v>2.1510079669635186E-2</c:v>
                        </c:pt>
                        <c:pt idx="1">
                          <c:v>3.3541566535505843E-2</c:v>
                        </c:pt>
                        <c:pt idx="2">
                          <c:v>5.8899213009585623E-2</c:v>
                        </c:pt>
                        <c:pt idx="3">
                          <c:v>3.3346421216715355E-2</c:v>
                        </c:pt>
                        <c:pt idx="4">
                          <c:v>1.6141002158696932E-2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Table1!$O$42:$S$42</c15:sqref>
                          </c15:formulaRef>
                        </c:ext>
                      </c:extLst>
                      <c:numCache>
                        <c:formatCode>General</c:formatCode>
                        <c:ptCount val="5"/>
                        <c:pt idx="0">
                          <c:v>2.1510079669635186E-2</c:v>
                        </c:pt>
                        <c:pt idx="1">
                          <c:v>3.3541566535505843E-2</c:v>
                        </c:pt>
                        <c:pt idx="2">
                          <c:v>5.8899213009585623E-2</c:v>
                        </c:pt>
                        <c:pt idx="3">
                          <c:v>3.3346421216715355E-2</c:v>
                        </c:pt>
                        <c:pt idx="4">
                          <c:v>1.6141002158696932E-2</c:v>
                        </c:pt>
                      </c:numCache>
                    </c:numRef>
                  </c:minus>
                  <c:spPr>
                    <a:ln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ln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Table1!$H$31:$L$31</c15:sqref>
                        </c15:formulaRef>
                      </c:ext>
                    </c:extLst>
                    <c:strCache>
                      <c:ptCount val="5"/>
                      <c:pt idx="0">
                        <c:v>Married</c:v>
                      </c:pt>
                      <c:pt idx="1">
                        <c:v>Common Law</c:v>
                      </c:pt>
                      <c:pt idx="2">
                        <c:v>Widow - Separated - Divorced</c:v>
                      </c:pt>
                      <c:pt idx="3">
                        <c:v>Single</c:v>
                      </c:pt>
                      <c:pt idx="4">
                        <c:v>All Marital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Table1!$H$35:$L$35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1912579</c:v>
                      </c:pt>
                      <c:pt idx="1">
                        <c:v>362891</c:v>
                      </c:pt>
                      <c:pt idx="2">
                        <c:v>199892</c:v>
                      </c:pt>
                      <c:pt idx="3">
                        <c:v>485608</c:v>
                      </c:pt>
                      <c:pt idx="4">
                        <c:v>2960970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7A5-4B20-AEE3-01B3BC1FDF23}"/>
                  </c:ext>
                </c:extLst>
              </c15:ser>
            </c15:filteredBarSeries>
          </c:ext>
        </c:extLst>
      </c:barChart>
      <c:catAx>
        <c:axId val="9269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95006720"/>
        <c:crosses val="autoZero"/>
        <c:auto val="1"/>
        <c:lblAlgn val="ctr"/>
        <c:lblOffset val="100"/>
        <c:noMultiLvlLbl val="0"/>
      </c:catAx>
      <c:valAx>
        <c:axId val="9500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9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Table1!$K$62</c:f>
          <c:strCache>
            <c:ptCount val="1"/>
            <c:pt idx="0">
              <c:v>Proportion of Population and Current Smokers, Both men and women, 30 to 44</c:v>
            </c:pt>
          </c:strCache>
        </c:strRef>
      </c:tx>
      <c:layout>
        <c:manualLayout>
          <c:xMode val="edge"/>
          <c:yMode val="edge"/>
          <c:x val="0.1389420369617628"/>
          <c:y val="1.37339994977769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942749515100181E-2"/>
          <c:y val="0.15939814814814823"/>
          <c:w val="0.87674623444551425"/>
          <c:h val="0.557176432542565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Table1!$G$91</c:f>
              <c:strCache>
                <c:ptCount val="1"/>
                <c:pt idx="0">
                  <c:v>Married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errBars>
            <c:errBarType val="both"/>
            <c:errValType val="cust"/>
            <c:noEndCap val="0"/>
            <c:plus>
              <c:numRef>
                <c:f>Table1!$U$41</c:f>
                <c:numCache>
                  <c:formatCode>General</c:formatCode>
                  <c:ptCount val="1"/>
                </c:numCache>
                <c:extLst xmlns:c15="http://schemas.microsoft.com/office/drawing/2012/chart"/>
              </c:numRef>
            </c:plus>
            <c:minus>
              <c:numRef>
                <c:f>Table1!$U$41</c:f>
                <c:numCache>
                  <c:formatCode>General</c:formatCode>
                  <c:ptCount val="1"/>
                </c:numCache>
                <c:extLst xmlns:c15="http://schemas.microsoft.com/office/drawing/2012/chart"/>
              </c:numRef>
            </c:minus>
            <c:spPr>
              <a:noFill/>
              <a:ln w="9525" cap="flat" cmpd="sng" algn="ctr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cat>
            <c:strRef>
              <c:f>Table1!$F$92:$F$93</c:f>
              <c:strCache>
                <c:ptCount val="2"/>
                <c:pt idx="0">
                  <c:v>Proportion of Population </c:v>
                </c:pt>
                <c:pt idx="1">
                  <c:v>Proportion of Current Smokers</c:v>
                </c:pt>
              </c:strCache>
            </c:strRef>
          </c:cat>
          <c:val>
            <c:numRef>
              <c:f>Table1!$G$92:$G$93</c:f>
              <c:numCache>
                <c:formatCode>0%</c:formatCode>
                <c:ptCount val="2"/>
                <c:pt idx="0">
                  <c:v>0.56123265496769992</c:v>
                </c:pt>
                <c:pt idx="1">
                  <c:v>0.36982751608442532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07EF-4B9C-9792-26D322E16946}"/>
            </c:ext>
          </c:extLst>
        </c:ser>
        <c:ser>
          <c:idx val="1"/>
          <c:order val="1"/>
          <c:tx>
            <c:strRef>
              <c:f>Table1!$H$91</c:f>
              <c:strCache>
                <c:ptCount val="1"/>
                <c:pt idx="0">
                  <c:v>Common Law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Table1!$F$92:$F$93</c:f>
              <c:strCache>
                <c:ptCount val="2"/>
                <c:pt idx="0">
                  <c:v>Proportion of Population </c:v>
                </c:pt>
                <c:pt idx="1">
                  <c:v>Proportion of Current Smokers</c:v>
                </c:pt>
              </c:strCache>
            </c:strRef>
          </c:cat>
          <c:val>
            <c:numRef>
              <c:f>Table1!$H$92:$H$93</c:f>
              <c:numCache>
                <c:formatCode>0%</c:formatCode>
                <c:ptCount val="2"/>
                <c:pt idx="0">
                  <c:v>0.17382961557750595</c:v>
                </c:pt>
                <c:pt idx="1">
                  <c:v>0.2376324552263569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7EF-4B9C-9792-26D322E16946}"/>
            </c:ext>
          </c:extLst>
        </c:ser>
        <c:ser>
          <c:idx val="2"/>
          <c:order val="2"/>
          <c:tx>
            <c:strRef>
              <c:f>Table1!$I$91</c:f>
              <c:strCache>
                <c:ptCount val="1"/>
                <c:pt idx="0">
                  <c:v>Widow - Separated - Divorced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Table1!$F$92:$F$93</c:f>
              <c:strCache>
                <c:ptCount val="2"/>
                <c:pt idx="0">
                  <c:v>Proportion of Population </c:v>
                </c:pt>
                <c:pt idx="1">
                  <c:v>Proportion of Current Smokers</c:v>
                </c:pt>
              </c:strCache>
            </c:strRef>
          </c:cat>
          <c:val>
            <c:numRef>
              <c:f>Table1!$I$92:$I$93</c:f>
              <c:numCache>
                <c:formatCode>0%</c:formatCode>
                <c:ptCount val="2"/>
                <c:pt idx="0">
                  <c:v>7.6922944503930071E-2</c:v>
                </c:pt>
                <c:pt idx="1">
                  <c:v>0.10666010765557961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EF-4B9C-9792-26D322E16946}"/>
            </c:ext>
          </c:extLst>
        </c:ser>
        <c:ser>
          <c:idx val="3"/>
          <c:order val="3"/>
          <c:tx>
            <c:strRef>
              <c:f>Table1!$J$91</c:f>
              <c:strCache>
                <c:ptCount val="1"/>
                <c:pt idx="0">
                  <c:v>Single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Table1!$F$92:$F$93</c:f>
              <c:strCache>
                <c:ptCount val="2"/>
                <c:pt idx="0">
                  <c:v>Proportion of Population </c:v>
                </c:pt>
                <c:pt idx="1">
                  <c:v>Proportion of Current Smokers</c:v>
                </c:pt>
              </c:strCache>
            </c:strRef>
          </c:cat>
          <c:val>
            <c:numRef>
              <c:f>Table1!$J$92:$J$93</c:f>
              <c:numCache>
                <c:formatCode>0%</c:formatCode>
                <c:ptCount val="2"/>
                <c:pt idx="0">
                  <c:v>0.1880147849508641</c:v>
                </c:pt>
                <c:pt idx="1">
                  <c:v>0.28587992103363818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EF-4B9C-9792-26D322E16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overlap val="100"/>
        <c:axId val="92694784"/>
        <c:axId val="95006720"/>
        <c:extLst/>
      </c:barChart>
      <c:catAx>
        <c:axId val="9269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95006720"/>
        <c:crosses val="autoZero"/>
        <c:auto val="1"/>
        <c:lblAlgn val="ctr"/>
        <c:lblOffset val="100"/>
        <c:noMultiLvlLbl val="0"/>
      </c:catAx>
      <c:valAx>
        <c:axId val="950067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9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430072355012681E-2"/>
          <c:y val="0.82807060946961764"/>
          <c:w val="0.96956992764498728"/>
          <c:h val="0.14673253653758089"/>
        </c:manualLayout>
      </c:layout>
      <c:overlay val="0"/>
      <c:txPr>
        <a:bodyPr/>
        <a:lstStyle/>
        <a:p>
          <a:pPr>
            <a:defRPr sz="900">
              <a:solidFill>
                <a:schemeClr val="bg1">
                  <a:lumMod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B$9" fmlaRange="$B$6:$B$8" noThreeD="1" sel="1" val="0"/>
</file>

<file path=xl/ctrlProps/ctrlProp2.xml><?xml version="1.0" encoding="utf-8"?>
<formControlPr xmlns="http://schemas.microsoft.com/office/spreadsheetml/2009/9/main" objectType="Drop" dropStyle="combo" dx="16" fmlaLink="$B$16" fmlaRange="$B$10:$B$15" noThreeD="1" sel="3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386772</xdr:colOff>
      <xdr:row>14</xdr:row>
      <xdr:rowOff>139638</xdr:rowOff>
    </xdr:from>
    <xdr:to>
      <xdr:col>16</xdr:col>
      <xdr:colOff>309562</xdr:colOff>
      <xdr:row>29</xdr:row>
      <xdr:rowOff>25338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36562</xdr:colOff>
      <xdr:row>14</xdr:row>
      <xdr:rowOff>146241</xdr:rowOff>
    </xdr:from>
    <xdr:to>
      <xdr:col>10</xdr:col>
      <xdr:colOff>138545</xdr:colOff>
      <xdr:row>29</xdr:row>
      <xdr:rowOff>31941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6</xdr:row>
          <xdr:rowOff>142875</xdr:rowOff>
        </xdr:from>
        <xdr:to>
          <xdr:col>7</xdr:col>
          <xdr:colOff>590550</xdr:colOff>
          <xdr:row>7</xdr:row>
          <xdr:rowOff>161925</xdr:rowOff>
        </xdr:to>
        <xdr:sp macro="" textlink="">
          <xdr:nvSpPr>
            <xdr:cNvPr id="24577" name="Drop Down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9</xdr:row>
          <xdr:rowOff>47625</xdr:rowOff>
        </xdr:from>
        <xdr:to>
          <xdr:col>7</xdr:col>
          <xdr:colOff>485775</xdr:colOff>
          <xdr:row>10</xdr:row>
          <xdr:rowOff>76200</xdr:rowOff>
        </xdr:to>
        <xdr:sp macro="" textlink="">
          <xdr:nvSpPr>
            <xdr:cNvPr id="24580" name="Drop Down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440531</xdr:colOff>
      <xdr:row>14</xdr:row>
      <xdr:rowOff>154781</xdr:rowOff>
    </xdr:from>
    <xdr:to>
      <xdr:col>20</xdr:col>
      <xdr:colOff>404812</xdr:colOff>
      <xdr:row>29</xdr:row>
      <xdr:rowOff>40481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476250</xdr:colOff>
      <xdr:row>12</xdr:row>
      <xdr:rowOff>0</xdr:rowOff>
    </xdr:from>
    <xdr:to>
      <xdr:col>24</xdr:col>
      <xdr:colOff>440531</xdr:colOff>
      <xdr:row>30</xdr:row>
      <xdr:rowOff>71437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-Basic-Ageandse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1-Livingarrangemen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ynthia/Dropbox/HCContract-CCHS/Current%20work/finaldrafts/B1-Basic-AgeandSex-Waterfall-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Table1"/>
      <sheetName val="Table2"/>
    </sheetNames>
    <sheetDataSet>
      <sheetData sheetId="0"/>
      <sheetData sheetId="1">
        <row r="7">
          <cell r="B7">
            <v>2</v>
          </cell>
        </row>
        <row r="8">
          <cell r="B8">
            <v>3</v>
          </cell>
        </row>
        <row r="9">
          <cell r="B9">
            <v>1</v>
          </cell>
        </row>
        <row r="11">
          <cell r="B11" t="str">
            <v>12 to 19</v>
          </cell>
        </row>
        <row r="12">
          <cell r="B12" t="str">
            <v>20 to 29</v>
          </cell>
        </row>
        <row r="13">
          <cell r="B13" t="str">
            <v>30 to 44</v>
          </cell>
        </row>
        <row r="14">
          <cell r="B14" t="str">
            <v>45 to 64</v>
          </cell>
        </row>
        <row r="15">
          <cell r="B15" t="str">
            <v>65 plus</v>
          </cell>
        </row>
        <row r="16">
          <cell r="B16" t="str">
            <v>all ages</v>
          </cell>
        </row>
        <row r="17">
          <cell r="B17">
            <v>6</v>
          </cell>
        </row>
        <row r="19">
          <cell r="B19">
            <v>6</v>
          </cell>
        </row>
        <row r="31">
          <cell r="B31">
            <v>2</v>
          </cell>
        </row>
        <row r="32">
          <cell r="B32">
            <v>2</v>
          </cell>
        </row>
        <row r="33">
          <cell r="B33">
            <v>2</v>
          </cell>
        </row>
        <row r="38">
          <cell r="B38">
            <v>20</v>
          </cell>
        </row>
        <row r="39">
          <cell r="B39">
            <v>0</v>
          </cell>
        </row>
        <row r="44">
          <cell r="B44">
            <v>151</v>
          </cell>
        </row>
        <row r="45">
          <cell r="B45">
            <v>151</v>
          </cell>
        </row>
        <row r="47">
          <cell r="B47">
            <v>1</v>
          </cell>
        </row>
        <row r="48">
          <cell r="B48">
            <v>1</v>
          </cell>
        </row>
        <row r="49">
          <cell r="B49">
            <v>1</v>
          </cell>
        </row>
        <row r="103">
          <cell r="G103">
            <v>3222816</v>
          </cell>
          <cell r="H103">
            <v>3295558</v>
          </cell>
          <cell r="I103">
            <v>3338259</v>
          </cell>
          <cell r="J103">
            <v>3364897</v>
          </cell>
          <cell r="K103">
            <v>3343475</v>
          </cell>
          <cell r="L103">
            <v>3236864</v>
          </cell>
          <cell r="M103">
            <v>3165884</v>
          </cell>
          <cell r="O103" t="str">
            <v>All people</v>
          </cell>
          <cell r="P103">
            <v>0.8</v>
          </cell>
          <cell r="Q103">
            <v>0.8</v>
          </cell>
          <cell r="R103">
            <v>0.4</v>
          </cell>
          <cell r="S103">
            <v>0.4</v>
          </cell>
          <cell r="T103">
            <v>0.4</v>
          </cell>
          <cell r="U103">
            <v>1</v>
          </cell>
          <cell r="V103">
            <v>1.2</v>
          </cell>
          <cell r="X103" t="str">
            <v>All people</v>
          </cell>
          <cell r="Y103">
            <v>51565.056000000004</v>
          </cell>
          <cell r="Z103">
            <v>52728.928000000007</v>
          </cell>
          <cell r="AA103">
            <v>26706.072</v>
          </cell>
          <cell r="AB103">
            <v>26919.175999999999</v>
          </cell>
          <cell r="AC103">
            <v>26747.8</v>
          </cell>
          <cell r="AD103">
            <v>64737.279999999999</v>
          </cell>
          <cell r="AE103">
            <v>75981.216</v>
          </cell>
          <cell r="AG103" t="str">
            <v>All people</v>
          </cell>
          <cell r="AP103" t="str">
            <v>All people</v>
          </cell>
        </row>
        <row r="104">
          <cell r="G104">
            <v>605283</v>
          </cell>
          <cell r="H104">
            <v>488744</v>
          </cell>
          <cell r="I104">
            <v>404943</v>
          </cell>
          <cell r="J104">
            <v>391972</v>
          </cell>
          <cell r="K104">
            <v>373006</v>
          </cell>
          <cell r="L104">
            <v>301791</v>
          </cell>
          <cell r="M104">
            <v>262031</v>
          </cell>
          <cell r="O104" t="str">
            <v>Current Smoker (daily or occasional)</v>
          </cell>
          <cell r="P104">
            <v>2.5</v>
          </cell>
          <cell r="Q104">
            <v>2.9</v>
          </cell>
          <cell r="R104">
            <v>3.1</v>
          </cell>
          <cell r="S104">
            <v>3.6</v>
          </cell>
          <cell r="T104">
            <v>3.8</v>
          </cell>
          <cell r="U104">
            <v>4.3</v>
          </cell>
          <cell r="V104">
            <v>4.7</v>
          </cell>
          <cell r="X104" t="str">
            <v>Current Smoker (daily or occasional)</v>
          </cell>
          <cell r="Y104">
            <v>30264.15</v>
          </cell>
          <cell r="Z104">
            <v>28347.151999999998</v>
          </cell>
          <cell r="AA104">
            <v>25106.466</v>
          </cell>
          <cell r="AB104">
            <v>28221.984</v>
          </cell>
          <cell r="AC104">
            <v>28348.456000000002</v>
          </cell>
          <cell r="AD104">
            <v>25954.026000000002</v>
          </cell>
          <cell r="AE104">
            <v>24630.914000000001</v>
          </cell>
          <cell r="AG104" t="str">
            <v>Current Smoker (daily or occasional)</v>
          </cell>
          <cell r="AH104">
            <v>0.1878118390873075</v>
          </cell>
          <cell r="AI104">
            <v>0.14830386841924798</v>
          </cell>
          <cell r="AJ104">
            <v>0.12130364959699053</v>
          </cell>
          <cell r="AK104">
            <v>0.1164885581936089</v>
          </cell>
          <cell r="AL104">
            <v>0.11156237148475763</v>
          </cell>
          <cell r="AM104">
            <v>9.3235613235526732E-2</v>
          </cell>
          <cell r="AN104">
            <v>8.2767088118200161E-2</v>
          </cell>
          <cell r="AP104" t="str">
            <v>Current Smoker (daily or occasional)</v>
          </cell>
          <cell r="AQ104">
            <v>1.0517462988889219E-2</v>
          </cell>
          <cell r="AR104">
            <v>8.0084088946393919E-3</v>
          </cell>
          <cell r="AS104">
            <v>7.5208262750134126E-3</v>
          </cell>
          <cell r="AT104">
            <v>8.3871761899398413E-3</v>
          </cell>
          <cell r="AU104">
            <v>8.4787402328415796E-3</v>
          </cell>
          <cell r="AV104">
            <v>8.0182627382552989E-3</v>
          </cell>
          <cell r="AW104">
            <v>7.7801062831108162E-3</v>
          </cell>
        </row>
        <row r="105">
          <cell r="G105">
            <v>416837</v>
          </cell>
          <cell r="H105">
            <v>299923</v>
          </cell>
          <cell r="I105">
            <v>230312</v>
          </cell>
          <cell r="J105">
            <v>240552</v>
          </cell>
          <cell r="K105">
            <v>213052</v>
          </cell>
          <cell r="L105">
            <v>167082</v>
          </cell>
          <cell r="M105">
            <v>132594</v>
          </cell>
          <cell r="O105" t="str">
            <v>Daily Smoker</v>
          </cell>
          <cell r="P105">
            <v>2.9</v>
          </cell>
          <cell r="Q105">
            <v>4</v>
          </cell>
          <cell r="R105">
            <v>4.5</v>
          </cell>
          <cell r="S105">
            <v>4.9000000000000004</v>
          </cell>
          <cell r="T105">
            <v>5.0999999999999996</v>
          </cell>
          <cell r="U105">
            <v>6.2</v>
          </cell>
          <cell r="V105">
            <v>6.8</v>
          </cell>
          <cell r="X105" t="str">
            <v>Daily Smoker</v>
          </cell>
          <cell r="Y105">
            <v>24176.546000000002</v>
          </cell>
          <cell r="Z105">
            <v>23993.84</v>
          </cell>
          <cell r="AA105">
            <v>20728.080000000002</v>
          </cell>
          <cell r="AB105">
            <v>23574.096000000001</v>
          </cell>
          <cell r="AC105">
            <v>21731.304</v>
          </cell>
          <cell r="AD105">
            <v>20718.168000000001</v>
          </cell>
          <cell r="AE105">
            <v>18032.784</v>
          </cell>
          <cell r="AG105" t="str">
            <v>Daily Smoker</v>
          </cell>
          <cell r="AH105">
            <v>0.12933937277213467</v>
          </cell>
          <cell r="AI105">
            <v>9.1008260209651901E-2</v>
          </cell>
          <cell r="AJ105">
            <v>6.8991651037262236E-2</v>
          </cell>
          <cell r="AK105">
            <v>7.1488666666468539E-2</v>
          </cell>
          <cell r="AL105">
            <v>6.3721726646677482E-2</v>
          </cell>
          <cell r="AM105">
            <v>5.1618480109142675E-2</v>
          </cell>
          <cell r="AN105">
            <v>4.1882140975474783E-2</v>
          </cell>
          <cell r="AP105" t="str">
            <v>Daily Smoker</v>
          </cell>
          <cell r="AQ105">
            <v>8.2777198574166197E-3</v>
          </cell>
          <cell r="AR105">
            <v>7.2806608167721521E-3</v>
          </cell>
          <cell r="AS105">
            <v>6.2092485933536012E-3</v>
          </cell>
          <cell r="AT105">
            <v>7.0058893333139168E-3</v>
          </cell>
          <cell r="AU105">
            <v>6.4996161179611024E-3</v>
          </cell>
          <cell r="AV105">
            <v>6.4006915335336921E-3</v>
          </cell>
          <cell r="AW105">
            <v>5.6959711726645703E-3</v>
          </cell>
        </row>
        <row r="106">
          <cell r="G106">
            <v>188446</v>
          </cell>
          <cell r="H106">
            <v>188821</v>
          </cell>
          <cell r="I106">
            <v>174631</v>
          </cell>
          <cell r="J106">
            <v>151420</v>
          </cell>
          <cell r="K106">
            <v>159954</v>
          </cell>
          <cell r="L106">
            <v>134709</v>
          </cell>
          <cell r="M106">
            <v>129437</v>
          </cell>
          <cell r="O106" t="str">
            <v xml:space="preserve">Occasional smoker (all) </v>
          </cell>
          <cell r="P106">
            <v>5.5</v>
          </cell>
          <cell r="Q106">
            <v>5.3</v>
          </cell>
          <cell r="R106">
            <v>5.3</v>
          </cell>
          <cell r="S106">
            <v>5.8</v>
          </cell>
          <cell r="T106">
            <v>6.1</v>
          </cell>
          <cell r="U106">
            <v>6.8</v>
          </cell>
          <cell r="V106">
            <v>6.8</v>
          </cell>
          <cell r="X106" t="str">
            <v xml:space="preserve">Occasional smoker (all) </v>
          </cell>
          <cell r="Y106">
            <v>20729.060000000001</v>
          </cell>
          <cell r="Z106">
            <v>20015.025999999998</v>
          </cell>
          <cell r="AA106">
            <v>18510.885999999999</v>
          </cell>
          <cell r="AB106">
            <v>17564.72</v>
          </cell>
          <cell r="AC106">
            <v>19514.387999999999</v>
          </cell>
          <cell r="AD106">
            <v>18320.423999999999</v>
          </cell>
          <cell r="AE106">
            <v>17603.432000000001</v>
          </cell>
          <cell r="AG106" t="str">
            <v xml:space="preserve">Occasional smoker (all) </v>
          </cell>
          <cell r="AH106">
            <v>5.8472466315172819E-2</v>
          </cell>
          <cell r="AI106">
            <v>5.7295608209596068E-2</v>
          </cell>
          <cell r="AJ106">
            <v>5.231199855972829E-2</v>
          </cell>
          <cell r="AK106">
            <v>4.4999891527140352E-2</v>
          </cell>
          <cell r="AL106">
            <v>4.7840644838080142E-2</v>
          </cell>
          <cell r="AM106">
            <v>4.1617133126384057E-2</v>
          </cell>
          <cell r="AN106">
            <v>4.0884947142725378E-2</v>
          </cell>
          <cell r="AP106" t="str">
            <v xml:space="preserve">Occasional smoker (all) </v>
          </cell>
          <cell r="AQ106">
            <v>6.4319712946690095E-3</v>
          </cell>
          <cell r="AR106">
            <v>6.0733344702171834E-3</v>
          </cell>
          <cell r="AS106">
            <v>5.5450718473311986E-3</v>
          </cell>
          <cell r="AT106">
            <v>5.2199874171482809E-3</v>
          </cell>
          <cell r="AU106">
            <v>5.8365586702457777E-3</v>
          </cell>
          <cell r="AV106">
            <v>5.659930105188231E-3</v>
          </cell>
          <cell r="AW106">
            <v>5.5603528114106515E-3</v>
          </cell>
        </row>
        <row r="107">
          <cell r="G107">
            <v>129260</v>
          </cell>
          <cell r="H107">
            <v>122594</v>
          </cell>
          <cell r="I107">
            <v>126307</v>
          </cell>
          <cell r="J107">
            <v>113908</v>
          </cell>
          <cell r="K107">
            <v>118611</v>
          </cell>
          <cell r="L107">
            <v>105786</v>
          </cell>
          <cell r="M107">
            <v>95142</v>
          </cell>
          <cell r="O107" t="str">
            <v xml:space="preserve">Occasional smoker (always) </v>
          </cell>
          <cell r="P107">
            <v>5.5</v>
          </cell>
          <cell r="Q107">
            <v>6.5</v>
          </cell>
          <cell r="R107">
            <v>5.8</v>
          </cell>
          <cell r="S107">
            <v>7.1</v>
          </cell>
          <cell r="T107">
            <v>7.4</v>
          </cell>
          <cell r="U107">
            <v>7.7</v>
          </cell>
          <cell r="V107">
            <v>7.8</v>
          </cell>
          <cell r="X107" t="str">
            <v xml:space="preserve">Occasional smoker (always) </v>
          </cell>
          <cell r="Y107">
            <v>14218.6</v>
          </cell>
          <cell r="Z107">
            <v>15937.22</v>
          </cell>
          <cell r="AA107">
            <v>14651.611999999999</v>
          </cell>
          <cell r="AB107">
            <v>16174.935999999998</v>
          </cell>
          <cell r="AC107">
            <v>17554.428</v>
          </cell>
          <cell r="AD107">
            <v>16291.044000000002</v>
          </cell>
          <cell r="AE107">
            <v>14842.152</v>
          </cell>
          <cell r="AG107" t="str">
            <v xml:space="preserve">Occasional smoker (always) </v>
          </cell>
          <cell r="AH107">
            <v>4.0107781517778239E-2</v>
          </cell>
          <cell r="AI107">
            <v>3.7199770114803014E-2</v>
          </cell>
          <cell r="AJ107">
            <v>3.7836189462830773E-2</v>
          </cell>
          <cell r="AK107">
            <v>3.3851853414829637E-2</v>
          </cell>
          <cell r="AL107">
            <v>3.5475366198341546E-2</v>
          </cell>
          <cell r="AM107">
            <v>3.268163259253401E-2</v>
          </cell>
          <cell r="AN107">
            <v>3.0052269760989347E-2</v>
          </cell>
          <cell r="AP107" t="str">
            <v xml:space="preserve">Occasional smoker (always) </v>
          </cell>
          <cell r="AQ107">
            <v>4.8129337821333886E-3</v>
          </cell>
          <cell r="AR107">
            <v>4.8359701149243914E-3</v>
          </cell>
          <cell r="AS107">
            <v>4.3889979776883699E-3</v>
          </cell>
          <cell r="AT107">
            <v>4.8069631849058077E-3</v>
          </cell>
          <cell r="AU107">
            <v>5.250354197354549E-3</v>
          </cell>
          <cell r="AV107">
            <v>5.0329714192502376E-3</v>
          </cell>
          <cell r="AW107">
            <v>4.6881540827143379E-3</v>
          </cell>
        </row>
        <row r="108">
          <cell r="G108">
            <v>59186</v>
          </cell>
          <cell r="H108">
            <v>66227</v>
          </cell>
          <cell r="I108">
            <v>48324</v>
          </cell>
          <cell r="J108">
            <v>37512</v>
          </cell>
          <cell r="K108">
            <v>41343</v>
          </cell>
          <cell r="L108">
            <v>28923</v>
          </cell>
          <cell r="M108">
            <v>34295</v>
          </cell>
          <cell r="O108" t="str">
            <v>Occasional smoker (former daily)</v>
          </cell>
          <cell r="P108">
            <v>8.8000000000000007</v>
          </cell>
          <cell r="Q108">
            <v>8.1999999999999993</v>
          </cell>
          <cell r="R108">
            <v>9.9</v>
          </cell>
          <cell r="S108">
            <v>12.1</v>
          </cell>
          <cell r="T108">
            <v>11.9</v>
          </cell>
          <cell r="U108">
            <v>15.6</v>
          </cell>
          <cell r="V108">
            <v>14</v>
          </cell>
          <cell r="X108" t="str">
            <v>Occasional smoker (former daily)</v>
          </cell>
          <cell r="Y108">
            <v>10416.736000000001</v>
          </cell>
          <cell r="Z108">
            <v>10861.227999999997</v>
          </cell>
          <cell r="AA108">
            <v>9568.152</v>
          </cell>
          <cell r="AB108">
            <v>9077.9040000000005</v>
          </cell>
          <cell r="AC108">
            <v>9839.634</v>
          </cell>
          <cell r="AD108">
            <v>9023.9760000000006</v>
          </cell>
          <cell r="AE108">
            <v>9602.6</v>
          </cell>
          <cell r="AG108" t="str">
            <v>Occasional smoker (former daily)</v>
          </cell>
          <cell r="AH108">
            <v>1.8364684797394601E-2</v>
          </cell>
          <cell r="AI108">
            <v>2.0095838094793053E-2</v>
          </cell>
          <cell r="AJ108">
            <v>1.4475809096897515E-2</v>
          </cell>
          <cell r="AK108">
            <v>1.1148038112310719E-2</v>
          </cell>
          <cell r="AL108">
            <v>1.2365278639738596E-2</v>
          </cell>
          <cell r="AM108">
            <v>8.9355005338500482E-3</v>
          </cell>
          <cell r="AN108">
            <v>1.0832677381736034E-2</v>
          </cell>
          <cell r="AP108" t="str">
            <v>Occasional smoker (former daily)</v>
          </cell>
          <cell r="AQ108">
            <v>3.5260194810997629E-3</v>
          </cell>
          <cell r="AR108">
            <v>3.2957174475460606E-3</v>
          </cell>
          <cell r="AS108">
            <v>2.8662102011857084E-3</v>
          </cell>
          <cell r="AT108">
            <v>2.6978252231791939E-3</v>
          </cell>
          <cell r="AU108">
            <v>2.9429363162577857E-3</v>
          </cell>
          <cell r="AV108">
            <v>2.7878761665612152E-3</v>
          </cell>
          <cell r="AW108">
            <v>3.0331496668860895E-3</v>
          </cell>
        </row>
        <row r="109">
          <cell r="G109">
            <v>476258</v>
          </cell>
          <cell r="H109">
            <v>468278</v>
          </cell>
          <cell r="I109">
            <v>395876</v>
          </cell>
          <cell r="J109">
            <v>347439</v>
          </cell>
          <cell r="K109">
            <v>318641</v>
          </cell>
          <cell r="L109">
            <v>270886</v>
          </cell>
          <cell r="M109">
            <v>259624</v>
          </cell>
          <cell r="O109" t="str">
            <v>Former Smoker (daily or occasional)</v>
          </cell>
          <cell r="P109">
            <v>2.7</v>
          </cell>
          <cell r="Q109">
            <v>2.9</v>
          </cell>
          <cell r="R109">
            <v>3.3</v>
          </cell>
          <cell r="S109">
            <v>3.6</v>
          </cell>
          <cell r="T109">
            <v>4.2</v>
          </cell>
          <cell r="U109">
            <v>4.7</v>
          </cell>
          <cell r="V109">
            <v>4.7</v>
          </cell>
          <cell r="X109" t="str">
            <v>Former Smoker (daily or occasional)</v>
          </cell>
          <cell r="Y109">
            <v>25717.932000000001</v>
          </cell>
          <cell r="Z109">
            <v>27160.124</v>
          </cell>
          <cell r="AA109">
            <v>26127.815999999995</v>
          </cell>
          <cell r="AB109">
            <v>25015.608000000004</v>
          </cell>
          <cell r="AC109">
            <v>26765.843999999997</v>
          </cell>
          <cell r="AD109">
            <v>25463.284</v>
          </cell>
          <cell r="AE109">
            <v>24404.656000000003</v>
          </cell>
          <cell r="AG109" t="str">
            <v>Former Smoker (daily or occasional)</v>
          </cell>
          <cell r="AH109">
            <v>0.14777697516705887</v>
          </cell>
          <cell r="AI109">
            <v>0.1420936909621982</v>
          </cell>
          <cell r="AJ109">
            <v>0.11858756315792154</v>
          </cell>
          <cell r="AK109">
            <v>0.10325397775920035</v>
          </cell>
          <cell r="AL109">
            <v>9.5302342622570826E-2</v>
          </cell>
          <cell r="AM109">
            <v>8.3687791640303696E-2</v>
          </cell>
          <cell r="AN109">
            <v>8.2006794942581604E-2</v>
          </cell>
          <cell r="AP109" t="str">
            <v>Former Smoker (daily or occasional)</v>
          </cell>
          <cell r="AQ109">
            <v>8.8666185100235318E-3</v>
          </cell>
          <cell r="AR109">
            <v>8.2414340758074963E-3</v>
          </cell>
          <cell r="AS109">
            <v>7.8267791684228216E-3</v>
          </cell>
          <cell r="AT109">
            <v>7.4342863986624251E-3</v>
          </cell>
          <cell r="AU109">
            <v>8.0053967802959508E-3</v>
          </cell>
          <cell r="AV109">
            <v>7.8666524141885481E-3</v>
          </cell>
          <cell r="AW109">
            <v>7.7086387246026707E-3</v>
          </cell>
        </row>
        <row r="110">
          <cell r="G110">
            <v>83447</v>
          </cell>
          <cell r="H110">
            <v>70365</v>
          </cell>
          <cell r="I110">
            <v>65104</v>
          </cell>
          <cell r="J110">
            <v>56599</v>
          </cell>
          <cell r="K110">
            <v>45869</v>
          </cell>
          <cell r="L110">
            <v>34241</v>
          </cell>
          <cell r="M110">
            <v>35086</v>
          </cell>
          <cell r="O110" t="str">
            <v>Former smoker (daily)</v>
          </cell>
          <cell r="P110">
            <v>6.8</v>
          </cell>
          <cell r="Q110">
            <v>7.8</v>
          </cell>
          <cell r="R110">
            <v>8.6</v>
          </cell>
          <cell r="S110">
            <v>10.1</v>
          </cell>
          <cell r="T110">
            <v>11.9</v>
          </cell>
          <cell r="U110">
            <v>14.3</v>
          </cell>
          <cell r="V110">
            <v>12.9</v>
          </cell>
          <cell r="X110" t="str">
            <v>Former smoker (daily)</v>
          </cell>
          <cell r="Y110">
            <v>11348.791999999999</v>
          </cell>
          <cell r="Z110">
            <v>10976.94</v>
          </cell>
          <cell r="AA110">
            <v>11197.888000000001</v>
          </cell>
          <cell r="AB110">
            <v>11432.998</v>
          </cell>
          <cell r="AC110">
            <v>10916.822</v>
          </cell>
          <cell r="AD110">
            <v>9792.9260000000013</v>
          </cell>
          <cell r="AE110">
            <v>9052.1880000000001</v>
          </cell>
          <cell r="AG110" t="str">
            <v>Former smoker (daily)</v>
          </cell>
          <cell r="AH110">
            <v>2.5892573451292287E-2</v>
          </cell>
          <cell r="AI110">
            <v>2.135146764220202E-2</v>
          </cell>
          <cell r="AJ110">
            <v>1.9502381331107023E-2</v>
          </cell>
          <cell r="AK110">
            <v>1.6820425706938428E-2</v>
          </cell>
          <cell r="AL110">
            <v>1.3718960064005263E-2</v>
          </cell>
          <cell r="AM110">
            <v>1.0578448770167668E-2</v>
          </cell>
          <cell r="AN110">
            <v>1.1082528608123355E-2</v>
          </cell>
          <cell r="AP110" t="str">
            <v>Former smoker (daily)</v>
          </cell>
          <cell r="AQ110">
            <v>3.8838860176938429E-3</v>
          </cell>
          <cell r="AR110">
            <v>3.3308289521835148E-3</v>
          </cell>
          <cell r="AS110">
            <v>3.3544095889504076E-3</v>
          </cell>
          <cell r="AT110">
            <v>3.3977259928015622E-3</v>
          </cell>
          <cell r="AU110">
            <v>3.2651124952332525E-3</v>
          </cell>
          <cell r="AV110">
            <v>3.0254363482679529E-3</v>
          </cell>
          <cell r="AW110">
            <v>2.859292380895826E-3</v>
          </cell>
        </row>
        <row r="111">
          <cell r="G111">
            <v>392811</v>
          </cell>
          <cell r="H111">
            <v>397913</v>
          </cell>
          <cell r="I111">
            <v>330772</v>
          </cell>
          <cell r="J111">
            <v>290840</v>
          </cell>
          <cell r="K111">
            <v>272772</v>
          </cell>
          <cell r="L111">
            <v>236645</v>
          </cell>
          <cell r="M111">
            <v>224538</v>
          </cell>
          <cell r="O111" t="str">
            <v>Former smoker (occasional)</v>
          </cell>
          <cell r="P111">
            <v>3.4</v>
          </cell>
          <cell r="Q111">
            <v>3.3</v>
          </cell>
          <cell r="R111">
            <v>3.7</v>
          </cell>
          <cell r="S111">
            <v>4.3</v>
          </cell>
          <cell r="T111">
            <v>5.0999999999999996</v>
          </cell>
          <cell r="U111">
            <v>5.3</v>
          </cell>
          <cell r="V111">
            <v>5.3</v>
          </cell>
          <cell r="X111" t="str">
            <v>Former smoker (occasional)</v>
          </cell>
          <cell r="Y111">
            <v>26711.147999999997</v>
          </cell>
          <cell r="Z111">
            <v>26262.257999999998</v>
          </cell>
          <cell r="AA111">
            <v>24477.128000000004</v>
          </cell>
          <cell r="AB111">
            <v>25012.240000000002</v>
          </cell>
          <cell r="AC111">
            <v>27822.743999999999</v>
          </cell>
          <cell r="AD111">
            <v>25084.37</v>
          </cell>
          <cell r="AE111">
            <v>23801.027999999998</v>
          </cell>
          <cell r="AG111" t="str">
            <v>Former smoker (occasional)</v>
          </cell>
          <cell r="AH111">
            <v>0.12188440171576659</v>
          </cell>
          <cell r="AI111">
            <v>0.12074222331999619</v>
          </cell>
          <cell r="AJ111">
            <v>9.9085181826814514E-2</v>
          </cell>
          <cell r="AK111">
            <v>8.6433552052261928E-2</v>
          </cell>
          <cell r="AL111">
            <v>8.1583382558565565E-2</v>
          </cell>
          <cell r="AM111">
            <v>7.3109342870136027E-2</v>
          </cell>
          <cell r="AN111">
            <v>7.0924266334458239E-2</v>
          </cell>
          <cell r="AP111" t="str">
            <v>Former smoker (occasional)</v>
          </cell>
          <cell r="AQ111">
            <v>8.2881393166721277E-3</v>
          </cell>
          <cell r="AR111">
            <v>7.9689867391197471E-3</v>
          </cell>
          <cell r="AS111">
            <v>7.3323034551842749E-3</v>
          </cell>
          <cell r="AT111">
            <v>7.4332854764945257E-3</v>
          </cell>
          <cell r="AU111">
            <v>8.3215050209736879E-3</v>
          </cell>
          <cell r="AV111">
            <v>7.7495903442344185E-3</v>
          </cell>
          <cell r="AW111">
            <v>7.5179722314525736E-3</v>
          </cell>
        </row>
        <row r="112">
          <cell r="G112">
            <v>2141275</v>
          </cell>
          <cell r="H112">
            <v>2338536</v>
          </cell>
          <cell r="I112">
            <v>2537440</v>
          </cell>
          <cell r="J112">
            <v>2625486</v>
          </cell>
          <cell r="K112">
            <v>2651828</v>
          </cell>
          <cell r="L112">
            <v>2664187</v>
          </cell>
          <cell r="M112">
            <v>2644229</v>
          </cell>
          <cell r="O112" t="str">
            <v>Never Smoker</v>
          </cell>
          <cell r="P112">
            <v>0.8</v>
          </cell>
          <cell r="Q112">
            <v>0.8</v>
          </cell>
          <cell r="R112">
            <v>0.8</v>
          </cell>
          <cell r="S112">
            <v>0.9</v>
          </cell>
          <cell r="T112">
            <v>0.9</v>
          </cell>
          <cell r="U112">
            <v>1</v>
          </cell>
          <cell r="V112">
            <v>1.2</v>
          </cell>
          <cell r="X112" t="str">
            <v>Never Smoker</v>
          </cell>
          <cell r="Y112">
            <v>34260.400000000001</v>
          </cell>
          <cell r="Z112">
            <v>37416.576000000001</v>
          </cell>
          <cell r="AA112">
            <v>40599.040000000001</v>
          </cell>
          <cell r="AB112">
            <v>47258.748</v>
          </cell>
          <cell r="AC112">
            <v>47732.904000000002</v>
          </cell>
          <cell r="AD112">
            <v>53283.74</v>
          </cell>
          <cell r="AE112">
            <v>63461.495999999999</v>
          </cell>
          <cell r="AG112" t="str">
            <v>Never Smoker</v>
          </cell>
          <cell r="AH112">
            <v>0.66441118574563363</v>
          </cell>
          <cell r="AI112">
            <v>0.70960244061855382</v>
          </cell>
          <cell r="AJ112">
            <v>0.7601087872450879</v>
          </cell>
          <cell r="AK112">
            <v>0.78025746404719076</v>
          </cell>
          <cell r="AL112">
            <v>0.79313528589267157</v>
          </cell>
          <cell r="AM112">
            <v>0.82307659512416953</v>
          </cell>
          <cell r="AN112">
            <v>0.83522611693921822</v>
          </cell>
          <cell r="AP112" t="str">
            <v>Never Smoker</v>
          </cell>
          <cell r="AQ112">
            <v>1.4617046086403941E-2</v>
          </cell>
          <cell r="AR112">
            <v>1.1353639049896861E-2</v>
          </cell>
          <cell r="AS112">
            <v>1.2161740595921407E-2</v>
          </cell>
          <cell r="AT112">
            <v>1.4044634352849434E-2</v>
          </cell>
          <cell r="AU112">
            <v>1.4276435146068089E-2</v>
          </cell>
          <cell r="AV112">
            <v>1.6461531902483392E-2</v>
          </cell>
          <cell r="AW112">
            <v>2.0045426806541235E-2</v>
          </cell>
        </row>
        <row r="113">
          <cell r="G113">
            <v>1648552</v>
          </cell>
          <cell r="H113">
            <v>1689945</v>
          </cell>
          <cell r="I113">
            <v>1707545</v>
          </cell>
          <cell r="J113">
            <v>1722008</v>
          </cell>
          <cell r="K113">
            <v>1710265</v>
          </cell>
          <cell r="L113">
            <v>1657120</v>
          </cell>
          <cell r="M113">
            <v>1626444</v>
          </cell>
          <cell r="O113" t="str">
            <v>All people</v>
          </cell>
          <cell r="P113">
            <v>1.1000000000000001</v>
          </cell>
          <cell r="Q113">
            <v>1.2</v>
          </cell>
          <cell r="R113">
            <v>1.2</v>
          </cell>
          <cell r="S113">
            <v>1.3</v>
          </cell>
          <cell r="T113">
            <v>1.4</v>
          </cell>
          <cell r="U113">
            <v>1.4</v>
          </cell>
          <cell r="V113">
            <v>1.5</v>
          </cell>
          <cell r="X113" t="str">
            <v>All people</v>
          </cell>
          <cell r="Y113">
            <v>36268.144</v>
          </cell>
          <cell r="Z113">
            <v>40558.68</v>
          </cell>
          <cell r="AA113">
            <v>40981.08</v>
          </cell>
          <cell r="AB113">
            <v>44772.207999999999</v>
          </cell>
          <cell r="AC113">
            <v>47887.42</v>
          </cell>
          <cell r="AD113">
            <v>46399.360000000001</v>
          </cell>
          <cell r="AE113">
            <v>48793.32</v>
          </cell>
          <cell r="AG113" t="str">
            <v>All people</v>
          </cell>
          <cell r="AP113" t="str">
            <v>All people</v>
          </cell>
        </row>
        <row r="114">
          <cell r="G114">
            <v>292651</v>
          </cell>
          <cell r="H114">
            <v>243478</v>
          </cell>
          <cell r="I114">
            <v>204017</v>
          </cell>
          <cell r="J114">
            <v>214091</v>
          </cell>
          <cell r="K114">
            <v>216385</v>
          </cell>
          <cell r="L114">
            <v>158550</v>
          </cell>
          <cell r="M114">
            <v>152832</v>
          </cell>
          <cell r="O114" t="str">
            <v>Current Smoker (daily or occasional)</v>
          </cell>
          <cell r="P114">
            <v>3.8</v>
          </cell>
          <cell r="Q114">
            <v>4.5</v>
          </cell>
          <cell r="R114">
            <v>4.5</v>
          </cell>
          <cell r="S114">
            <v>4.9000000000000004</v>
          </cell>
          <cell r="T114">
            <v>5.0999999999999996</v>
          </cell>
          <cell r="U114">
            <v>6.2</v>
          </cell>
          <cell r="V114">
            <v>6.2</v>
          </cell>
          <cell r="X114" t="str">
            <v>Current Smoker (daily or occasional)</v>
          </cell>
          <cell r="Y114">
            <v>22241.476000000002</v>
          </cell>
          <cell r="Z114">
            <v>21913.02</v>
          </cell>
          <cell r="AA114">
            <v>18361.53</v>
          </cell>
          <cell r="AB114">
            <v>20980.918000000001</v>
          </cell>
          <cell r="AC114">
            <v>22071.27</v>
          </cell>
          <cell r="AD114">
            <v>19660.2</v>
          </cell>
          <cell r="AE114">
            <v>18951.168000000001</v>
          </cell>
          <cell r="AG114" t="str">
            <v>Current Smoker (daily or occasional)</v>
          </cell>
          <cell r="AH114">
            <v>0.17752002969879022</v>
          </cell>
          <cell r="AI114">
            <v>0.14407451130066362</v>
          </cell>
          <cell r="AJ114">
            <v>0.11947972088583317</v>
          </cell>
          <cell r="AK114">
            <v>0.12432636782175228</v>
          </cell>
          <cell r="AL114">
            <v>0.12652132856604092</v>
          </cell>
          <cell r="AM114">
            <v>9.5678043835087379E-2</v>
          </cell>
          <cell r="AN114">
            <v>9.3966961051225859E-2</v>
          </cell>
          <cell r="AP114" t="str">
            <v>Current Smoker (daily or occasional)</v>
          </cell>
          <cell r="AQ114">
            <v>1.4201602375903217E-2</v>
          </cell>
          <cell r="AR114">
            <v>1.2966706017059727E-2</v>
          </cell>
          <cell r="AS114">
            <v>1.0753174879724985E-2</v>
          </cell>
          <cell r="AT114">
            <v>1.2183984046531725E-2</v>
          </cell>
          <cell r="AU114">
            <v>1.2905175513736173E-2</v>
          </cell>
          <cell r="AV114">
            <v>1.1864077435550836E-2</v>
          </cell>
          <cell r="AW114">
            <v>1.1651903170352007E-2</v>
          </cell>
        </row>
        <row r="115">
          <cell r="G115">
            <v>201470</v>
          </cell>
          <cell r="H115">
            <v>150914</v>
          </cell>
          <cell r="I115">
            <v>115887</v>
          </cell>
          <cell r="J115">
            <v>132523</v>
          </cell>
          <cell r="K115">
            <v>124667</v>
          </cell>
          <cell r="L115">
            <v>87842</v>
          </cell>
          <cell r="M115">
            <v>69581</v>
          </cell>
          <cell r="O115" t="str">
            <v>Daily Smoker</v>
          </cell>
          <cell r="P115">
            <v>4.2</v>
          </cell>
          <cell r="Q115">
            <v>5.3</v>
          </cell>
          <cell r="R115">
            <v>9.9</v>
          </cell>
          <cell r="S115">
            <v>6.3</v>
          </cell>
          <cell r="T115">
            <v>6.6</v>
          </cell>
          <cell r="U115">
            <v>8.3000000000000007</v>
          </cell>
          <cell r="V115">
            <v>9.4</v>
          </cell>
          <cell r="X115" t="str">
            <v>Daily Smoker</v>
          </cell>
          <cell r="Y115">
            <v>16923.48</v>
          </cell>
          <cell r="Z115">
            <v>15996.883999999998</v>
          </cell>
          <cell r="AA115">
            <v>22945.626</v>
          </cell>
          <cell r="AB115">
            <v>16697.898000000001</v>
          </cell>
          <cell r="AC115">
            <v>16456.043999999998</v>
          </cell>
          <cell r="AD115">
            <v>14581.772000000003</v>
          </cell>
          <cell r="AE115">
            <v>13081.228000000001</v>
          </cell>
          <cell r="AG115" t="str">
            <v>Daily Smoker</v>
          </cell>
          <cell r="AH115">
            <v>0.1222102790812786</v>
          </cell>
          <cell r="AI115">
            <v>8.9301131101899772E-2</v>
          </cell>
          <cell r="AJ115">
            <v>6.7867611102489248E-2</v>
          </cell>
          <cell r="AK115">
            <v>7.6958411343036728E-2</v>
          </cell>
          <cell r="AL115">
            <v>7.2893382019745476E-2</v>
          </cell>
          <cell r="AM115">
            <v>5.3008834604615238E-2</v>
          </cell>
          <cell r="AN115">
            <v>4.2781061014089634E-2</v>
          </cell>
          <cell r="AP115" t="str">
            <v>Daily Smoker</v>
          </cell>
          <cell r="AQ115">
            <v>1.1243345675477629E-2</v>
          </cell>
          <cell r="AR115">
            <v>9.4659198968013759E-3</v>
          </cell>
          <cell r="AS115">
            <v>1.343778699829287E-2</v>
          </cell>
          <cell r="AT115">
            <v>9.6967598292226273E-3</v>
          </cell>
          <cell r="AU115">
            <v>9.6219264266064024E-3</v>
          </cell>
          <cell r="AV115">
            <v>8.7994665443661309E-3</v>
          </cell>
          <cell r="AW115">
            <v>8.042839470648851E-3</v>
          </cell>
        </row>
        <row r="116">
          <cell r="G116">
            <v>91181</v>
          </cell>
          <cell r="H116">
            <v>92564</v>
          </cell>
          <cell r="I116">
            <v>88130</v>
          </cell>
          <cell r="J116">
            <v>81568</v>
          </cell>
          <cell r="K116">
            <v>91718</v>
          </cell>
          <cell r="L116">
            <v>70708</v>
          </cell>
          <cell r="M116">
            <v>83251</v>
          </cell>
          <cell r="O116" t="str">
            <v xml:space="preserve">Occasional smoker (all) </v>
          </cell>
          <cell r="P116">
            <v>7.1</v>
          </cell>
          <cell r="Q116">
            <v>6.7</v>
          </cell>
          <cell r="R116">
            <v>7.1</v>
          </cell>
          <cell r="S116">
            <v>7.9</v>
          </cell>
          <cell r="T116">
            <v>7.8</v>
          </cell>
          <cell r="U116">
            <v>9.1</v>
          </cell>
          <cell r="V116">
            <v>8.5</v>
          </cell>
          <cell r="X116" t="str">
            <v xml:space="preserve">Occasional smoker (all) </v>
          </cell>
          <cell r="Y116">
            <v>12947.701999999999</v>
          </cell>
          <cell r="Z116">
            <v>12403.576000000001</v>
          </cell>
          <cell r="AA116">
            <v>12514.46</v>
          </cell>
          <cell r="AB116">
            <v>12887.744000000001</v>
          </cell>
          <cell r="AC116">
            <v>14308.008</v>
          </cell>
          <cell r="AD116">
            <v>12868.855999999998</v>
          </cell>
          <cell r="AE116">
            <v>14152.67</v>
          </cell>
          <cell r="AG116" t="str">
            <v xml:space="preserve">Occasional smoker (all) </v>
          </cell>
          <cell r="AH116">
            <v>5.5309750617511609E-2</v>
          </cell>
          <cell r="AI116">
            <v>5.4773380198763863E-2</v>
          </cell>
          <cell r="AJ116">
            <v>5.1612109783343921E-2</v>
          </cell>
          <cell r="AK116">
            <v>4.7367956478715549E-2</v>
          </cell>
          <cell r="AL116">
            <v>5.3627946546295456E-2</v>
          </cell>
          <cell r="AM116">
            <v>4.2669209230472141E-2</v>
          </cell>
          <cell r="AN116">
            <v>5.1185900037136231E-2</v>
          </cell>
          <cell r="AP116" t="str">
            <v xml:space="preserve">Occasional smoker (all) </v>
          </cell>
          <cell r="AQ116">
            <v>7.8539845876866472E-3</v>
          </cell>
          <cell r="AR116">
            <v>7.3396329466343582E-3</v>
          </cell>
          <cell r="AS116">
            <v>7.3289195892348368E-3</v>
          </cell>
          <cell r="AT116">
            <v>7.4841371236370573E-3</v>
          </cell>
          <cell r="AU116">
            <v>8.3659596612220902E-3</v>
          </cell>
          <cell r="AV116">
            <v>7.7657960799459294E-3</v>
          </cell>
          <cell r="AW116">
            <v>8.7016030063131588E-3</v>
          </cell>
        </row>
        <row r="117">
          <cell r="G117">
            <v>63116</v>
          </cell>
          <cell r="H117">
            <v>62596</v>
          </cell>
          <cell r="I117">
            <v>65325</v>
          </cell>
          <cell r="J117">
            <v>61511</v>
          </cell>
          <cell r="K117">
            <v>70465</v>
          </cell>
          <cell r="L117">
            <v>57386</v>
          </cell>
          <cell r="M117">
            <v>58598</v>
          </cell>
          <cell r="O117" t="str">
            <v xml:space="preserve">Occasional smoker (always) </v>
          </cell>
          <cell r="P117">
            <v>7.6</v>
          </cell>
          <cell r="Q117">
            <v>8.6</v>
          </cell>
          <cell r="R117">
            <v>8.6</v>
          </cell>
          <cell r="S117">
            <v>9.3000000000000007</v>
          </cell>
          <cell r="T117">
            <v>8.9</v>
          </cell>
          <cell r="U117">
            <v>10.5</v>
          </cell>
          <cell r="V117">
            <v>10.3</v>
          </cell>
          <cell r="X117" t="str">
            <v xml:space="preserve">Occasional smoker (always) </v>
          </cell>
          <cell r="Y117">
            <v>9593.6319999999996</v>
          </cell>
          <cell r="Z117">
            <v>10766.511999999999</v>
          </cell>
          <cell r="AA117">
            <v>11235.9</v>
          </cell>
          <cell r="AB117">
            <v>11441.046</v>
          </cell>
          <cell r="AC117">
            <v>12542.77</v>
          </cell>
          <cell r="AD117">
            <v>12051.06</v>
          </cell>
          <cell r="AE117">
            <v>12071.188</v>
          </cell>
          <cell r="AG117" t="str">
            <v xml:space="preserve">Occasional smoker (always) </v>
          </cell>
          <cell r="AH117">
            <v>3.8285719831706859E-2</v>
          </cell>
          <cell r="AI117">
            <v>3.7040258706644298E-2</v>
          </cell>
          <cell r="AJ117">
            <v>3.8256678447712945E-2</v>
          </cell>
          <cell r="AK117">
            <v>3.5720507686375441E-2</v>
          </cell>
          <cell r="AL117">
            <v>4.120121735520519E-2</v>
          </cell>
          <cell r="AM117">
            <v>3.4629960413247077E-2</v>
          </cell>
          <cell r="AN117">
            <v>3.6028292397401941E-2</v>
          </cell>
          <cell r="AP117" t="str">
            <v xml:space="preserve">Occasional smoker (always) </v>
          </cell>
          <cell r="AQ117">
            <v>6.6617152507169927E-3</v>
          </cell>
          <cell r="AR117">
            <v>6.3709244975428195E-3</v>
          </cell>
          <cell r="AS117">
            <v>6.580148693006627E-3</v>
          </cell>
          <cell r="AT117">
            <v>6.6440144296658317E-3</v>
          </cell>
          <cell r="AU117">
            <v>7.3338166892265248E-3</v>
          </cell>
          <cell r="AV117">
            <v>7.2722916867818867E-3</v>
          </cell>
          <cell r="AW117">
            <v>7.4218282338648E-3</v>
          </cell>
        </row>
        <row r="118">
          <cell r="G118">
            <v>28065</v>
          </cell>
          <cell r="H118">
            <v>29968</v>
          </cell>
          <cell r="I118">
            <v>22805</v>
          </cell>
          <cell r="J118">
            <v>20057</v>
          </cell>
          <cell r="K118">
            <v>21253</v>
          </cell>
          <cell r="L118">
            <v>13322</v>
          </cell>
          <cell r="M118">
            <v>24653</v>
          </cell>
          <cell r="O118" t="str">
            <v>Occasional smoker (former daily)</v>
          </cell>
          <cell r="P118">
            <v>12.6</v>
          </cell>
          <cell r="Q118">
            <v>13.3</v>
          </cell>
          <cell r="R118">
            <v>14.2</v>
          </cell>
          <cell r="S118">
            <v>16.100000000000001</v>
          </cell>
          <cell r="T118">
            <v>16.899999999999999</v>
          </cell>
          <cell r="U118">
            <v>21.7</v>
          </cell>
          <cell r="V118">
            <v>15.7</v>
          </cell>
          <cell r="X118" t="str">
            <v>Occasional smoker (former daily)</v>
          </cell>
          <cell r="Y118">
            <v>7072.38</v>
          </cell>
          <cell r="Z118">
            <v>7971.4880000000003</v>
          </cell>
          <cell r="AA118">
            <v>6476.62</v>
          </cell>
          <cell r="AB118">
            <v>6458.3540000000003</v>
          </cell>
          <cell r="AC118">
            <v>7183.5139999999992</v>
          </cell>
          <cell r="AD118">
            <v>5781.7479999999996</v>
          </cell>
          <cell r="AE118">
            <v>7741.0419999999995</v>
          </cell>
          <cell r="AG118" t="str">
            <v>Occasional smoker (former daily)</v>
          </cell>
          <cell r="AH118">
            <v>1.7024030785804754E-2</v>
          </cell>
          <cell r="AI118">
            <v>1.7733121492119565E-2</v>
          </cell>
          <cell r="AJ118">
            <v>1.3355431335630979E-2</v>
          </cell>
          <cell r="AK118">
            <v>1.1647448792340104E-2</v>
          </cell>
          <cell r="AL118">
            <v>1.242672919109027E-2</v>
          </cell>
          <cell r="AM118">
            <v>8.039248817225066E-3</v>
          </cell>
          <cell r="AN118">
            <v>1.5157607639734292E-2</v>
          </cell>
          <cell r="AP118" t="str">
            <v>Occasional smoker (former daily)</v>
          </cell>
          <cell r="AQ118">
            <v>4.6305363737388925E-3</v>
          </cell>
          <cell r="AR118">
            <v>4.7170103169038051E-3</v>
          </cell>
          <cell r="AS118">
            <v>3.7929424993191981E-3</v>
          </cell>
          <cell r="AT118">
            <v>3.7504785111335138E-3</v>
          </cell>
          <cell r="AU118">
            <v>4.2002344665885106E-3</v>
          </cell>
          <cell r="AV118">
            <v>3.4890339866756786E-3</v>
          </cell>
          <cell r="AW118">
            <v>4.7594887988765674E-3</v>
          </cell>
        </row>
        <row r="119">
          <cell r="G119">
            <v>242357</v>
          </cell>
          <cell r="H119">
            <v>245477</v>
          </cell>
          <cell r="I119">
            <v>196975</v>
          </cell>
          <cell r="J119">
            <v>183133</v>
          </cell>
          <cell r="K119">
            <v>163632</v>
          </cell>
          <cell r="L119">
            <v>145252</v>
          </cell>
          <cell r="M119">
            <v>156131</v>
          </cell>
          <cell r="O119" t="str">
            <v>Former Smoker (daily or occasional)</v>
          </cell>
          <cell r="P119">
            <v>4.2</v>
          </cell>
          <cell r="Q119">
            <v>4.5</v>
          </cell>
          <cell r="R119">
            <v>5.3</v>
          </cell>
          <cell r="S119">
            <v>5.8</v>
          </cell>
          <cell r="T119">
            <v>6.1</v>
          </cell>
          <cell r="U119">
            <v>6.8</v>
          </cell>
          <cell r="V119">
            <v>6.2</v>
          </cell>
          <cell r="X119" t="str">
            <v>Former Smoker (daily or occasional)</v>
          </cell>
          <cell r="Y119">
            <v>20357.988000000001</v>
          </cell>
          <cell r="Z119">
            <v>22092.93</v>
          </cell>
          <cell r="AA119">
            <v>20879.349999999999</v>
          </cell>
          <cell r="AB119">
            <v>21243.428</v>
          </cell>
          <cell r="AC119">
            <v>19963.103999999999</v>
          </cell>
          <cell r="AD119">
            <v>19754.272000000001</v>
          </cell>
          <cell r="AE119">
            <v>19360.244000000002</v>
          </cell>
          <cell r="AG119" t="str">
            <v>Former Smoker (daily or occasional)</v>
          </cell>
          <cell r="AH119">
            <v>0.14701204450936337</v>
          </cell>
          <cell r="AI119">
            <v>0.14525739003340346</v>
          </cell>
          <cell r="AJ119">
            <v>0.11535567144643333</v>
          </cell>
          <cell r="AK119">
            <v>0.10634851870606873</v>
          </cell>
          <cell r="AL119">
            <v>9.5676401025572066E-2</v>
          </cell>
          <cell r="AM119">
            <v>8.7653277976247945E-2</v>
          </cell>
          <cell r="AN119">
            <v>9.5995312473100822E-2</v>
          </cell>
          <cell r="AP119" t="str">
            <v>Former Smoker (daily or occasional)</v>
          </cell>
          <cell r="AQ119">
            <v>1.3525108094861429E-2</v>
          </cell>
          <cell r="AR119">
            <v>1.2782650322939506E-2</v>
          </cell>
          <cell r="AS119">
            <v>1.1996989830429065E-2</v>
          </cell>
          <cell r="AT119">
            <v>1.1911034095079698E-2</v>
          </cell>
          <cell r="AU119">
            <v>1.1672520925119792E-2</v>
          </cell>
          <cell r="AV119">
            <v>1.1920845804769719E-2</v>
          </cell>
          <cell r="AW119">
            <v>1.1903418746664502E-2</v>
          </cell>
        </row>
        <row r="120">
          <cell r="G120">
            <v>41394</v>
          </cell>
          <cell r="H120">
            <v>35627</v>
          </cell>
          <cell r="I120">
            <v>27742</v>
          </cell>
          <cell r="J120">
            <v>26783</v>
          </cell>
          <cell r="K120">
            <v>21012</v>
          </cell>
          <cell r="L120">
            <v>13785</v>
          </cell>
          <cell r="M120">
            <v>19324</v>
          </cell>
          <cell r="O120" t="str">
            <v>Former smoker (daily)</v>
          </cell>
          <cell r="P120">
            <v>9.8000000000000007</v>
          </cell>
          <cell r="Q120">
            <v>12.2</v>
          </cell>
          <cell r="R120">
            <v>13.3</v>
          </cell>
          <cell r="S120">
            <v>14.4</v>
          </cell>
          <cell r="T120">
            <v>16.899999999999999</v>
          </cell>
          <cell r="U120">
            <v>21.7</v>
          </cell>
          <cell r="V120">
            <v>17.600000000000001</v>
          </cell>
          <cell r="X120" t="str">
            <v>Former smoker (daily)</v>
          </cell>
          <cell r="Y120">
            <v>8113.2240000000002</v>
          </cell>
          <cell r="Z120">
            <v>8692.9879999999994</v>
          </cell>
          <cell r="AA120">
            <v>7379.3720000000003</v>
          </cell>
          <cell r="AB120">
            <v>7713.5039999999999</v>
          </cell>
          <cell r="AC120">
            <v>7102.0559999999996</v>
          </cell>
          <cell r="AD120">
            <v>5982.69</v>
          </cell>
          <cell r="AE120">
            <v>6802.0480000000007</v>
          </cell>
          <cell r="AG120" t="str">
            <v>Former smoker (daily)</v>
          </cell>
          <cell r="AH120">
            <v>2.5109308047304543E-2</v>
          </cell>
          <cell r="AI120">
            <v>2.1081751181251461E-2</v>
          </cell>
          <cell r="AJ120">
            <v>1.6246716777595906E-2</v>
          </cell>
          <cell r="AK120">
            <v>1.55533539913868E-2</v>
          </cell>
          <cell r="AL120">
            <v>1.2285815356099785E-2</v>
          </cell>
          <cell r="AM120">
            <v>8.3186492227478991E-3</v>
          </cell>
          <cell r="AN120">
            <v>1.1881134548745608E-2</v>
          </cell>
          <cell r="AP120" t="str">
            <v>Former smoker (daily)</v>
          </cell>
          <cell r="AQ120">
            <v>5.3231733060285624E-3</v>
          </cell>
          <cell r="AR120">
            <v>4.7223122646003271E-3</v>
          </cell>
          <cell r="AS120">
            <v>4.3216266628405111E-3</v>
          </cell>
          <cell r="AT120">
            <v>4.4793659495193979E-3</v>
          </cell>
          <cell r="AU120">
            <v>4.1526055903617267E-3</v>
          </cell>
          <cell r="AV120">
            <v>3.6102937626725879E-3</v>
          </cell>
          <cell r="AW120">
            <v>4.1821593611584542E-3</v>
          </cell>
        </row>
        <row r="121">
          <cell r="G121">
            <v>191848</v>
          </cell>
          <cell r="H121">
            <v>209850</v>
          </cell>
          <cell r="I121">
            <v>169233</v>
          </cell>
          <cell r="J121">
            <v>156350</v>
          </cell>
          <cell r="K121">
            <v>142620</v>
          </cell>
          <cell r="L121">
            <v>131467</v>
          </cell>
          <cell r="M121">
            <v>136807</v>
          </cell>
          <cell r="O121" t="str">
            <v>Former smoker (occasional)</v>
          </cell>
          <cell r="P121">
            <v>5</v>
          </cell>
          <cell r="Q121">
            <v>4.5</v>
          </cell>
          <cell r="R121">
            <v>5.3</v>
          </cell>
          <cell r="S121">
            <v>5.8</v>
          </cell>
          <cell r="T121">
            <v>6.6</v>
          </cell>
          <cell r="U121">
            <v>6.8</v>
          </cell>
          <cell r="V121">
            <v>6.8</v>
          </cell>
          <cell r="X121" t="str">
            <v>Former smoker (occasional)</v>
          </cell>
          <cell r="Y121">
            <v>19184.8</v>
          </cell>
          <cell r="Z121">
            <v>18886.5</v>
          </cell>
          <cell r="AA121">
            <v>17938.698</v>
          </cell>
          <cell r="AB121">
            <v>18136.599999999999</v>
          </cell>
          <cell r="AC121">
            <v>18825.84</v>
          </cell>
          <cell r="AD121">
            <v>17879.511999999999</v>
          </cell>
          <cell r="AE121">
            <v>18605.752</v>
          </cell>
          <cell r="AG121" t="str">
            <v>Former smoker (occasional)</v>
          </cell>
          <cell r="AH121">
            <v>0.12190273646205882</v>
          </cell>
          <cell r="AI121">
            <v>0.12417563885215199</v>
          </cell>
          <cell r="AJ121">
            <v>9.9108954668837429E-2</v>
          </cell>
          <cell r="AK121">
            <v>9.0795164714681936E-2</v>
          </cell>
          <cell r="AL121">
            <v>8.3390585669472272E-2</v>
          </cell>
          <cell r="AM121">
            <v>7.9334628753500044E-2</v>
          </cell>
          <cell r="AN121">
            <v>8.4114177924355216E-2</v>
          </cell>
          <cell r="AP121" t="str">
            <v>Former smoker (occasional)</v>
          </cell>
          <cell r="AQ121">
            <v>1.2921690064978236E-2</v>
          </cell>
          <cell r="AR121">
            <v>1.1175807496693679E-2</v>
          </cell>
          <cell r="AS121">
            <v>1.0307331285559093E-2</v>
          </cell>
          <cell r="AT121">
            <v>1.0532239106903105E-2</v>
          </cell>
          <cell r="AU121">
            <v>1.1007557308370339E-2</v>
          </cell>
          <cell r="AV121">
            <v>1.0789509510476004E-2</v>
          </cell>
          <cell r="AW121">
            <v>1.1439528197712309E-2</v>
          </cell>
        </row>
        <row r="122">
          <cell r="G122">
            <v>1113544</v>
          </cell>
          <cell r="H122">
            <v>1200990</v>
          </cell>
          <cell r="I122">
            <v>1306553</v>
          </cell>
          <cell r="J122">
            <v>1324784</v>
          </cell>
          <cell r="K122">
            <v>1330248</v>
          </cell>
          <cell r="L122">
            <v>1353318</v>
          </cell>
          <cell r="M122">
            <v>1317481</v>
          </cell>
          <cell r="O122" t="str">
            <v>Never Smoker</v>
          </cell>
          <cell r="P122">
            <v>1.5</v>
          </cell>
          <cell r="Q122">
            <v>1.2</v>
          </cell>
          <cell r="R122">
            <v>1.8</v>
          </cell>
          <cell r="S122">
            <v>1.3</v>
          </cell>
          <cell r="T122">
            <v>1.4</v>
          </cell>
          <cell r="U122">
            <v>2</v>
          </cell>
          <cell r="V122">
            <v>2</v>
          </cell>
          <cell r="X122" t="str">
            <v>Never Smoker</v>
          </cell>
          <cell r="Y122">
            <v>33406.32</v>
          </cell>
          <cell r="Z122">
            <v>28823.759999999998</v>
          </cell>
          <cell r="AA122">
            <v>47035.907999999996</v>
          </cell>
          <cell r="AB122">
            <v>34444.383999999998</v>
          </cell>
          <cell r="AC122">
            <v>37246.943999999996</v>
          </cell>
          <cell r="AD122">
            <v>54132.72</v>
          </cell>
          <cell r="AE122">
            <v>52699.24</v>
          </cell>
          <cell r="AG122" t="str">
            <v>Never Smoker</v>
          </cell>
          <cell r="AH122">
            <v>0.67546792579184645</v>
          </cell>
          <cell r="AI122">
            <v>0.71066809866593295</v>
          </cell>
          <cell r="AJ122">
            <v>0.76516460766773353</v>
          </cell>
          <cell r="AK122">
            <v>0.76932511347217902</v>
          </cell>
          <cell r="AL122">
            <v>0.77780227040838701</v>
          </cell>
          <cell r="AM122">
            <v>0.81666867818866462</v>
          </cell>
          <cell r="AN122">
            <v>0.81003772647567329</v>
          </cell>
          <cell r="AP122" t="str">
            <v>Never Smoker</v>
          </cell>
          <cell r="AQ122">
            <v>2.0264037773755392E-2</v>
          </cell>
          <cell r="AR122">
            <v>1.7056034367982392E-2</v>
          </cell>
          <cell r="AS122">
            <v>1.8363950584025603E-2</v>
          </cell>
          <cell r="AT122">
            <v>2.0002452950276653E-2</v>
          </cell>
          <cell r="AU122">
            <v>1.7111649948984516E-2</v>
          </cell>
          <cell r="AV122">
            <v>2.2866722989282606E-2</v>
          </cell>
          <cell r="AW122">
            <v>3.2401509059026931E-2</v>
          </cell>
        </row>
        <row r="123">
          <cell r="G123">
            <v>1574264</v>
          </cell>
          <cell r="H123">
            <v>1605613</v>
          </cell>
          <cell r="I123">
            <v>1630714</v>
          </cell>
          <cell r="J123">
            <v>1642889</v>
          </cell>
          <cell r="K123">
            <v>1633210</v>
          </cell>
          <cell r="L123">
            <v>1579744</v>
          </cell>
          <cell r="M123">
            <v>1539440</v>
          </cell>
          <cell r="O123" t="str">
            <v>All people</v>
          </cell>
          <cell r="P123">
            <v>1.1000000000000001</v>
          </cell>
          <cell r="Q123">
            <v>1.2</v>
          </cell>
          <cell r="R123">
            <v>1.2</v>
          </cell>
          <cell r="S123">
            <v>1.3</v>
          </cell>
          <cell r="T123">
            <v>1.4</v>
          </cell>
          <cell r="U123">
            <v>1.4</v>
          </cell>
          <cell r="V123">
            <v>1.5</v>
          </cell>
          <cell r="X123" t="str">
            <v>All people</v>
          </cell>
          <cell r="Y123">
            <v>34633.808000000005</v>
          </cell>
          <cell r="Z123">
            <v>38534.712</v>
          </cell>
          <cell r="AA123">
            <v>39137.135999999999</v>
          </cell>
          <cell r="AB123">
            <v>42715.114000000001</v>
          </cell>
          <cell r="AC123">
            <v>45729.88</v>
          </cell>
          <cell r="AD123">
            <v>44232.831999999995</v>
          </cell>
          <cell r="AE123">
            <v>46183.199999999997</v>
          </cell>
          <cell r="AG123" t="str">
            <v>All people</v>
          </cell>
          <cell r="AP123" t="str">
            <v>All people</v>
          </cell>
        </row>
        <row r="124">
          <cell r="G124">
            <v>312632</v>
          </cell>
          <cell r="H124">
            <v>245266</v>
          </cell>
          <cell r="I124">
            <v>200926</v>
          </cell>
          <cell r="J124">
            <v>177881</v>
          </cell>
          <cell r="K124">
            <v>156621</v>
          </cell>
          <cell r="L124">
            <v>143241</v>
          </cell>
          <cell r="M124">
            <v>109199</v>
          </cell>
          <cell r="O124" t="str">
            <v>Current Smoker (daily or occasional)</v>
          </cell>
          <cell r="P124">
            <v>3.4</v>
          </cell>
          <cell r="Q124">
            <v>4.5</v>
          </cell>
          <cell r="R124">
            <v>4.5</v>
          </cell>
          <cell r="S124">
            <v>5.8</v>
          </cell>
          <cell r="T124">
            <v>6.1</v>
          </cell>
          <cell r="U124">
            <v>6.8</v>
          </cell>
          <cell r="V124">
            <v>7.6</v>
          </cell>
          <cell r="X124" t="str">
            <v>Current Smoker (daily or occasional)</v>
          </cell>
          <cell r="Y124">
            <v>21258.976000000002</v>
          </cell>
          <cell r="Z124">
            <v>22073.94</v>
          </cell>
          <cell r="AA124">
            <v>18083.34</v>
          </cell>
          <cell r="AB124">
            <v>20634.196</v>
          </cell>
          <cell r="AC124">
            <v>19107.761999999999</v>
          </cell>
          <cell r="AD124">
            <v>19480.775999999998</v>
          </cell>
          <cell r="AE124">
            <v>16598.248</v>
          </cell>
          <cell r="AG124" t="str">
            <v>Current Smoker (daily or occasional)</v>
          </cell>
          <cell r="AH124">
            <v>0.19858930903584152</v>
          </cell>
          <cell r="AI124">
            <v>0.15275536508486168</v>
          </cell>
          <cell r="AJ124">
            <v>0.1232135126085874</v>
          </cell>
          <cell r="AK124">
            <v>0.10827329174399487</v>
          </cell>
          <cell r="AL124">
            <v>9.5897649414343533E-2</v>
          </cell>
          <cell r="AM124">
            <v>9.0673552170478261E-2</v>
          </cell>
          <cell r="AN124">
            <v>7.0934235826014658E-2</v>
          </cell>
          <cell r="AP124" t="str">
            <v>Current Smoker (daily or occasional)</v>
          </cell>
          <cell r="AQ124">
            <v>1.429843025058059E-2</v>
          </cell>
          <cell r="AR124">
            <v>1.3442472127467828E-2</v>
          </cell>
          <cell r="AS124">
            <v>1.1089216134772865E-2</v>
          </cell>
          <cell r="AT124">
            <v>1.2126608675327426E-2</v>
          </cell>
          <cell r="AU124">
            <v>1.169951322854991E-2</v>
          </cell>
          <cell r="AV124">
            <v>1.2331603095185044E-2</v>
          </cell>
          <cell r="AW124">
            <v>1.0782003845554227E-2</v>
          </cell>
        </row>
        <row r="125">
          <cell r="G125">
            <v>215367</v>
          </cell>
          <cell r="H125">
            <v>149009</v>
          </cell>
          <cell r="I125">
            <v>114425</v>
          </cell>
          <cell r="J125">
            <v>108029</v>
          </cell>
          <cell r="K125">
            <v>88385</v>
          </cell>
          <cell r="L125">
            <v>79240</v>
          </cell>
          <cell r="M125">
            <v>63013</v>
          </cell>
          <cell r="O125" t="str">
            <v>Daily Smoker</v>
          </cell>
          <cell r="P125">
            <v>4.2</v>
          </cell>
          <cell r="Q125">
            <v>5.8</v>
          </cell>
          <cell r="R125">
            <v>8.9</v>
          </cell>
          <cell r="S125">
            <v>7.1</v>
          </cell>
          <cell r="T125">
            <v>8</v>
          </cell>
          <cell r="U125">
            <v>8.8000000000000007</v>
          </cell>
          <cell r="V125">
            <v>9.9</v>
          </cell>
          <cell r="X125" t="str">
            <v>Daily Smoker</v>
          </cell>
          <cell r="Y125">
            <v>18090.828000000001</v>
          </cell>
          <cell r="Z125">
            <v>17285.043999999998</v>
          </cell>
          <cell r="AA125">
            <v>20367.650000000001</v>
          </cell>
          <cell r="AB125">
            <v>15340.117999999999</v>
          </cell>
          <cell r="AC125">
            <v>14141.6</v>
          </cell>
          <cell r="AD125">
            <v>13946.24</v>
          </cell>
          <cell r="AE125">
            <v>12476.574000000001</v>
          </cell>
          <cell r="AG125" t="str">
            <v>Daily Smoker</v>
          </cell>
          <cell r="AH125">
            <v>0.13680488151923692</v>
          </cell>
          <cell r="AI125">
            <v>9.2805053272488447E-2</v>
          </cell>
          <cell r="AJ125">
            <v>7.0168650051449857E-2</v>
          </cell>
          <cell r="AK125">
            <v>6.5755507523636722E-2</v>
          </cell>
          <cell r="AL125">
            <v>5.411735171839506E-2</v>
          </cell>
          <cell r="AM125">
            <v>5.0160025928251667E-2</v>
          </cell>
          <cell r="AN125">
            <v>4.0932416982798939E-2</v>
          </cell>
          <cell r="AP125" t="str">
            <v>Daily Smoker</v>
          </cell>
          <cell r="AQ125">
            <v>1.2586049099769797E-2</v>
          </cell>
          <cell r="AR125">
            <v>1.076538617960866E-2</v>
          </cell>
          <cell r="AS125">
            <v>1.2490019709158076E-2</v>
          </cell>
          <cell r="AT125">
            <v>9.3372820683564131E-3</v>
          </cell>
          <cell r="AU125">
            <v>8.6587762749432088E-3</v>
          </cell>
          <cell r="AV125">
            <v>8.8281645633722945E-3</v>
          </cell>
          <cell r="AW125">
            <v>8.1046185625941909E-3</v>
          </cell>
        </row>
        <row r="126">
          <cell r="G126">
            <v>97265</v>
          </cell>
          <cell r="H126">
            <v>96257</v>
          </cell>
          <cell r="I126">
            <v>86501</v>
          </cell>
          <cell r="J126">
            <v>69852</v>
          </cell>
          <cell r="K126">
            <v>68236</v>
          </cell>
          <cell r="L126">
            <v>64001</v>
          </cell>
          <cell r="M126">
            <v>46186</v>
          </cell>
          <cell r="O126" t="str">
            <v xml:space="preserve">Occasional smoker (all) </v>
          </cell>
          <cell r="P126">
            <v>6.9</v>
          </cell>
          <cell r="Q126">
            <v>6.7</v>
          </cell>
          <cell r="R126">
            <v>7.1</v>
          </cell>
          <cell r="S126">
            <v>8.9</v>
          </cell>
          <cell r="T126">
            <v>9.3000000000000007</v>
          </cell>
          <cell r="U126">
            <v>10</v>
          </cell>
          <cell r="V126">
            <v>12.1</v>
          </cell>
          <cell r="X126" t="str">
            <v xml:space="preserve">Occasional smoker (all) </v>
          </cell>
          <cell r="Y126">
            <v>13422.57</v>
          </cell>
          <cell r="Z126">
            <v>12898.438</v>
          </cell>
          <cell r="AA126">
            <v>12283.142</v>
          </cell>
          <cell r="AB126">
            <v>12433.656000000001</v>
          </cell>
          <cell r="AC126">
            <v>12691.896000000001</v>
          </cell>
          <cell r="AD126">
            <v>12800.2</v>
          </cell>
          <cell r="AE126">
            <v>11177.011999999999</v>
          </cell>
          <cell r="AG126" t="str">
            <v xml:space="preserve">Occasional smoker (all) </v>
          </cell>
          <cell r="AH126">
            <v>6.1784427516604581E-2</v>
          </cell>
          <cell r="AI126">
            <v>5.9950311812373216E-2</v>
          </cell>
          <cell r="AJ126">
            <v>5.304486255713755E-2</v>
          </cell>
          <cell r="AK126">
            <v>4.2517784220358165E-2</v>
          </cell>
          <cell r="AL126">
            <v>4.1780297695948466E-2</v>
          </cell>
          <cell r="AM126">
            <v>4.0513526242226587E-2</v>
          </cell>
          <cell r="AN126">
            <v>3.0001818843215716E-2</v>
          </cell>
          <cell r="AP126" t="str">
            <v xml:space="preserve">Occasional smoker (all) </v>
          </cell>
          <cell r="AQ126">
            <v>8.5262509972914326E-3</v>
          </cell>
          <cell r="AR126">
            <v>8.0333417828580105E-3</v>
          </cell>
          <cell r="AS126">
            <v>7.5323704831135319E-3</v>
          </cell>
          <cell r="AT126">
            <v>7.5681655912237531E-3</v>
          </cell>
          <cell r="AU126">
            <v>7.7711353714464146E-3</v>
          </cell>
          <cell r="AV126">
            <v>8.1027052484453181E-3</v>
          </cell>
          <cell r="AW126">
            <v>7.2604401600582028E-3</v>
          </cell>
        </row>
        <row r="127">
          <cell r="G127">
            <v>66144</v>
          </cell>
          <cell r="H127">
            <v>59998</v>
          </cell>
          <cell r="I127">
            <v>60982</v>
          </cell>
          <cell r="J127">
            <v>52397</v>
          </cell>
          <cell r="K127">
            <v>48146</v>
          </cell>
          <cell r="L127">
            <v>48400</v>
          </cell>
          <cell r="M127">
            <v>36544</v>
          </cell>
          <cell r="O127" t="str">
            <v xml:space="preserve">Occasional smoker (always) </v>
          </cell>
          <cell r="P127">
            <v>7.6</v>
          </cell>
          <cell r="Q127">
            <v>8.9</v>
          </cell>
          <cell r="R127">
            <v>8.6</v>
          </cell>
          <cell r="S127">
            <v>10.1</v>
          </cell>
          <cell r="T127">
            <v>11.9</v>
          </cell>
          <cell r="U127">
            <v>11.6</v>
          </cell>
          <cell r="V127">
            <v>12.9</v>
          </cell>
          <cell r="X127" t="str">
            <v xml:space="preserve">Occasional smoker (always) </v>
          </cell>
          <cell r="Y127">
            <v>10053.887999999999</v>
          </cell>
          <cell r="Z127">
            <v>10679.644000000002</v>
          </cell>
          <cell r="AA127">
            <v>10488.903999999999</v>
          </cell>
          <cell r="AB127">
            <v>10584.194</v>
          </cell>
          <cell r="AC127">
            <v>11458.748</v>
          </cell>
          <cell r="AD127">
            <v>11228.8</v>
          </cell>
          <cell r="AE127">
            <v>9428.3520000000008</v>
          </cell>
          <cell r="AG127" t="str">
            <v xml:space="preserve">Occasional smoker (always) </v>
          </cell>
          <cell r="AH127">
            <v>4.201582453768872E-2</v>
          </cell>
          <cell r="AI127">
            <v>3.7367659579238585E-2</v>
          </cell>
          <cell r="AJ127">
            <v>3.7395889162661261E-2</v>
          </cell>
          <cell r="AK127">
            <v>3.1893207636060621E-2</v>
          </cell>
          <cell r="AL127">
            <v>2.947936885030094E-2</v>
          </cell>
          <cell r="AM127">
            <v>3.063787550387911E-2</v>
          </cell>
          <cell r="AN127">
            <v>2.373850231252923E-2</v>
          </cell>
          <cell r="AP127" t="str">
            <v xml:space="preserve">Occasional smoker (always) </v>
          </cell>
          <cell r="AQ127">
            <v>6.9746268732563278E-3</v>
          </cell>
          <cell r="AR127">
            <v>6.6514434051044681E-3</v>
          </cell>
          <cell r="AS127">
            <v>6.4320929359777367E-3</v>
          </cell>
          <cell r="AT127">
            <v>6.4424279424842457E-3</v>
          </cell>
          <cell r="AU127">
            <v>7.0160897863716246E-3</v>
          </cell>
          <cell r="AV127">
            <v>7.1079871168999529E-3</v>
          </cell>
          <cell r="AW127">
            <v>6.1245335966325408E-3</v>
          </cell>
        </row>
        <row r="128">
          <cell r="G128">
            <v>31121</v>
          </cell>
          <cell r="H128">
            <v>36259</v>
          </cell>
          <cell r="I128">
            <v>25519</v>
          </cell>
          <cell r="J128">
            <v>17455</v>
          </cell>
          <cell r="K128">
            <v>20090</v>
          </cell>
          <cell r="L128">
            <v>15601</v>
          </cell>
          <cell r="M128">
            <v>9642</v>
          </cell>
          <cell r="O128" t="str">
            <v>Occasional smoker (former daily)</v>
          </cell>
          <cell r="P128">
            <v>11.4</v>
          </cell>
          <cell r="Q128">
            <v>11.2</v>
          </cell>
          <cell r="R128">
            <v>13.3</v>
          </cell>
          <cell r="S128">
            <v>17.5</v>
          </cell>
          <cell r="T128">
            <v>16.899999999999999</v>
          </cell>
          <cell r="U128">
            <v>20.2</v>
          </cell>
          <cell r="V128">
            <v>25.6</v>
          </cell>
          <cell r="X128" t="str">
            <v>Occasional smoker (former daily)</v>
          </cell>
          <cell r="Y128">
            <v>7095.5880000000006</v>
          </cell>
          <cell r="Z128">
            <v>8122.0159999999996</v>
          </cell>
          <cell r="AA128">
            <v>6788.0540000000001</v>
          </cell>
          <cell r="AB128">
            <v>6109.25</v>
          </cell>
          <cell r="AC128">
            <v>6790.42</v>
          </cell>
          <cell r="AD128">
            <v>6302.8040000000001</v>
          </cell>
          <cell r="AE128">
            <v>4936.7040000000006</v>
          </cell>
          <cell r="AG128" t="str">
            <v>Occasional smoker (former daily)</v>
          </cell>
          <cell r="AH128">
            <v>1.9768602978915861E-2</v>
          </cell>
          <cell r="AI128">
            <v>2.2582652233134635E-2</v>
          </cell>
          <cell r="AJ128">
            <v>1.5648973394476285E-2</v>
          </cell>
          <cell r="AK128">
            <v>1.0624576584297539E-2</v>
          </cell>
          <cell r="AL128">
            <v>1.2300928845647529E-2</v>
          </cell>
          <cell r="AM128">
            <v>9.8756507383474783E-3</v>
          </cell>
          <cell r="AN128">
            <v>6.2633165306864831E-3</v>
          </cell>
          <cell r="AP128" t="str">
            <v>Occasional smoker (former daily)</v>
          </cell>
          <cell r="AQ128">
            <v>4.8630763328133021E-3</v>
          </cell>
          <cell r="AR128">
            <v>5.0585141002221579E-3</v>
          </cell>
          <cell r="AS128">
            <v>4.1626269229306919E-3</v>
          </cell>
          <cell r="AT128">
            <v>3.7186018045041384E-3</v>
          </cell>
          <cell r="AU128">
            <v>4.1577139498288644E-3</v>
          </cell>
          <cell r="AV128">
            <v>3.9897628982923814E-3</v>
          </cell>
          <cell r="AW128">
            <v>3.2068180637114794E-3</v>
          </cell>
        </row>
        <row r="129">
          <cell r="G129">
            <v>233901</v>
          </cell>
          <cell r="H129">
            <v>222801</v>
          </cell>
          <cell r="I129">
            <v>198901</v>
          </cell>
          <cell r="J129">
            <v>164306</v>
          </cell>
          <cell r="K129">
            <v>155009</v>
          </cell>
          <cell r="L129">
            <v>125634</v>
          </cell>
          <cell r="M129">
            <v>103493</v>
          </cell>
          <cell r="O129" t="str">
            <v>Former Smoker (daily or occasional)</v>
          </cell>
          <cell r="P129">
            <v>4.2</v>
          </cell>
          <cell r="Q129">
            <v>4.5</v>
          </cell>
          <cell r="R129">
            <v>5.3</v>
          </cell>
          <cell r="S129">
            <v>5.8</v>
          </cell>
          <cell r="T129">
            <v>6.1</v>
          </cell>
          <cell r="U129">
            <v>6.8</v>
          </cell>
          <cell r="V129">
            <v>7.6</v>
          </cell>
          <cell r="X129" t="str">
            <v>Former Smoker (daily or occasional)</v>
          </cell>
          <cell r="Y129">
            <v>19647.684000000001</v>
          </cell>
          <cell r="Z129">
            <v>20052.09</v>
          </cell>
          <cell r="AA129">
            <v>21083.506000000001</v>
          </cell>
          <cell r="AB129">
            <v>19059.495999999999</v>
          </cell>
          <cell r="AC129">
            <v>18911.097999999998</v>
          </cell>
          <cell r="AD129">
            <v>17086.223999999998</v>
          </cell>
          <cell r="AE129">
            <v>15730.935999999998</v>
          </cell>
          <cell r="AG129" t="str">
            <v>Former Smoker (daily or occasional)</v>
          </cell>
          <cell r="AH129">
            <v>0.14857800216482114</v>
          </cell>
          <cell r="AI129">
            <v>0.13876382415937091</v>
          </cell>
          <cell r="AJ129">
            <v>0.12197172526880863</v>
          </cell>
          <cell r="AK129">
            <v>0.1000104084938179</v>
          </cell>
          <cell r="AL129">
            <v>9.4910636109257235E-2</v>
          </cell>
          <cell r="AM129">
            <v>7.9528075435007187E-2</v>
          </cell>
          <cell r="AN129">
            <v>6.7227693187132981E-2</v>
          </cell>
          <cell r="AP129" t="str">
            <v>Former Smoker (daily or occasional)</v>
          </cell>
          <cell r="AQ129">
            <v>1.3669176199163545E-2</v>
          </cell>
          <cell r="AR129">
            <v>1.2488744174343383E-2</v>
          </cell>
          <cell r="AS129">
            <v>1.2685059427956098E-2</v>
          </cell>
          <cell r="AT129">
            <v>1.1201165751307605E-2</v>
          </cell>
          <cell r="AU129">
            <v>1.1579097605329382E-2</v>
          </cell>
          <cell r="AV129">
            <v>1.0815818259160977E-2</v>
          </cell>
          <cell r="AW129">
            <v>1.0218609364444213E-2</v>
          </cell>
        </row>
        <row r="130">
          <cell r="G130">
            <v>42053</v>
          </cell>
          <cell r="H130">
            <v>34738</v>
          </cell>
          <cell r="I130">
            <v>37362</v>
          </cell>
          <cell r="J130">
            <v>29816</v>
          </cell>
          <cell r="K130">
            <v>24857</v>
          </cell>
          <cell r="L130">
            <v>20456</v>
          </cell>
          <cell r="M130">
            <v>15762</v>
          </cell>
          <cell r="O130" t="str">
            <v>Former smoker (daily)</v>
          </cell>
          <cell r="P130">
            <v>9.8000000000000007</v>
          </cell>
          <cell r="Q130">
            <v>12.2</v>
          </cell>
          <cell r="R130">
            <v>11.2</v>
          </cell>
          <cell r="S130">
            <v>14.4</v>
          </cell>
          <cell r="T130">
            <v>16.899999999999999</v>
          </cell>
          <cell r="U130">
            <v>17.5</v>
          </cell>
          <cell r="V130">
            <v>19.8</v>
          </cell>
          <cell r="X130" t="str">
            <v>Former smoker (daily)</v>
          </cell>
          <cell r="Y130">
            <v>8242.3880000000008</v>
          </cell>
          <cell r="Z130">
            <v>8476.0720000000001</v>
          </cell>
          <cell r="AA130">
            <v>8369.0879999999997</v>
          </cell>
          <cell r="AB130">
            <v>8587.0079999999998</v>
          </cell>
          <cell r="AC130">
            <v>8401.6659999999993</v>
          </cell>
          <cell r="AD130">
            <v>7159.6</v>
          </cell>
          <cell r="AE130">
            <v>6241.7520000000004</v>
          </cell>
          <cell r="AG130" t="str">
            <v>Former smoker (daily)</v>
          </cell>
          <cell r="AH130">
            <v>2.6712800394343008E-2</v>
          </cell>
          <cell r="AI130">
            <v>2.1635350486076035E-2</v>
          </cell>
          <cell r="AJ130">
            <v>2.2911436340155293E-2</v>
          </cell>
          <cell r="AK130">
            <v>1.8148517641788337E-2</v>
          </cell>
          <cell r="AL130">
            <v>1.5219720672785497E-2</v>
          </cell>
          <cell r="AM130">
            <v>1.2948933498085766E-2</v>
          </cell>
          <cell r="AN130">
            <v>1.0238788130748844E-2</v>
          </cell>
          <cell r="AP130" t="str">
            <v>Former smoker (daily)</v>
          </cell>
          <cell r="AQ130">
            <v>5.6631136836007177E-3</v>
          </cell>
          <cell r="AR130">
            <v>5.279025518602553E-3</v>
          </cell>
          <cell r="AS130">
            <v>5.1321617401947853E-3</v>
          </cell>
          <cell r="AT130">
            <v>5.2267730808350406E-3</v>
          </cell>
          <cell r="AU130">
            <v>5.1442655874014975E-3</v>
          </cell>
          <cell r="AV130">
            <v>4.5321267243300187E-3</v>
          </cell>
          <cell r="AW130">
            <v>4.0545600997765425E-3</v>
          </cell>
        </row>
        <row r="131">
          <cell r="G131">
            <v>200963</v>
          </cell>
          <cell r="H131">
            <v>188063</v>
          </cell>
          <cell r="I131">
            <v>161539</v>
          </cell>
          <cell r="J131">
            <v>134490</v>
          </cell>
          <cell r="K131">
            <v>130152</v>
          </cell>
          <cell r="L131">
            <v>105178</v>
          </cell>
          <cell r="M131">
            <v>87731</v>
          </cell>
          <cell r="O131" t="str">
            <v>Former smoker (occasional)</v>
          </cell>
          <cell r="P131">
            <v>4.2</v>
          </cell>
          <cell r="Q131">
            <v>5.3</v>
          </cell>
          <cell r="R131">
            <v>5.3</v>
          </cell>
          <cell r="S131">
            <v>6.3</v>
          </cell>
          <cell r="T131">
            <v>6.6</v>
          </cell>
          <cell r="U131">
            <v>7.7</v>
          </cell>
          <cell r="V131">
            <v>8.3000000000000007</v>
          </cell>
          <cell r="X131" t="str">
            <v>Former smoker (occasional)</v>
          </cell>
          <cell r="Y131">
            <v>16880.892000000003</v>
          </cell>
          <cell r="Z131">
            <v>19934.678</v>
          </cell>
          <cell r="AA131">
            <v>17123.133999999998</v>
          </cell>
          <cell r="AB131">
            <v>16945.740000000002</v>
          </cell>
          <cell r="AC131">
            <v>17180.063999999998</v>
          </cell>
          <cell r="AD131">
            <v>16197.412</v>
          </cell>
          <cell r="AE131">
            <v>14563.346000000001</v>
          </cell>
          <cell r="AG131" t="str">
            <v>Former smoker (occasional)</v>
          </cell>
          <cell r="AH131">
            <v>0.12186520177047815</v>
          </cell>
          <cell r="AI131">
            <v>0.11712847367329488</v>
          </cell>
          <cell r="AJ131">
            <v>9.9060288928653345E-2</v>
          </cell>
          <cell r="AK131">
            <v>8.1861890852029565E-2</v>
          </cell>
          <cell r="AL131">
            <v>7.9690915436471735E-2</v>
          </cell>
          <cell r="AM131">
            <v>6.6579141936921424E-2</v>
          </cell>
          <cell r="AN131">
            <v>5.698890505638414E-2</v>
          </cell>
          <cell r="AP131" t="str">
            <v>Former smoker (occasional)</v>
          </cell>
          <cell r="AQ131">
            <v>1.1211598562883989E-2</v>
          </cell>
          <cell r="AR131">
            <v>1.2181361262022667E-2</v>
          </cell>
          <cell r="AS131">
            <v>1.030227004857995E-2</v>
          </cell>
          <cell r="AT131">
            <v>1.0314598247355724E-2</v>
          </cell>
          <cell r="AU131">
            <v>1.0519200837614269E-2</v>
          </cell>
          <cell r="AV131">
            <v>1.0253187858285899E-2</v>
          </cell>
          <cell r="AW131">
            <v>9.4601582393597679E-3</v>
          </cell>
        </row>
        <row r="132">
          <cell r="G132">
            <v>1027731</v>
          </cell>
          <cell r="H132">
            <v>1137546</v>
          </cell>
          <cell r="I132">
            <v>1230887</v>
          </cell>
          <cell r="J132">
            <v>1300702</v>
          </cell>
          <cell r="K132">
            <v>1321580</v>
          </cell>
          <cell r="L132">
            <v>1310869</v>
          </cell>
          <cell r="M132">
            <v>1326748</v>
          </cell>
          <cell r="O132" t="str">
            <v>Never Smoker</v>
          </cell>
          <cell r="P132">
            <v>1.5</v>
          </cell>
          <cell r="Q132">
            <v>1.2</v>
          </cell>
          <cell r="R132">
            <v>1.8</v>
          </cell>
          <cell r="S132">
            <v>1.3</v>
          </cell>
          <cell r="T132">
            <v>1.4</v>
          </cell>
          <cell r="U132">
            <v>2</v>
          </cell>
          <cell r="V132">
            <v>2</v>
          </cell>
          <cell r="X132" t="str">
            <v>Never Smoker</v>
          </cell>
          <cell r="Y132">
            <v>30831.93</v>
          </cell>
          <cell r="Z132">
            <v>27301.103999999999</v>
          </cell>
          <cell r="AA132">
            <v>44311.932000000001</v>
          </cell>
          <cell r="AB132">
            <v>33818.252</v>
          </cell>
          <cell r="AC132">
            <v>37004.239999999998</v>
          </cell>
          <cell r="AD132">
            <v>52434.76</v>
          </cell>
          <cell r="AE132">
            <v>53069.919999999998</v>
          </cell>
          <cell r="AG132" t="str">
            <v>Never Smoker</v>
          </cell>
          <cell r="AH132">
            <v>0.65283268879933731</v>
          </cell>
          <cell r="AI132">
            <v>0.70848081075576741</v>
          </cell>
          <cell r="AJ132">
            <v>0.75481476212260401</v>
          </cell>
          <cell r="AK132">
            <v>0.79171629976218727</v>
          </cell>
          <cell r="AL132">
            <v>0.80919171447639926</v>
          </cell>
          <cell r="AM132">
            <v>0.82979837239451459</v>
          </cell>
          <cell r="AN132">
            <v>0.86183807098685239</v>
          </cell>
          <cell r="AP132" t="str">
            <v>Never Smoker</v>
          </cell>
          <cell r="AQ132">
            <v>1.9584980663980119E-2</v>
          </cell>
          <cell r="AR132">
            <v>1.7003539458138418E-2</v>
          </cell>
          <cell r="AS132">
            <v>1.8115554290942495E-2</v>
          </cell>
          <cell r="AT132">
            <v>2.058462379381687E-2</v>
          </cell>
          <cell r="AU132">
            <v>1.7802217718480787E-2</v>
          </cell>
          <cell r="AV132">
            <v>2.3234354427046407E-2</v>
          </cell>
          <cell r="AW132">
            <v>3.4473522839474094E-2</v>
          </cell>
        </row>
        <row r="133">
          <cell r="G133">
            <v>4129751</v>
          </cell>
          <cell r="H133">
            <v>4210618</v>
          </cell>
          <cell r="I133">
            <v>4324953</v>
          </cell>
          <cell r="J133">
            <v>4444298</v>
          </cell>
          <cell r="K133">
            <v>4571462</v>
          </cell>
          <cell r="L133">
            <v>4701334</v>
          </cell>
          <cell r="M133">
            <v>4775607</v>
          </cell>
          <cell r="O133" t="str">
            <v>All people</v>
          </cell>
          <cell r="P133">
            <v>0.4</v>
          </cell>
          <cell r="Q133">
            <v>0.5</v>
          </cell>
          <cell r="R133">
            <v>0.7</v>
          </cell>
          <cell r="S133">
            <v>0.4</v>
          </cell>
          <cell r="T133">
            <v>0.4</v>
          </cell>
          <cell r="U133">
            <v>0.5</v>
          </cell>
          <cell r="V133">
            <v>0.8</v>
          </cell>
          <cell r="X133" t="str">
            <v>All people</v>
          </cell>
          <cell r="Y133">
            <v>33038.008000000002</v>
          </cell>
          <cell r="Z133">
            <v>42106.18</v>
          </cell>
          <cell r="AA133">
            <v>60549.34199999999</v>
          </cell>
          <cell r="AB133">
            <v>35554.384000000005</v>
          </cell>
          <cell r="AC133">
            <v>36571.696000000004</v>
          </cell>
          <cell r="AD133">
            <v>47013.34</v>
          </cell>
          <cell r="AE133">
            <v>76409.712</v>
          </cell>
          <cell r="AG133" t="str">
            <v>All people</v>
          </cell>
          <cell r="AP133" t="str">
            <v>All people</v>
          </cell>
        </row>
        <row r="134">
          <cell r="G134">
            <v>1409284</v>
          </cell>
          <cell r="H134">
            <v>1345841</v>
          </cell>
          <cell r="I134">
            <v>1316391</v>
          </cell>
          <cell r="J134">
            <v>1353381</v>
          </cell>
          <cell r="K134">
            <v>1260314</v>
          </cell>
          <cell r="L134">
            <v>1286216</v>
          </cell>
          <cell r="M134">
            <v>1219079</v>
          </cell>
          <cell r="O134" t="str">
            <v>Current Smoker (daily or occasional)</v>
          </cell>
          <cell r="P134">
            <v>2</v>
          </cell>
          <cell r="Q134">
            <v>2.2999999999999998</v>
          </cell>
          <cell r="R134">
            <v>2</v>
          </cell>
          <cell r="S134">
            <v>1.7</v>
          </cell>
          <cell r="T134">
            <v>2.4</v>
          </cell>
          <cell r="U134">
            <v>2</v>
          </cell>
          <cell r="V134">
            <v>2.7</v>
          </cell>
          <cell r="X134" t="str">
            <v>Current Smoker (daily or occasional)</v>
          </cell>
          <cell r="Y134">
            <v>56371.360000000001</v>
          </cell>
          <cell r="Z134">
            <v>61908.685999999994</v>
          </cell>
          <cell r="AA134">
            <v>52655.64</v>
          </cell>
          <cell r="AB134">
            <v>46014.953999999998</v>
          </cell>
          <cell r="AC134">
            <v>60495.072</v>
          </cell>
          <cell r="AD134">
            <v>51448.639999999999</v>
          </cell>
          <cell r="AE134">
            <v>65830.266000000003</v>
          </cell>
          <cell r="AG134" t="str">
            <v>Current Smoker (daily or occasional)</v>
          </cell>
          <cell r="AH134">
            <v>0.34125156698309411</v>
          </cell>
          <cell r="AI134">
            <v>0.31963027755070633</v>
          </cell>
          <cell r="AJ134">
            <v>0.30437116888900295</v>
          </cell>
          <cell r="AK134">
            <v>0.30452075895900771</v>
          </cell>
          <cell r="AL134">
            <v>0.27569167150465212</v>
          </cell>
          <cell r="AM134">
            <v>0.27358532705823496</v>
          </cell>
          <cell r="AN134">
            <v>0.25527205232758893</v>
          </cell>
          <cell r="AP134" t="str">
            <v>Current Smoker (daily or occasional)</v>
          </cell>
          <cell r="AQ134">
            <v>1.2967559545357577E-2</v>
          </cell>
          <cell r="AR134">
            <v>1.4702992767332491E-2</v>
          </cell>
          <cell r="AS134">
            <v>1.2174846755560118E-2</v>
          </cell>
          <cell r="AT134">
            <v>1.0353705804606261E-2</v>
          </cell>
          <cell r="AU134">
            <v>1.3233200232223302E-2</v>
          </cell>
          <cell r="AV134">
            <v>1.0943413082329399E-2</v>
          </cell>
          <cell r="AW134">
            <v>1.3784690825689803E-2</v>
          </cell>
        </row>
        <row r="135">
          <cell r="G135">
            <v>1088207</v>
          </cell>
          <cell r="H135">
            <v>926391</v>
          </cell>
          <cell r="I135">
            <v>901315</v>
          </cell>
          <cell r="J135">
            <v>966128</v>
          </cell>
          <cell r="K135">
            <v>840477</v>
          </cell>
          <cell r="L135">
            <v>851589</v>
          </cell>
          <cell r="M135">
            <v>762956</v>
          </cell>
          <cell r="O135" t="str">
            <v>Daily Smoker</v>
          </cell>
          <cell r="P135">
            <v>2</v>
          </cell>
          <cell r="Q135">
            <v>2.8</v>
          </cell>
          <cell r="R135">
            <v>2.4</v>
          </cell>
          <cell r="S135">
            <v>2.7</v>
          </cell>
          <cell r="T135">
            <v>2.9</v>
          </cell>
          <cell r="U135">
            <v>3.1</v>
          </cell>
          <cell r="V135">
            <v>3.2</v>
          </cell>
          <cell r="X135" t="str">
            <v>Daily Smoker</v>
          </cell>
          <cell r="Y135">
            <v>43528.28</v>
          </cell>
          <cell r="Z135">
            <v>51877.895999999993</v>
          </cell>
          <cell r="AA135">
            <v>43263.12</v>
          </cell>
          <cell r="AB135">
            <v>52170.912000000004</v>
          </cell>
          <cell r="AC135">
            <v>48747.665999999997</v>
          </cell>
          <cell r="AD135">
            <v>52798.517999999996</v>
          </cell>
          <cell r="AE135">
            <v>48829.184000000001</v>
          </cell>
          <cell r="AG135" t="str">
            <v>Daily Smoker</v>
          </cell>
          <cell r="AH135">
            <v>0.26350426454282594</v>
          </cell>
          <cell r="AI135">
            <v>0.22001307171536338</v>
          </cell>
          <cell r="AJ135">
            <v>0.20839879647247034</v>
          </cell>
          <cell r="AK135">
            <v>0.2173859628674765</v>
          </cell>
          <cell r="AL135">
            <v>0.18385299932494242</v>
          </cell>
          <cell r="AM135">
            <v>0.18113773665091654</v>
          </cell>
          <cell r="AN135">
            <v>0.1597610523646523</v>
          </cell>
          <cell r="AP135" t="str">
            <v>Daily Smoker</v>
          </cell>
          <cell r="AQ135">
            <v>1.0540170581713037E-2</v>
          </cell>
          <cell r="AR135">
            <v>1.232073201606035E-2</v>
          </cell>
          <cell r="AS135">
            <v>1.0003142230678577E-2</v>
          </cell>
          <cell r="AT135">
            <v>1.1738841994843732E-2</v>
          </cell>
          <cell r="AU135">
            <v>1.0663473960846661E-2</v>
          </cell>
          <cell r="AV135">
            <v>1.1230539672356826E-2</v>
          </cell>
          <cell r="AW135">
            <v>1.0224707351337747E-2</v>
          </cell>
        </row>
        <row r="136">
          <cell r="G136">
            <v>321077</v>
          </cell>
          <cell r="H136">
            <v>419450</v>
          </cell>
          <cell r="I136">
            <v>415076</v>
          </cell>
          <cell r="J136">
            <v>387253</v>
          </cell>
          <cell r="K136">
            <v>419837</v>
          </cell>
          <cell r="L136">
            <v>434627</v>
          </cell>
          <cell r="M136">
            <v>456123</v>
          </cell>
          <cell r="O136" t="str">
            <v xml:space="preserve">Occasional smoker (all) </v>
          </cell>
          <cell r="P136">
            <v>3.4</v>
          </cell>
          <cell r="Q136">
            <v>4.0999999999999996</v>
          </cell>
          <cell r="R136">
            <v>3.5</v>
          </cell>
          <cell r="S136">
            <v>4.2</v>
          </cell>
          <cell r="T136">
            <v>4.2</v>
          </cell>
          <cell r="U136">
            <v>4.5</v>
          </cell>
          <cell r="V136">
            <v>4.4000000000000004</v>
          </cell>
          <cell r="X136" t="str">
            <v xml:space="preserve">Occasional smoker (all) </v>
          </cell>
          <cell r="Y136">
            <v>21833.236000000001</v>
          </cell>
          <cell r="Z136">
            <v>34394.899999999994</v>
          </cell>
          <cell r="AA136">
            <v>29055.32</v>
          </cell>
          <cell r="AB136">
            <v>32529.252</v>
          </cell>
          <cell r="AC136">
            <v>35266.308000000005</v>
          </cell>
          <cell r="AD136">
            <v>39116.43</v>
          </cell>
          <cell r="AE136">
            <v>40138.824000000001</v>
          </cell>
          <cell r="AG136" t="str">
            <v xml:space="preserve">Occasional smoker (all) </v>
          </cell>
          <cell r="AH136">
            <v>7.7747302440268187E-2</v>
          </cell>
          <cell r="AI136">
            <v>9.9617205835342934E-2</v>
          </cell>
          <cell r="AJ136">
            <v>9.5972372416532614E-2</v>
          </cell>
          <cell r="AK136">
            <v>8.7134796091531214E-2</v>
          </cell>
          <cell r="AL136">
            <v>9.1838672179709688E-2</v>
          </cell>
          <cell r="AM136">
            <v>9.2447590407318439E-2</v>
          </cell>
          <cell r="AN136">
            <v>9.5510999962936646E-2</v>
          </cell>
          <cell r="AP136" t="str">
            <v xml:space="preserve">Occasional smoker (all) </v>
          </cell>
          <cell r="AQ136">
            <v>5.286816565938237E-3</v>
          </cell>
          <cell r="AR136">
            <v>8.1686108784981212E-3</v>
          </cell>
          <cell r="AS136">
            <v>6.7180660691572823E-3</v>
          </cell>
          <cell r="AT136">
            <v>7.3193228716886228E-3</v>
          </cell>
          <cell r="AU136">
            <v>7.7144484630956144E-3</v>
          </cell>
          <cell r="AV136">
            <v>8.3202831366586596E-3</v>
          </cell>
          <cell r="AW136">
            <v>8.4049679967384255E-3</v>
          </cell>
        </row>
        <row r="137">
          <cell r="G137">
            <v>143160</v>
          </cell>
          <cell r="H137">
            <v>177501</v>
          </cell>
          <cell r="I137">
            <v>186862</v>
          </cell>
          <cell r="J137">
            <v>177884</v>
          </cell>
          <cell r="K137">
            <v>206961</v>
          </cell>
          <cell r="L137">
            <v>206433</v>
          </cell>
          <cell r="M137">
            <v>243576</v>
          </cell>
          <cell r="O137" t="str">
            <v xml:space="preserve">Occasional smoker (always) </v>
          </cell>
          <cell r="P137">
            <v>6.5</v>
          </cell>
          <cell r="Q137">
            <v>5.9</v>
          </cell>
          <cell r="R137">
            <v>5.9</v>
          </cell>
          <cell r="S137">
            <v>6.6</v>
          </cell>
          <cell r="T137">
            <v>6.1</v>
          </cell>
          <cell r="U137">
            <v>6.6</v>
          </cell>
          <cell r="V137">
            <v>6.7</v>
          </cell>
          <cell r="X137" t="str">
            <v xml:space="preserve">Occasional smoker (always) </v>
          </cell>
          <cell r="Y137">
            <v>18610.8</v>
          </cell>
          <cell r="Z137">
            <v>20945.118000000002</v>
          </cell>
          <cell r="AA137">
            <v>22049.716</v>
          </cell>
          <cell r="AB137">
            <v>23480.687999999998</v>
          </cell>
          <cell r="AC137">
            <v>25249.241999999998</v>
          </cell>
          <cell r="AD137">
            <v>27249.155999999995</v>
          </cell>
          <cell r="AE137">
            <v>32639.183999999997</v>
          </cell>
          <cell r="AG137" t="str">
            <v xml:space="preserve">Occasional smoker (always) </v>
          </cell>
          <cell r="AH137">
            <v>3.4665528260662687E-2</v>
          </cell>
          <cell r="AI137">
            <v>4.2155569562472781E-2</v>
          </cell>
          <cell r="AJ137">
            <v>4.320555622222947E-2</v>
          </cell>
          <cell r="AK137">
            <v>4.0025218830960482E-2</v>
          </cell>
          <cell r="AL137">
            <v>4.5272387695664974E-2</v>
          </cell>
          <cell r="AM137">
            <v>4.3909452083174691E-2</v>
          </cell>
          <cell r="AN137">
            <v>5.1004196953392519E-2</v>
          </cell>
          <cell r="AP137" t="str">
            <v xml:space="preserve">Occasional smoker (always) </v>
          </cell>
          <cell r="AQ137">
            <v>5.0611671260567528E-3</v>
          </cell>
          <cell r="AR137">
            <v>5.7331574604962974E-3</v>
          </cell>
          <cell r="AS137">
            <v>5.098255634223078E-3</v>
          </cell>
          <cell r="AT137">
            <v>5.2833288856867829E-3</v>
          </cell>
          <cell r="AU137">
            <v>5.5232312988711266E-3</v>
          </cell>
          <cell r="AV137">
            <v>5.7960476749790591E-3</v>
          </cell>
          <cell r="AW137">
            <v>6.8345623917545973E-3</v>
          </cell>
        </row>
        <row r="138">
          <cell r="G138">
            <v>177917</v>
          </cell>
          <cell r="H138">
            <v>241949</v>
          </cell>
          <cell r="I138">
            <v>228214</v>
          </cell>
          <cell r="J138">
            <v>209369</v>
          </cell>
          <cell r="K138">
            <v>212876</v>
          </cell>
          <cell r="L138">
            <v>228194</v>
          </cell>
          <cell r="M138">
            <v>212547</v>
          </cell>
          <cell r="O138" t="str">
            <v>Occasional smoker (former daily)</v>
          </cell>
          <cell r="P138">
            <v>5.9</v>
          </cell>
          <cell r="Q138">
            <v>5.9</v>
          </cell>
          <cell r="R138">
            <v>5.0999999999999996</v>
          </cell>
          <cell r="S138">
            <v>5.7</v>
          </cell>
          <cell r="T138">
            <v>6.1</v>
          </cell>
          <cell r="U138">
            <v>6.6</v>
          </cell>
          <cell r="V138">
            <v>6.7</v>
          </cell>
          <cell r="X138" t="str">
            <v>Occasional smoker (former daily)</v>
          </cell>
          <cell r="Y138">
            <v>20994.206000000002</v>
          </cell>
          <cell r="Z138">
            <v>28549.982000000004</v>
          </cell>
          <cell r="AA138">
            <v>23277.827999999998</v>
          </cell>
          <cell r="AB138">
            <v>23868.066000000003</v>
          </cell>
          <cell r="AC138">
            <v>25970.871999999996</v>
          </cell>
          <cell r="AD138">
            <v>30121.607999999997</v>
          </cell>
          <cell r="AE138">
            <v>28481.298000000003</v>
          </cell>
          <cell r="AG138" t="str">
            <v>Occasional smoker (former daily)</v>
          </cell>
          <cell r="AH138">
            <v>4.30817741796055E-2</v>
          </cell>
          <cell r="AI138">
            <v>5.746163627287016E-2</v>
          </cell>
          <cell r="AJ138">
            <v>5.2766816194303151E-2</v>
          </cell>
          <cell r="AK138">
            <v>4.7109577260570738E-2</v>
          </cell>
          <cell r="AL138">
            <v>4.6566284484044713E-2</v>
          </cell>
          <cell r="AM138">
            <v>4.8538138324143741E-2</v>
          </cell>
          <cell r="AN138">
            <v>4.4506803009544127E-2</v>
          </cell>
          <cell r="AP138" t="str">
            <v>Occasional smoker (former daily)</v>
          </cell>
          <cell r="AQ138">
            <v>5.0836493531934493E-3</v>
          </cell>
          <cell r="AR138">
            <v>6.7804730801986788E-3</v>
          </cell>
          <cell r="AS138">
            <v>5.3822152518189217E-3</v>
          </cell>
          <cell r="AT138">
            <v>5.3704918077050641E-3</v>
          </cell>
          <cell r="AU138">
            <v>5.6810867070534541E-3</v>
          </cell>
          <cell r="AV138">
            <v>6.4070342587869734E-3</v>
          </cell>
          <cell r="AW138">
            <v>5.9639116032789126E-3</v>
          </cell>
        </row>
        <row r="139">
          <cell r="G139">
            <v>1117386</v>
          </cell>
          <cell r="H139">
            <v>1230992</v>
          </cell>
          <cell r="I139">
            <v>1224285</v>
          </cell>
          <cell r="J139">
            <v>1240542</v>
          </cell>
          <cell r="K139">
            <v>1181975</v>
          </cell>
          <cell r="L139">
            <v>1174297</v>
          </cell>
          <cell r="M139">
            <v>1174736</v>
          </cell>
          <cell r="O139" t="str">
            <v>Former Smoker (daily or occasional)</v>
          </cell>
          <cell r="P139">
            <v>2</v>
          </cell>
          <cell r="Q139">
            <v>2.2999999999999998</v>
          </cell>
          <cell r="R139">
            <v>2</v>
          </cell>
          <cell r="S139">
            <v>1.7</v>
          </cell>
          <cell r="T139">
            <v>2.4</v>
          </cell>
          <cell r="U139">
            <v>2</v>
          </cell>
          <cell r="V139">
            <v>2.7</v>
          </cell>
          <cell r="X139" t="str">
            <v>Former Smoker (daily or occasional)</v>
          </cell>
          <cell r="Y139">
            <v>44695.44</v>
          </cell>
          <cell r="Z139">
            <v>56625.631999999991</v>
          </cell>
          <cell r="AA139">
            <v>48971.4</v>
          </cell>
          <cell r="AB139">
            <v>42178.428</v>
          </cell>
          <cell r="AC139">
            <v>56734.8</v>
          </cell>
          <cell r="AD139">
            <v>46971.88</v>
          </cell>
          <cell r="AE139">
            <v>63435.744000000006</v>
          </cell>
          <cell r="AG139" t="str">
            <v>Former Smoker (daily or occasional)</v>
          </cell>
          <cell r="AH139">
            <v>0.27056982370123528</v>
          </cell>
          <cell r="AI139">
            <v>0.29235423398655497</v>
          </cell>
          <cell r="AJ139">
            <v>0.28307475248863978</v>
          </cell>
          <cell r="AK139">
            <v>0.2791311473713059</v>
          </cell>
          <cell r="AL139">
            <v>0.25855514056553464</v>
          </cell>
          <cell r="AM139">
            <v>0.249779530660872</v>
          </cell>
          <cell r="AN139">
            <v>0.24598674053371644</v>
          </cell>
          <cell r="AP139" t="str">
            <v>Former Smoker (daily or occasional)</v>
          </cell>
          <cell r="AQ139">
            <v>1.0822792948049411E-2</v>
          </cell>
          <cell r="AR139">
            <v>1.3448294763381528E-2</v>
          </cell>
          <cell r="AS139">
            <v>1.1322990099545592E-2</v>
          </cell>
          <cell r="AT139">
            <v>9.4904590106244004E-3</v>
          </cell>
          <cell r="AU139">
            <v>1.2410646747145662E-2</v>
          </cell>
          <cell r="AV139">
            <v>9.9911812264348795E-3</v>
          </cell>
          <cell r="AW139">
            <v>1.3283283988820688E-2</v>
          </cell>
        </row>
        <row r="140">
          <cell r="G140">
            <v>436121</v>
          </cell>
          <cell r="H140">
            <v>532595</v>
          </cell>
          <cell r="I140">
            <v>506769</v>
          </cell>
          <cell r="J140">
            <v>539867</v>
          </cell>
          <cell r="K140">
            <v>451994</v>
          </cell>
          <cell r="L140">
            <v>449232</v>
          </cell>
          <cell r="M140">
            <v>410360</v>
          </cell>
          <cell r="O140" t="str">
            <v>Former smoker (daily)</v>
          </cell>
          <cell r="P140">
            <v>3.5</v>
          </cell>
          <cell r="Q140">
            <v>3.5</v>
          </cell>
          <cell r="R140">
            <v>3.1</v>
          </cell>
          <cell r="S140">
            <v>3.4</v>
          </cell>
          <cell r="T140">
            <v>4.9000000000000004</v>
          </cell>
          <cell r="U140">
            <v>4.5</v>
          </cell>
          <cell r="V140">
            <v>4.7</v>
          </cell>
          <cell r="X140" t="str">
            <v>Former smoker (daily)</v>
          </cell>
          <cell r="Y140">
            <v>30528.47</v>
          </cell>
          <cell r="Z140">
            <v>37281.65</v>
          </cell>
          <cell r="AA140">
            <v>31419.678000000004</v>
          </cell>
          <cell r="AB140">
            <v>36710.955999999998</v>
          </cell>
          <cell r="AC140">
            <v>44295.412000000004</v>
          </cell>
          <cell r="AD140">
            <v>40430.879999999997</v>
          </cell>
          <cell r="AE140">
            <v>38573.839999999997</v>
          </cell>
          <cell r="AG140" t="str">
            <v>Former smoker (daily)</v>
          </cell>
          <cell r="AH140">
            <v>0.10560467204923493</v>
          </cell>
          <cell r="AI140">
            <v>0.12648855821164495</v>
          </cell>
          <cell r="AJ140">
            <v>0.11717329644969553</v>
          </cell>
          <cell r="AK140">
            <v>0.12147407757085596</v>
          </cell>
          <cell r="AL140">
            <v>9.8872964491447154E-2</v>
          </cell>
          <cell r="AM140">
            <v>9.5554155480125427E-2</v>
          </cell>
          <cell r="AN140">
            <v>8.5928343768656004E-2</v>
          </cell>
          <cell r="AP140" t="str">
            <v>Former smoker (daily)</v>
          </cell>
          <cell r="AQ140">
            <v>7.392327043446445E-3</v>
          </cell>
          <cell r="AR140">
            <v>8.8541990748151472E-3</v>
          </cell>
          <cell r="AS140">
            <v>7.2647443798811231E-3</v>
          </cell>
          <cell r="AT140">
            <v>8.2602372748182048E-3</v>
          </cell>
          <cell r="AU140">
            <v>9.6895505201618215E-3</v>
          </cell>
          <cell r="AV140">
            <v>8.5998739932112885E-3</v>
          </cell>
          <cell r="AW140">
            <v>8.0772643142536654E-3</v>
          </cell>
        </row>
        <row r="141">
          <cell r="G141">
            <v>681265</v>
          </cell>
          <cell r="H141">
            <v>698397</v>
          </cell>
          <cell r="I141">
            <v>717516</v>
          </cell>
          <cell r="J141">
            <v>700675</v>
          </cell>
          <cell r="K141">
            <v>729981</v>
          </cell>
          <cell r="L141">
            <v>725065</v>
          </cell>
          <cell r="M141">
            <v>764376</v>
          </cell>
          <cell r="O141" t="str">
            <v>Former smoker (occasional)</v>
          </cell>
          <cell r="P141">
            <v>3.1</v>
          </cell>
          <cell r="Q141">
            <v>3.5</v>
          </cell>
          <cell r="R141">
            <v>3.1</v>
          </cell>
          <cell r="S141">
            <v>3.4</v>
          </cell>
          <cell r="T141">
            <v>3.6</v>
          </cell>
          <cell r="U141">
            <v>3.9</v>
          </cell>
          <cell r="V141">
            <v>3.2</v>
          </cell>
          <cell r="X141" t="str">
            <v>Former smoker (occasional)</v>
          </cell>
          <cell r="Y141">
            <v>42238.43</v>
          </cell>
          <cell r="Z141">
            <v>48887.79</v>
          </cell>
          <cell r="AA141">
            <v>44485.991999999998</v>
          </cell>
          <cell r="AB141">
            <v>47645.9</v>
          </cell>
          <cell r="AC141">
            <v>52558.632000000005</v>
          </cell>
          <cell r="AD141">
            <v>56555.07</v>
          </cell>
          <cell r="AE141">
            <v>48920.064000000006</v>
          </cell>
          <cell r="AG141" t="str">
            <v>Former smoker (occasional)</v>
          </cell>
          <cell r="AH141">
            <v>0.16496515165200032</v>
          </cell>
          <cell r="AI141">
            <v>0.16586567577490999</v>
          </cell>
          <cell r="AJ141">
            <v>0.16590145603894424</v>
          </cell>
          <cell r="AK141">
            <v>0.15765706980044991</v>
          </cell>
          <cell r="AL141">
            <v>0.15968217607408747</v>
          </cell>
          <cell r="AM141">
            <v>0.15422537518074658</v>
          </cell>
          <cell r="AN141">
            <v>0.16005839676506045</v>
          </cell>
          <cell r="AP141" t="str">
            <v>Former smoker (occasional)</v>
          </cell>
          <cell r="AQ141">
            <v>1.022783940242402E-2</v>
          </cell>
          <cell r="AR141">
            <v>1.16105973042437E-2</v>
          </cell>
          <cell r="AS141">
            <v>1.0285890274414544E-2</v>
          </cell>
          <cell r="AT141">
            <v>1.0720680746430592E-2</v>
          </cell>
          <cell r="AU141">
            <v>1.1497116677334298E-2</v>
          </cell>
          <cell r="AV141">
            <v>1.2029579264098233E-2</v>
          </cell>
          <cell r="AW141">
            <v>1.0243737392963869E-2</v>
          </cell>
        </row>
        <row r="142">
          <cell r="G142">
            <v>1603081</v>
          </cell>
          <cell r="H142">
            <v>1633785</v>
          </cell>
          <cell r="I142">
            <v>1784277</v>
          </cell>
          <cell r="J142">
            <v>1850375</v>
          </cell>
          <cell r="K142">
            <v>2129173</v>
          </cell>
          <cell r="L142">
            <v>2240821</v>
          </cell>
          <cell r="M142">
            <v>2381792</v>
          </cell>
          <cell r="O142" t="str">
            <v>Never Smoker</v>
          </cell>
          <cell r="P142">
            <v>1.5</v>
          </cell>
          <cell r="Q142">
            <v>1.7</v>
          </cell>
          <cell r="R142">
            <v>1.6</v>
          </cell>
          <cell r="S142">
            <v>1.7</v>
          </cell>
          <cell r="T142">
            <v>1.8</v>
          </cell>
          <cell r="U142">
            <v>1.5</v>
          </cell>
          <cell r="V142">
            <v>1.7</v>
          </cell>
          <cell r="X142" t="str">
            <v>Never Smoker</v>
          </cell>
          <cell r="Y142">
            <v>48092.43</v>
          </cell>
          <cell r="Z142">
            <v>55548.69</v>
          </cell>
          <cell r="AA142">
            <v>57096.864000000001</v>
          </cell>
          <cell r="AB142">
            <v>62912.75</v>
          </cell>
          <cell r="AC142">
            <v>76650.228000000003</v>
          </cell>
          <cell r="AD142">
            <v>67224.63</v>
          </cell>
          <cell r="AE142">
            <v>80980.928</v>
          </cell>
          <cell r="AG142" t="str">
            <v>Never Smoker</v>
          </cell>
          <cell r="AH142">
            <v>0.38817860931567061</v>
          </cell>
          <cell r="AI142">
            <v>0.3880154884627387</v>
          </cell>
          <cell r="AJ142">
            <v>0.41255407862235727</v>
          </cell>
          <cell r="AK142">
            <v>0.41634809366968639</v>
          </cell>
          <cell r="AL142">
            <v>0.46575318792981324</v>
          </cell>
          <cell r="AM142">
            <v>0.47663514228089304</v>
          </cell>
          <cell r="AN142">
            <v>0.49874120713869463</v>
          </cell>
          <cell r="AP142" t="str">
            <v>Never Smoker</v>
          </cell>
          <cell r="AQ142">
            <v>1.1645358279470117E-2</v>
          </cell>
          <cell r="AR142">
            <v>1.3192526607733115E-2</v>
          </cell>
          <cell r="AS142">
            <v>1.2376622358670718E-2</v>
          </cell>
          <cell r="AT142">
            <v>1.0825050435411846E-2</v>
          </cell>
          <cell r="AU142">
            <v>2.3287659396490662E-2</v>
          </cell>
          <cell r="AV142">
            <v>1.4299054268426791E-2</v>
          </cell>
          <cell r="AW142">
            <v>1.6957201042715617E-2</v>
          </cell>
        </row>
        <row r="143">
          <cell r="G143">
            <v>2088005</v>
          </cell>
          <cell r="H143">
            <v>2131406</v>
          </cell>
          <cell r="I143">
            <v>2190688</v>
          </cell>
          <cell r="J143">
            <v>2242033</v>
          </cell>
          <cell r="K143">
            <v>2314960</v>
          </cell>
          <cell r="L143">
            <v>2386369</v>
          </cell>
          <cell r="M143">
            <v>2417573</v>
          </cell>
          <cell r="O143" t="str">
            <v>All people</v>
          </cell>
          <cell r="P143">
            <v>1.2</v>
          </cell>
          <cell r="Q143">
            <v>1.4</v>
          </cell>
          <cell r="R143">
            <v>1.2</v>
          </cell>
          <cell r="S143">
            <v>1.3</v>
          </cell>
          <cell r="T143">
            <v>1.4</v>
          </cell>
          <cell r="U143">
            <v>1.5</v>
          </cell>
          <cell r="V143">
            <v>1.7</v>
          </cell>
          <cell r="X143" t="str">
            <v>All people</v>
          </cell>
          <cell r="Y143">
            <v>50112.12</v>
          </cell>
          <cell r="Z143">
            <v>59679.367999999995</v>
          </cell>
          <cell r="AA143">
            <v>52576.512000000002</v>
          </cell>
          <cell r="AB143">
            <v>58292.858</v>
          </cell>
          <cell r="AC143">
            <v>64818.879999999997</v>
          </cell>
          <cell r="AD143">
            <v>71591.070000000007</v>
          </cell>
          <cell r="AE143">
            <v>82197.482000000004</v>
          </cell>
          <cell r="AG143" t="str">
            <v>All people</v>
          </cell>
          <cell r="AP143" t="str">
            <v>All people</v>
          </cell>
        </row>
        <row r="144">
          <cell r="G144">
            <v>778836</v>
          </cell>
          <cell r="H144">
            <v>757130</v>
          </cell>
          <cell r="I144">
            <v>742120</v>
          </cell>
          <cell r="J144">
            <v>779758</v>
          </cell>
          <cell r="K144">
            <v>731338</v>
          </cell>
          <cell r="L144">
            <v>742456</v>
          </cell>
          <cell r="M144">
            <v>742916</v>
          </cell>
          <cell r="O144" t="str">
            <v>Current Smoker (daily or occasional)</v>
          </cell>
          <cell r="P144">
            <v>2.4</v>
          </cell>
          <cell r="Q144">
            <v>2.8</v>
          </cell>
          <cell r="R144">
            <v>3.1</v>
          </cell>
          <cell r="S144">
            <v>2.7</v>
          </cell>
          <cell r="T144">
            <v>3.6</v>
          </cell>
          <cell r="U144">
            <v>3.9</v>
          </cell>
          <cell r="V144">
            <v>4.0999999999999996</v>
          </cell>
          <cell r="X144" t="str">
            <v>Current Smoker (daily or occasional)</v>
          </cell>
          <cell r="Y144">
            <v>37384.127999999997</v>
          </cell>
          <cell r="Z144">
            <v>42399.28</v>
          </cell>
          <cell r="AA144">
            <v>46011.44</v>
          </cell>
          <cell r="AB144">
            <v>42106.932000000001</v>
          </cell>
          <cell r="AC144">
            <v>52656.336000000003</v>
          </cell>
          <cell r="AD144">
            <v>57911.567999999999</v>
          </cell>
          <cell r="AE144">
            <v>60919.111999999994</v>
          </cell>
          <cell r="AG144" t="str">
            <v>Current Smoker (daily or occasional)</v>
          </cell>
          <cell r="AH144">
            <v>0.37300485391557969</v>
          </cell>
          <cell r="AI144">
            <v>0.35522561163851468</v>
          </cell>
          <cell r="AJ144">
            <v>0.33876115631253745</v>
          </cell>
          <cell r="AK144">
            <v>0.3477905989786948</v>
          </cell>
          <cell r="AL144">
            <v>0.31591820161039502</v>
          </cell>
          <cell r="AM144">
            <v>0.31112371976002035</v>
          </cell>
          <cell r="AN144">
            <v>0.30729826979371461</v>
          </cell>
          <cell r="AP144" t="str">
            <v>Current Smoker (daily or occasional)</v>
          </cell>
          <cell r="AQ144">
            <v>1.6412213572285509E-2</v>
          </cell>
          <cell r="AR144">
            <v>1.5629926912094649E-2</v>
          </cell>
          <cell r="AS144">
            <v>2.1003191691377321E-2</v>
          </cell>
          <cell r="AT144">
            <v>1.7389529948934741E-2</v>
          </cell>
          <cell r="AU144">
            <v>2.0850601306286069E-2</v>
          </cell>
          <cell r="AV144">
            <v>2.4267650141281585E-2</v>
          </cell>
          <cell r="AW144">
            <v>2.5198458123084598E-2</v>
          </cell>
        </row>
        <row r="145">
          <cell r="G145">
            <v>617878</v>
          </cell>
          <cell r="H145">
            <v>519148</v>
          </cell>
          <cell r="I145">
            <v>519177</v>
          </cell>
          <cell r="J145">
            <v>552926</v>
          </cell>
          <cell r="K145">
            <v>493307</v>
          </cell>
          <cell r="L145">
            <v>494781</v>
          </cell>
          <cell r="M145">
            <v>461637</v>
          </cell>
          <cell r="O145" t="str">
            <v>Daily Smoker</v>
          </cell>
          <cell r="P145">
            <v>3.1</v>
          </cell>
          <cell r="Q145">
            <v>3.5</v>
          </cell>
          <cell r="R145">
            <v>3.1</v>
          </cell>
          <cell r="S145">
            <v>3.4</v>
          </cell>
          <cell r="T145">
            <v>4.9000000000000004</v>
          </cell>
          <cell r="U145">
            <v>4.3</v>
          </cell>
          <cell r="V145">
            <v>4.4000000000000004</v>
          </cell>
          <cell r="X145" t="str">
            <v>Daily Smoker</v>
          </cell>
          <cell r="Y145">
            <v>38308.436000000002</v>
          </cell>
          <cell r="Z145">
            <v>36340.36</v>
          </cell>
          <cell r="AA145">
            <v>32188.973999999998</v>
          </cell>
          <cell r="AB145">
            <v>37598.968000000001</v>
          </cell>
          <cell r="AC145">
            <v>48344.086000000003</v>
          </cell>
          <cell r="AD145">
            <v>42551.165999999997</v>
          </cell>
          <cell r="AE145">
            <v>40624.056000000004</v>
          </cell>
          <cell r="AG145" t="str">
            <v>Daily Smoker</v>
          </cell>
          <cell r="AH145">
            <v>0.29591787375988082</v>
          </cell>
          <cell r="AI145">
            <v>0.24357067588249259</v>
          </cell>
          <cell r="AJ145">
            <v>0.23699267079565872</v>
          </cell>
          <cell r="AK145">
            <v>0.24661813630753873</v>
          </cell>
          <cell r="AL145">
            <v>0.21309525866537651</v>
          </cell>
          <cell r="AM145">
            <v>0.20733633398690646</v>
          </cell>
          <cell r="AN145">
            <v>0.19095059383935872</v>
          </cell>
          <cell r="AP145" t="str">
            <v>Daily Smoker</v>
          </cell>
          <cell r="AQ145">
            <v>1.7163236678073089E-2</v>
          </cell>
          <cell r="AR145">
            <v>1.6562805960009495E-2</v>
          </cell>
          <cell r="AS145">
            <v>1.4693545589330842E-2</v>
          </cell>
          <cell r="AT145">
            <v>1.5783560723682481E-2</v>
          </cell>
          <cell r="AU145">
            <v>2.0883335349206899E-2</v>
          </cell>
          <cell r="AV145">
            <v>1.6586906718952518E-2</v>
          </cell>
          <cell r="AW145">
            <v>1.680365225786357E-2</v>
          </cell>
        </row>
        <row r="146">
          <cell r="G146">
            <v>160958</v>
          </cell>
          <cell r="H146">
            <v>237982</v>
          </cell>
          <cell r="I146">
            <v>222943</v>
          </cell>
          <cell r="J146">
            <v>226832</v>
          </cell>
          <cell r="K146">
            <v>238031</v>
          </cell>
          <cell r="L146">
            <v>247675</v>
          </cell>
          <cell r="M146">
            <v>281279</v>
          </cell>
          <cell r="O146" t="str">
            <v xml:space="preserve">Occasional smoker (all) </v>
          </cell>
          <cell r="P146">
            <v>5</v>
          </cell>
          <cell r="Q146">
            <v>5.9</v>
          </cell>
          <cell r="R146">
            <v>5.0999999999999996</v>
          </cell>
          <cell r="S146">
            <v>5.7</v>
          </cell>
          <cell r="T146">
            <v>6.1</v>
          </cell>
          <cell r="U146">
            <v>6.6</v>
          </cell>
          <cell r="V146">
            <v>5.9</v>
          </cell>
          <cell r="X146" t="str">
            <v xml:space="preserve">Occasional smoker (all) </v>
          </cell>
          <cell r="Y146">
            <v>16095.8</v>
          </cell>
          <cell r="Z146">
            <v>28081.876</v>
          </cell>
          <cell r="AA146">
            <v>22740.185999999998</v>
          </cell>
          <cell r="AB146">
            <v>25858.848000000002</v>
          </cell>
          <cell r="AC146">
            <v>29039.781999999996</v>
          </cell>
          <cell r="AD146">
            <v>32693.1</v>
          </cell>
          <cell r="AE146">
            <v>33190.921999999999</v>
          </cell>
          <cell r="AG146" t="str">
            <v xml:space="preserve">Occasional smoker (all) </v>
          </cell>
          <cell r="AH146">
            <v>7.7086980155698856E-2</v>
          </cell>
          <cell r="AI146">
            <v>0.11165493575602208</v>
          </cell>
          <cell r="AJ146">
            <v>0.10176848551687871</v>
          </cell>
          <cell r="AK146">
            <v>0.10117246267115604</v>
          </cell>
          <cell r="AL146">
            <v>0.10282294294501849</v>
          </cell>
          <cell r="AM146">
            <v>0.10378738577311389</v>
          </cell>
          <cell r="AN146">
            <v>0.11634767595435588</v>
          </cell>
          <cell r="AP146" t="str">
            <v xml:space="preserve">Occasional smoker (all) </v>
          </cell>
          <cell r="AQ146">
            <v>7.7086980155698856E-3</v>
          </cell>
          <cell r="AR146">
            <v>1.3175282419210605E-2</v>
          </cell>
          <cell r="AS146">
            <v>1.0380385522721627E-2</v>
          </cell>
          <cell r="AT146">
            <v>1.1331315819169477E-2</v>
          </cell>
          <cell r="AU146">
            <v>1.2544399039292255E-2</v>
          </cell>
          <cell r="AV146">
            <v>1.3699934922051033E-2</v>
          </cell>
          <cell r="AW146">
            <v>1.3729025762613995E-2</v>
          </cell>
        </row>
        <row r="147">
          <cell r="G147">
            <v>72798</v>
          </cell>
          <cell r="H147">
            <v>113298</v>
          </cell>
          <cell r="I147">
            <v>94121</v>
          </cell>
          <cell r="J147">
            <v>111042</v>
          </cell>
          <cell r="K147">
            <v>130011</v>
          </cell>
          <cell r="L147">
            <v>124141</v>
          </cell>
          <cell r="M147">
            <v>154939</v>
          </cell>
          <cell r="O147" t="str">
            <v xml:space="preserve">Occasional smoker (always) </v>
          </cell>
          <cell r="P147">
            <v>8</v>
          </cell>
          <cell r="Q147">
            <v>8.3000000000000007</v>
          </cell>
          <cell r="R147">
            <v>7.7</v>
          </cell>
          <cell r="S147">
            <v>8.1</v>
          </cell>
          <cell r="T147">
            <v>8.6</v>
          </cell>
          <cell r="U147">
            <v>8.3000000000000007</v>
          </cell>
          <cell r="V147">
            <v>7.7</v>
          </cell>
          <cell r="X147" t="str">
            <v xml:space="preserve">Occasional smoker (always) </v>
          </cell>
          <cell r="Y147">
            <v>11647.68</v>
          </cell>
          <cell r="Z147">
            <v>18807.468000000001</v>
          </cell>
          <cell r="AA147">
            <v>14494.634000000002</v>
          </cell>
          <cell r="AB147">
            <v>17988.804</v>
          </cell>
          <cell r="AC147">
            <v>22361.891999999996</v>
          </cell>
          <cell r="AD147">
            <v>20607.406000000003</v>
          </cell>
          <cell r="AE147">
            <v>23860.606</v>
          </cell>
          <cell r="AG147" t="str">
            <v xml:space="preserve">Occasional smoker (always) </v>
          </cell>
          <cell r="AH147">
            <v>3.4864859040088507E-2</v>
          </cell>
          <cell r="AI147">
            <v>5.3156461040271073E-2</v>
          </cell>
          <cell r="AJ147">
            <v>4.2964128164302721E-2</v>
          </cell>
          <cell r="AK147">
            <v>4.9527370917377217E-2</v>
          </cell>
          <cell r="AL147">
            <v>5.6161229567681513E-2</v>
          </cell>
          <cell r="AM147">
            <v>5.2020873553084206E-2</v>
          </cell>
          <cell r="AN147">
            <v>6.408865419989386E-2</v>
          </cell>
          <cell r="AP147" t="str">
            <v xml:space="preserve">Occasional smoker (always) </v>
          </cell>
          <cell r="AQ147">
            <v>6.1362151910555772E-3</v>
          </cell>
          <cell r="AR147">
            <v>8.8239725326849996E-3</v>
          </cell>
          <cell r="AS147">
            <v>6.6164757373026193E-3</v>
          </cell>
          <cell r="AT147">
            <v>8.0234340886151095E-3</v>
          </cell>
          <cell r="AU147">
            <v>9.6597314856412195E-3</v>
          </cell>
          <cell r="AV147">
            <v>8.6354650098119795E-3</v>
          </cell>
          <cell r="AW147">
            <v>9.8696527467836553E-3</v>
          </cell>
        </row>
        <row r="148">
          <cell r="G148">
            <v>88160</v>
          </cell>
          <cell r="H148">
            <v>124684</v>
          </cell>
          <cell r="I148">
            <v>128822</v>
          </cell>
          <cell r="J148">
            <v>115790</v>
          </cell>
          <cell r="K148">
            <v>108020</v>
          </cell>
          <cell r="L148">
            <v>123534</v>
          </cell>
          <cell r="M148">
            <v>126340</v>
          </cell>
          <cell r="O148" t="str">
            <v>Occasional smoker (former daily)</v>
          </cell>
          <cell r="P148">
            <v>7.9</v>
          </cell>
          <cell r="Q148">
            <v>8.3000000000000007</v>
          </cell>
          <cell r="R148">
            <v>6.5</v>
          </cell>
          <cell r="S148">
            <v>8.1</v>
          </cell>
          <cell r="T148">
            <v>8.6</v>
          </cell>
          <cell r="U148">
            <v>8.3000000000000007</v>
          </cell>
          <cell r="V148">
            <v>8.5</v>
          </cell>
          <cell r="X148" t="str">
            <v>Occasional smoker (former daily)</v>
          </cell>
          <cell r="Y148">
            <v>13929.28</v>
          </cell>
          <cell r="Z148">
            <v>20697.544000000002</v>
          </cell>
          <cell r="AA148">
            <v>16746.86</v>
          </cell>
          <cell r="AB148">
            <v>18757.98</v>
          </cell>
          <cell r="AC148">
            <v>18579.439999999999</v>
          </cell>
          <cell r="AD148">
            <v>20506.644</v>
          </cell>
          <cell r="AE148">
            <v>21477.8</v>
          </cell>
          <cell r="AG148" t="str">
            <v>Occasional smoker (former daily)</v>
          </cell>
          <cell r="AH148">
            <v>4.2222121115610356E-2</v>
          </cell>
          <cell r="AI148">
            <v>5.8498474715751009E-2</v>
          </cell>
          <cell r="AJ148">
            <v>5.8804357352575998E-2</v>
          </cell>
          <cell r="AK148">
            <v>5.1645091753778828E-2</v>
          </cell>
          <cell r="AL148">
            <v>4.6661713377336975E-2</v>
          </cell>
          <cell r="AM148">
            <v>5.1766512220029676E-2</v>
          </cell>
          <cell r="AN148">
            <v>5.2259021754462016E-2</v>
          </cell>
          <cell r="AP148" t="str">
            <v>Occasional smoker (former daily)</v>
          </cell>
          <cell r="AQ148">
            <v>6.6710951362664358E-3</v>
          </cell>
          <cell r="AR148">
            <v>9.7107468028146682E-3</v>
          </cell>
          <cell r="AS148">
            <v>7.6445664558348805E-3</v>
          </cell>
          <cell r="AT148">
            <v>8.3665048641121693E-3</v>
          </cell>
          <cell r="AU148">
            <v>8.0258147009019606E-3</v>
          </cell>
          <cell r="AV148">
            <v>8.5932410285249269E-3</v>
          </cell>
          <cell r="AW148">
            <v>8.8840336982585425E-3</v>
          </cell>
        </row>
        <row r="149">
          <cell r="G149">
            <v>561736</v>
          </cell>
          <cell r="H149">
            <v>611014</v>
          </cell>
          <cell r="I149">
            <v>605044</v>
          </cell>
          <cell r="J149">
            <v>618516</v>
          </cell>
          <cell r="K149">
            <v>602620</v>
          </cell>
          <cell r="L149">
            <v>618544</v>
          </cell>
          <cell r="M149">
            <v>635425</v>
          </cell>
          <cell r="O149" t="str">
            <v>Former Smoker (daily or occasional)</v>
          </cell>
          <cell r="P149">
            <v>3.1</v>
          </cell>
          <cell r="Q149">
            <v>3.5</v>
          </cell>
          <cell r="R149">
            <v>3.1</v>
          </cell>
          <cell r="S149">
            <v>3.4</v>
          </cell>
          <cell r="T149">
            <v>3.6</v>
          </cell>
          <cell r="U149">
            <v>3.9</v>
          </cell>
          <cell r="V149">
            <v>4.0999999999999996</v>
          </cell>
          <cell r="X149" t="str">
            <v>Former Smoker (daily or occasional)</v>
          </cell>
          <cell r="Y149">
            <v>34827.632000000005</v>
          </cell>
          <cell r="Z149">
            <v>42770.98</v>
          </cell>
          <cell r="AA149">
            <v>37512.728000000003</v>
          </cell>
          <cell r="AB149">
            <v>42059.087999999996</v>
          </cell>
          <cell r="AC149">
            <v>43388.639999999999</v>
          </cell>
          <cell r="AD149">
            <v>48246.432000000001</v>
          </cell>
          <cell r="AE149">
            <v>52104.85</v>
          </cell>
          <cell r="AG149" t="str">
            <v>Former Smoker (daily or occasional)</v>
          </cell>
          <cell r="AH149">
            <v>0.26903000711205194</v>
          </cell>
          <cell r="AI149">
            <v>0.28667180255662222</v>
          </cell>
          <cell r="AJ149">
            <v>0.27618903285177987</v>
          </cell>
          <cell r="AK149">
            <v>0.27587283505639748</v>
          </cell>
          <cell r="AL149">
            <v>0.26031551301102396</v>
          </cell>
          <cell r="AM149">
            <v>0.25919880789601274</v>
          </cell>
          <cell r="AN149">
            <v>0.26283591022897757</v>
          </cell>
          <cell r="AP149" t="str">
            <v>Former Smoker (daily or occasional)</v>
          </cell>
          <cell r="AQ149">
            <v>1.5603740412499012E-2</v>
          </cell>
          <cell r="AR149">
            <v>1.8346995363623823E-2</v>
          </cell>
          <cell r="AS149">
            <v>1.7123720036810352E-2</v>
          </cell>
          <cell r="AT149">
            <v>1.7655861443609439E-2</v>
          </cell>
          <cell r="AU149">
            <v>1.7701454884749626E-2</v>
          </cell>
          <cell r="AV149">
            <v>1.9180711784304944E-2</v>
          </cell>
          <cell r="AW149">
            <v>2.1552544638776157E-2</v>
          </cell>
        </row>
        <row r="150">
          <cell r="G150">
            <v>214307</v>
          </cell>
          <cell r="H150">
            <v>257629</v>
          </cell>
          <cell r="I150">
            <v>236003</v>
          </cell>
          <cell r="J150">
            <v>242013</v>
          </cell>
          <cell r="K150">
            <v>204306</v>
          </cell>
          <cell r="L150">
            <v>219520</v>
          </cell>
          <cell r="M150">
            <v>195852</v>
          </cell>
          <cell r="O150" t="str">
            <v>Former smoker (daily)</v>
          </cell>
          <cell r="P150">
            <v>5.0999999999999996</v>
          </cell>
          <cell r="Q150">
            <v>5.0999999999999996</v>
          </cell>
          <cell r="R150">
            <v>5.0999999999999996</v>
          </cell>
          <cell r="S150">
            <v>5.7</v>
          </cell>
          <cell r="T150">
            <v>6.1</v>
          </cell>
          <cell r="U150">
            <v>6.6</v>
          </cell>
          <cell r="V150">
            <v>7.7</v>
          </cell>
          <cell r="X150" t="str">
            <v>Former smoker (daily)</v>
          </cell>
          <cell r="Y150">
            <v>21859.313999999998</v>
          </cell>
          <cell r="Z150">
            <v>26278.157999999999</v>
          </cell>
          <cell r="AA150">
            <v>24072.305999999997</v>
          </cell>
          <cell r="AB150">
            <v>27589.482000000004</v>
          </cell>
          <cell r="AC150">
            <v>24925.331999999999</v>
          </cell>
          <cell r="AD150">
            <v>28976.639999999999</v>
          </cell>
          <cell r="AE150">
            <v>30161.208000000002</v>
          </cell>
          <cell r="AG150" t="str">
            <v>Former smoker (daily)</v>
          </cell>
          <cell r="AH150">
            <v>0.10263720632852891</v>
          </cell>
          <cell r="AI150">
            <v>0.12087279476552097</v>
          </cell>
          <cell r="AJ150">
            <v>0.10773008296936852</v>
          </cell>
          <cell r="AK150">
            <v>0.1079435494482017</v>
          </cell>
          <cell r="AL150">
            <v>8.8254656667933792E-2</v>
          </cell>
          <cell r="AM150">
            <v>9.1989126576820263E-2</v>
          </cell>
          <cell r="AN150">
            <v>8.1011824668789728E-2</v>
          </cell>
          <cell r="AP150" t="str">
            <v>Former smoker (daily)</v>
          </cell>
          <cell r="AQ150">
            <v>1.026372063285289E-2</v>
          </cell>
          <cell r="AR150">
            <v>1.2329025066083139E-2</v>
          </cell>
          <cell r="AS150">
            <v>1.0773008296936852E-2</v>
          </cell>
          <cell r="AT150">
            <v>1.2305564637094995E-2</v>
          </cell>
          <cell r="AU150">
            <v>1.0767068113487923E-2</v>
          </cell>
          <cell r="AV150">
            <v>1.2142564708140274E-2</v>
          </cell>
          <cell r="AW150">
            <v>1.2475820998993619E-2</v>
          </cell>
        </row>
        <row r="151">
          <cell r="G151">
            <v>333836</v>
          </cell>
          <cell r="H151">
            <v>353385</v>
          </cell>
          <cell r="I151">
            <v>369041</v>
          </cell>
          <cell r="J151">
            <v>376503</v>
          </cell>
          <cell r="K151">
            <v>398314</v>
          </cell>
          <cell r="L151">
            <v>399024</v>
          </cell>
          <cell r="M151">
            <v>439573</v>
          </cell>
          <cell r="O151" t="str">
            <v>Former smoker (occasional)</v>
          </cell>
          <cell r="P151">
            <v>4.0999999999999996</v>
          </cell>
          <cell r="Q151">
            <v>4.3</v>
          </cell>
          <cell r="R151">
            <v>3.8</v>
          </cell>
          <cell r="S151">
            <v>4.2</v>
          </cell>
          <cell r="T151">
            <v>4.5</v>
          </cell>
          <cell r="U151">
            <v>4.9000000000000004</v>
          </cell>
          <cell r="V151">
            <v>4.7</v>
          </cell>
          <cell r="X151" t="str">
            <v>Former smoker (occasional)</v>
          </cell>
          <cell r="Y151">
            <v>27374.551999999996</v>
          </cell>
          <cell r="Z151">
            <v>30391.11</v>
          </cell>
          <cell r="AA151">
            <v>28047.116000000002</v>
          </cell>
          <cell r="AB151">
            <v>31626.252</v>
          </cell>
          <cell r="AC151">
            <v>35848.26</v>
          </cell>
          <cell r="AD151">
            <v>39104.351999999999</v>
          </cell>
          <cell r="AE151">
            <v>41319.862000000001</v>
          </cell>
          <cell r="AG151" t="str">
            <v>Former smoker (occasional)</v>
          </cell>
          <cell r="AH151">
            <v>0.16639280078352303</v>
          </cell>
          <cell r="AI151">
            <v>0.16579900779110127</v>
          </cell>
          <cell r="AJ151">
            <v>0.16845894988241136</v>
          </cell>
          <cell r="AK151">
            <v>0.16792928560819578</v>
          </cell>
          <cell r="AL151">
            <v>0.17206085634309015</v>
          </cell>
          <cell r="AM151">
            <v>0.16720968131919248</v>
          </cell>
          <cell r="AN151">
            <v>0.18182408556018784</v>
          </cell>
          <cell r="AP151" t="str">
            <v>Former smoker (occasional)</v>
          </cell>
          <cell r="AQ151">
            <v>1.3311424062681843E-2</v>
          </cell>
          <cell r="AR151">
            <v>1.3927116654452508E-2</v>
          </cell>
          <cell r="AS151">
            <v>1.2802880191063263E-2</v>
          </cell>
          <cell r="AT151">
            <v>1.4106059991088446E-2</v>
          </cell>
          <cell r="AU151">
            <v>1.5485477070878113E-2</v>
          </cell>
          <cell r="AV151">
            <v>1.5717710044004095E-2</v>
          </cell>
          <cell r="AW151">
            <v>1.7091464042657659E-2</v>
          </cell>
        </row>
        <row r="152">
          <cell r="G152">
            <v>747433</v>
          </cell>
          <cell r="H152">
            <v>763262</v>
          </cell>
          <cell r="I152">
            <v>843524</v>
          </cell>
          <cell r="J152">
            <v>843759</v>
          </cell>
          <cell r="K152">
            <v>981002</v>
          </cell>
          <cell r="L152">
            <v>1025369</v>
          </cell>
          <cell r="M152">
            <v>1039232</v>
          </cell>
          <cell r="O152" t="str">
            <v>Never Smoker</v>
          </cell>
          <cell r="P152">
            <v>3.1</v>
          </cell>
          <cell r="Q152">
            <v>2.8</v>
          </cell>
          <cell r="R152">
            <v>2.4</v>
          </cell>
          <cell r="S152">
            <v>2.7</v>
          </cell>
          <cell r="T152">
            <v>2.9</v>
          </cell>
          <cell r="U152">
            <v>2</v>
          </cell>
          <cell r="V152">
            <v>2.7</v>
          </cell>
          <cell r="X152" t="str">
            <v>Never Smoker</v>
          </cell>
          <cell r="Y152">
            <v>46340.846000000005</v>
          </cell>
          <cell r="Z152">
            <v>42742.671999999999</v>
          </cell>
          <cell r="AA152">
            <v>40489.151999999995</v>
          </cell>
          <cell r="AB152">
            <v>45562.986000000004</v>
          </cell>
          <cell r="AC152">
            <v>56898.115999999995</v>
          </cell>
          <cell r="AD152">
            <v>41014.76</v>
          </cell>
          <cell r="AE152">
            <v>56118.528000000006</v>
          </cell>
          <cell r="AG152" t="str">
            <v>Never Smoker</v>
          </cell>
          <cell r="AH152">
            <v>0.35796513897236837</v>
          </cell>
          <cell r="AI152">
            <v>0.35810258580486309</v>
          </cell>
          <cell r="AJ152">
            <v>0.38504981083568268</v>
          </cell>
          <cell r="AK152">
            <v>0.37633656596490772</v>
          </cell>
          <cell r="AL152">
            <v>0.42376628537858108</v>
          </cell>
          <cell r="AM152">
            <v>0.42967747234396692</v>
          </cell>
          <cell r="AN152">
            <v>0.42986581997730783</v>
          </cell>
          <cell r="AP152" t="str">
            <v>Never Smoker</v>
          </cell>
          <cell r="AQ152">
            <v>1.9330117504507895E-2</v>
          </cell>
          <cell r="AR152">
            <v>1.5756513775413979E-2</v>
          </cell>
          <cell r="AS152">
            <v>1.8482390920112769E-2</v>
          </cell>
          <cell r="AT152">
            <v>1.8064155166315571E-2</v>
          </cell>
          <cell r="AU152">
            <v>2.1188314268929052E-2</v>
          </cell>
          <cell r="AV152">
            <v>1.6327743949070741E-2</v>
          </cell>
          <cell r="AW152">
            <v>2.3212754278774624E-2</v>
          </cell>
        </row>
        <row r="153">
          <cell r="G153">
            <v>2041746</v>
          </cell>
          <cell r="H153">
            <v>2079212</v>
          </cell>
          <cell r="I153">
            <v>2134265</v>
          </cell>
          <cell r="J153">
            <v>2202265</v>
          </cell>
          <cell r="K153">
            <v>2256502</v>
          </cell>
          <cell r="L153">
            <v>2314965</v>
          </cell>
          <cell r="M153">
            <v>2358034</v>
          </cell>
          <cell r="O153" t="str">
            <v>All people</v>
          </cell>
          <cell r="P153">
            <v>1.2</v>
          </cell>
          <cell r="Q153">
            <v>1.4</v>
          </cell>
          <cell r="R153">
            <v>1.2</v>
          </cell>
          <cell r="S153">
            <v>1.3</v>
          </cell>
          <cell r="T153">
            <v>1.4</v>
          </cell>
          <cell r="U153">
            <v>1.5</v>
          </cell>
          <cell r="V153">
            <v>1.7</v>
          </cell>
          <cell r="X153" t="str">
            <v>All people</v>
          </cell>
          <cell r="Y153">
            <v>49001.903999999995</v>
          </cell>
          <cell r="Z153">
            <v>58217.935999999994</v>
          </cell>
          <cell r="AA153">
            <v>51222.36</v>
          </cell>
          <cell r="AB153">
            <v>57258.89</v>
          </cell>
          <cell r="AC153">
            <v>63182.055999999997</v>
          </cell>
          <cell r="AD153">
            <v>69448.95</v>
          </cell>
          <cell r="AE153">
            <v>80173.156000000003</v>
          </cell>
          <cell r="AG153" t="str">
            <v>All people</v>
          </cell>
          <cell r="AP153" t="str">
            <v>All people</v>
          </cell>
        </row>
        <row r="154">
          <cell r="G154">
            <v>630448</v>
          </cell>
          <cell r="H154">
            <v>588711</v>
          </cell>
          <cell r="I154">
            <v>574271</v>
          </cell>
          <cell r="J154">
            <v>573623</v>
          </cell>
          <cell r="K154">
            <v>528976</v>
          </cell>
          <cell r="L154">
            <v>543760</v>
          </cell>
          <cell r="M154">
            <v>476163</v>
          </cell>
          <cell r="O154" t="str">
            <v>Current Smoker (daily or occasional)</v>
          </cell>
          <cell r="P154">
            <v>3.1</v>
          </cell>
          <cell r="Q154">
            <v>3.5</v>
          </cell>
          <cell r="R154">
            <v>3.1</v>
          </cell>
          <cell r="S154">
            <v>3.4</v>
          </cell>
          <cell r="T154">
            <v>3.6</v>
          </cell>
          <cell r="U154">
            <v>3.9</v>
          </cell>
          <cell r="V154">
            <v>4.4000000000000004</v>
          </cell>
          <cell r="X154" t="str">
            <v>Current Smoker (daily or occasional)</v>
          </cell>
          <cell r="Y154">
            <v>39087.775999999998</v>
          </cell>
          <cell r="Z154">
            <v>41209.769999999997</v>
          </cell>
          <cell r="AA154">
            <v>35604.802000000003</v>
          </cell>
          <cell r="AB154">
            <v>39006.364000000001</v>
          </cell>
          <cell r="AC154">
            <v>38086.272000000004</v>
          </cell>
          <cell r="AD154">
            <v>42413.279999999999</v>
          </cell>
          <cell r="AE154">
            <v>41902.344000000005</v>
          </cell>
          <cell r="AG154" t="str">
            <v>Current Smoker (daily or occasional)</v>
          </cell>
          <cell r="AH154">
            <v>0.30877885887862644</v>
          </cell>
          <cell r="AI154">
            <v>0.28314140164639295</v>
          </cell>
          <cell r="AJ154">
            <v>0.26907202245269451</v>
          </cell>
          <cell r="AK154">
            <v>0.26046956201910304</v>
          </cell>
          <cell r="AL154">
            <v>0.23442301402790691</v>
          </cell>
          <cell r="AM154">
            <v>0.23488908039646389</v>
          </cell>
          <cell r="AN154">
            <v>0.20193220284355526</v>
          </cell>
          <cell r="AP154" t="str">
            <v>Current Smoker (daily or occasional)</v>
          </cell>
          <cell r="AQ154">
            <v>1.7291616097203078E-2</v>
          </cell>
          <cell r="AR154">
            <v>1.9253615311954721E-2</v>
          </cell>
          <cell r="AS154">
            <v>1.668246539206706E-2</v>
          </cell>
          <cell r="AT154">
            <v>1.6670051969222596E-2</v>
          </cell>
          <cell r="AU154">
            <v>1.6409610981953485E-2</v>
          </cell>
          <cell r="AV154">
            <v>1.7851570110131255E-2</v>
          </cell>
          <cell r="AW154">
            <v>1.7770033850232864E-2</v>
          </cell>
        </row>
        <row r="155">
          <cell r="G155">
            <v>470329</v>
          </cell>
          <cell r="H155">
            <v>407243</v>
          </cell>
          <cell r="I155">
            <v>382138</v>
          </cell>
          <cell r="J155">
            <v>413202</v>
          </cell>
          <cell r="K155">
            <v>347170</v>
          </cell>
          <cell r="L155">
            <v>356808</v>
          </cell>
          <cell r="M155">
            <v>301319</v>
          </cell>
          <cell r="O155" t="str">
            <v>Daily Smoker</v>
          </cell>
          <cell r="P155">
            <v>3.5</v>
          </cell>
          <cell r="Q155">
            <v>4.0999999999999996</v>
          </cell>
          <cell r="R155">
            <v>3.8</v>
          </cell>
          <cell r="S155">
            <v>3.9</v>
          </cell>
          <cell r="T155">
            <v>4.8</v>
          </cell>
          <cell r="U155">
            <v>4.9000000000000004</v>
          </cell>
          <cell r="V155">
            <v>5.4</v>
          </cell>
          <cell r="X155" t="str">
            <v>Daily Smoker</v>
          </cell>
          <cell r="Y155">
            <v>32923.03</v>
          </cell>
          <cell r="Z155">
            <v>33393.925999999999</v>
          </cell>
          <cell r="AA155">
            <v>29042.487999999998</v>
          </cell>
          <cell r="AB155">
            <v>32229.756000000001</v>
          </cell>
          <cell r="AC155">
            <v>33328.32</v>
          </cell>
          <cell r="AD155">
            <v>34967.184000000001</v>
          </cell>
          <cell r="AE155">
            <v>32542.452000000001</v>
          </cell>
          <cell r="AG155" t="str">
            <v>Daily Smoker</v>
          </cell>
          <cell r="AH155">
            <v>0.23035627350316837</v>
          </cell>
          <cell r="AI155">
            <v>0.19586410620946781</v>
          </cell>
          <cell r="AJ155">
            <v>0.17904899344739289</v>
          </cell>
          <cell r="AK155">
            <v>0.18762592149446139</v>
          </cell>
          <cell r="AL155">
            <v>0.15385317628790049</v>
          </cell>
          <cell r="AM155">
            <v>0.1541310559770882</v>
          </cell>
          <cell r="AN155">
            <v>0.12778399293648862</v>
          </cell>
          <cell r="AP155" t="str">
            <v>Daily Smoker</v>
          </cell>
          <cell r="AQ155">
            <v>1.4282088957196439E-2</v>
          </cell>
          <cell r="AR155">
            <v>1.5277400284338489E-2</v>
          </cell>
          <cell r="AS155">
            <v>1.3607723502001859E-2</v>
          </cell>
          <cell r="AT155">
            <v>1.4634821876567988E-2</v>
          </cell>
          <cell r="AU155">
            <v>1.4769904923638446E-2</v>
          </cell>
          <cell r="AV155">
            <v>1.4488319261846292E-2</v>
          </cell>
          <cell r="AW155">
            <v>1.3800671237140771E-2</v>
          </cell>
        </row>
        <row r="156">
          <cell r="G156">
            <v>160119</v>
          </cell>
          <cell r="H156">
            <v>181468</v>
          </cell>
          <cell r="I156">
            <v>192133</v>
          </cell>
          <cell r="J156">
            <v>160421</v>
          </cell>
          <cell r="K156">
            <v>181806</v>
          </cell>
          <cell r="L156">
            <v>186952</v>
          </cell>
          <cell r="M156">
            <v>174844</v>
          </cell>
          <cell r="O156" t="str">
            <v xml:space="preserve">Occasional smoker (all) </v>
          </cell>
          <cell r="P156">
            <v>5</v>
          </cell>
          <cell r="Q156">
            <v>6.8</v>
          </cell>
          <cell r="R156">
            <v>5.9</v>
          </cell>
          <cell r="S156">
            <v>6.6</v>
          </cell>
          <cell r="T156">
            <v>7</v>
          </cell>
          <cell r="U156">
            <v>7.6</v>
          </cell>
          <cell r="V156">
            <v>7.7</v>
          </cell>
          <cell r="X156" t="str">
            <v xml:space="preserve">Occasional smoker (all) </v>
          </cell>
          <cell r="Y156">
            <v>16011.9</v>
          </cell>
          <cell r="Z156">
            <v>24679.647999999997</v>
          </cell>
          <cell r="AA156">
            <v>22671.694</v>
          </cell>
          <cell r="AB156">
            <v>21175.571999999996</v>
          </cell>
          <cell r="AC156">
            <v>25452.84</v>
          </cell>
          <cell r="AD156">
            <v>28416.703999999998</v>
          </cell>
          <cell r="AE156">
            <v>26925.976000000002</v>
          </cell>
          <cell r="AG156" t="str">
            <v xml:space="preserve">Occasional smoker (all) </v>
          </cell>
          <cell r="AH156">
            <v>7.842258537545807E-2</v>
          </cell>
          <cell r="AI156">
            <v>8.727729543692514E-2</v>
          </cell>
          <cell r="AJ156">
            <v>9.0023029005301597E-2</v>
          </cell>
          <cell r="AK156">
            <v>7.2843640524641678E-2</v>
          </cell>
          <cell r="AL156">
            <v>8.0569837740006436E-2</v>
          </cell>
          <cell r="AM156">
            <v>8.0758024419375671E-2</v>
          </cell>
          <cell r="AN156">
            <v>7.4148209907066651E-2</v>
          </cell>
          <cell r="AP156" t="str">
            <v xml:space="preserve">Occasional smoker (all) </v>
          </cell>
          <cell r="AQ156">
            <v>7.8422585375458077E-3</v>
          </cell>
          <cell r="AR156">
            <v>1.1869712179421819E-2</v>
          </cell>
          <cell r="AS156">
            <v>1.0622717422625589E-2</v>
          </cell>
          <cell r="AT156">
            <v>9.6153605492527005E-3</v>
          </cell>
          <cell r="AU156">
            <v>1.1279777283600901E-2</v>
          </cell>
          <cell r="AV156">
            <v>1.2275219711745102E-2</v>
          </cell>
          <cell r="AW156">
            <v>1.1418824325688264E-2</v>
          </cell>
        </row>
        <row r="157">
          <cell r="G157">
            <v>70362</v>
          </cell>
          <cell r="H157">
            <v>64203</v>
          </cell>
          <cell r="I157">
            <v>92741</v>
          </cell>
          <cell r="J157">
            <v>66842</v>
          </cell>
          <cell r="K157">
            <v>76950</v>
          </cell>
          <cell r="L157">
            <v>82292</v>
          </cell>
          <cell r="M157">
            <v>88637</v>
          </cell>
          <cell r="O157" t="str">
            <v xml:space="preserve">Occasional smoker (always) </v>
          </cell>
          <cell r="P157">
            <v>8</v>
          </cell>
          <cell r="Q157">
            <v>10.9</v>
          </cell>
          <cell r="R157">
            <v>7.7</v>
          </cell>
          <cell r="S157">
            <v>10.199999999999999</v>
          </cell>
          <cell r="T157">
            <v>10.1</v>
          </cell>
          <cell r="U157">
            <v>10.6</v>
          </cell>
          <cell r="V157">
            <v>10.3</v>
          </cell>
          <cell r="X157" t="str">
            <v xml:space="preserve">Occasional smoker (always) </v>
          </cell>
          <cell r="Y157">
            <v>11257.92</v>
          </cell>
          <cell r="Z157">
            <v>13996.254000000001</v>
          </cell>
          <cell r="AA157">
            <v>14282.114000000001</v>
          </cell>
          <cell r="AB157">
            <v>13635.767999999998</v>
          </cell>
          <cell r="AC157">
            <v>15543.9</v>
          </cell>
          <cell r="AD157">
            <v>17445.903999999999</v>
          </cell>
          <cell r="AE157">
            <v>18259.222000000002</v>
          </cell>
          <cell r="AG157" t="str">
            <v xml:space="preserve">Occasional smoker (always) </v>
          </cell>
          <cell r="AH157">
            <v>3.4461681325688893E-2</v>
          </cell>
          <cell r="AI157">
            <v>3.0878525133560215E-2</v>
          </cell>
          <cell r="AJ157">
            <v>4.3453366849946003E-2</v>
          </cell>
          <cell r="AK157">
            <v>3.0351479045437311E-2</v>
          </cell>
          <cell r="AL157">
            <v>3.4101454374957346E-2</v>
          </cell>
          <cell r="AM157">
            <v>3.5547837656292859E-2</v>
          </cell>
          <cell r="AN157">
            <v>3.7589364699576001E-2</v>
          </cell>
          <cell r="AP157" t="str">
            <v xml:space="preserve">Occasional smoker (always) </v>
          </cell>
          <cell r="AQ157">
            <v>6.0652559133212462E-3</v>
          </cell>
          <cell r="AR157">
            <v>6.4844902780476455E-3</v>
          </cell>
          <cell r="AS157">
            <v>6.6918184948916845E-3</v>
          </cell>
          <cell r="AT157">
            <v>6.191701725269211E-3</v>
          </cell>
          <cell r="AU157">
            <v>6.8884937837413842E-3</v>
          </cell>
          <cell r="AV157">
            <v>7.5361415831340858E-3</v>
          </cell>
          <cell r="AW157">
            <v>7.7434091281126573E-3</v>
          </cell>
        </row>
        <row r="158">
          <cell r="G158">
            <v>89757</v>
          </cell>
          <cell r="H158">
            <v>117265</v>
          </cell>
          <cell r="I158">
            <v>99392</v>
          </cell>
          <cell r="J158">
            <v>93579</v>
          </cell>
          <cell r="K158">
            <v>104856</v>
          </cell>
          <cell r="L158">
            <v>104660</v>
          </cell>
          <cell r="M158">
            <v>86207</v>
          </cell>
          <cell r="O158" t="str">
            <v>Occasional smoker (former daily)</v>
          </cell>
          <cell r="P158">
            <v>7.9</v>
          </cell>
          <cell r="Q158">
            <v>8.3000000000000007</v>
          </cell>
          <cell r="R158">
            <v>7.5</v>
          </cell>
          <cell r="S158">
            <v>8.5</v>
          </cell>
          <cell r="T158">
            <v>8.6</v>
          </cell>
          <cell r="U158">
            <v>9.3000000000000007</v>
          </cell>
          <cell r="V158">
            <v>10.3</v>
          </cell>
          <cell r="X158" t="str">
            <v>Occasional smoker (former daily)</v>
          </cell>
          <cell r="Y158">
            <v>14181.606000000002</v>
          </cell>
          <cell r="Z158">
            <v>19465.990000000002</v>
          </cell>
          <cell r="AA158">
            <v>14908.8</v>
          </cell>
          <cell r="AB158">
            <v>15908.43</v>
          </cell>
          <cell r="AC158">
            <v>18035.232</v>
          </cell>
          <cell r="AD158">
            <v>19466.760000000002</v>
          </cell>
          <cell r="AE158">
            <v>17758.642000000003</v>
          </cell>
          <cell r="AG158" t="str">
            <v>Occasional smoker (former daily)</v>
          </cell>
          <cell r="AH158">
            <v>4.396090404976917E-2</v>
          </cell>
          <cell r="AI158">
            <v>5.6398770303364931E-2</v>
          </cell>
          <cell r="AJ158">
            <v>4.6569662155355594E-2</v>
          </cell>
          <cell r="AK158">
            <v>4.2492161479204364E-2</v>
          </cell>
          <cell r="AL158">
            <v>4.646838336504909E-2</v>
          </cell>
          <cell r="AM158">
            <v>4.5210186763082812E-2</v>
          </cell>
          <cell r="AN158">
            <v>3.6558845207490649E-2</v>
          </cell>
          <cell r="AP158" t="str">
            <v>Occasional smoker (former daily)</v>
          </cell>
          <cell r="AQ158">
            <v>6.9458228398635294E-3</v>
          </cell>
          <cell r="AR158">
            <v>9.3621958703585789E-3</v>
          </cell>
          <cell r="AS158">
            <v>6.9854493233033384E-3</v>
          </cell>
          <cell r="AT158">
            <v>7.223667451464741E-3</v>
          </cell>
          <cell r="AU158">
            <v>7.9925619387884433E-3</v>
          </cell>
          <cell r="AV158">
            <v>8.4090947379334043E-3</v>
          </cell>
          <cell r="AW158">
            <v>7.5311221127430739E-3</v>
          </cell>
        </row>
        <row r="159">
          <cell r="G159">
            <v>555650</v>
          </cell>
          <cell r="H159">
            <v>619978</v>
          </cell>
          <cell r="I159">
            <v>619241</v>
          </cell>
          <cell r="J159">
            <v>622026</v>
          </cell>
          <cell r="K159">
            <v>579355</v>
          </cell>
          <cell r="L159">
            <v>555753</v>
          </cell>
          <cell r="M159">
            <v>539311</v>
          </cell>
          <cell r="O159" t="str">
            <v>Former Smoker (daily or occasional)</v>
          </cell>
          <cell r="P159">
            <v>3.1</v>
          </cell>
          <cell r="Q159">
            <v>3.5</v>
          </cell>
          <cell r="R159">
            <v>3.1</v>
          </cell>
          <cell r="S159">
            <v>3.4</v>
          </cell>
          <cell r="T159">
            <v>3.6</v>
          </cell>
          <cell r="U159">
            <v>3.9</v>
          </cell>
          <cell r="V159">
            <v>4.0999999999999996</v>
          </cell>
          <cell r="X159" t="str">
            <v>Former Smoker (daily or occasional)</v>
          </cell>
          <cell r="Y159">
            <v>34450.300000000003</v>
          </cell>
          <cell r="Z159">
            <v>43398.46</v>
          </cell>
          <cell r="AA159">
            <v>38392.942000000003</v>
          </cell>
          <cell r="AB159">
            <v>42297.767999999996</v>
          </cell>
          <cell r="AC159">
            <v>41713.56</v>
          </cell>
          <cell r="AD159">
            <v>43348.733999999997</v>
          </cell>
          <cell r="AE159">
            <v>44223.501999999993</v>
          </cell>
          <cell r="AG159" t="str">
            <v>Former Smoker (daily or occasional)</v>
          </cell>
          <cell r="AH159">
            <v>0.27214452728204191</v>
          </cell>
          <cell r="AI159">
            <v>0.2981793102386866</v>
          </cell>
          <cell r="AJ159">
            <v>0.29014250807655095</v>
          </cell>
          <cell r="AK159">
            <v>0.28244829754820605</v>
          </cell>
          <cell r="AL159">
            <v>0.25674916308516454</v>
          </cell>
          <cell r="AM159">
            <v>0.24006972027654847</v>
          </cell>
          <cell r="AN159">
            <v>0.22871213901071824</v>
          </cell>
          <cell r="AP159" t="str">
            <v>Former Smoker (daily or occasional)</v>
          </cell>
          <cell r="AQ159">
            <v>1.5784382582358432E-2</v>
          </cell>
          <cell r="AR159">
            <v>1.9083475855275943E-2</v>
          </cell>
          <cell r="AS159">
            <v>1.7988835500746158E-2</v>
          </cell>
          <cell r="AT159">
            <v>1.8076691043085191E-2</v>
          </cell>
          <cell r="AU159">
            <v>1.7458943089791189E-2</v>
          </cell>
          <cell r="AV159">
            <v>1.8245298741017681E-2</v>
          </cell>
          <cell r="AW159">
            <v>1.8754395398878895E-2</v>
          </cell>
        </row>
        <row r="160">
          <cell r="G160">
            <v>221814</v>
          </cell>
          <cell r="H160">
            <v>274966</v>
          </cell>
          <cell r="I160">
            <v>270766</v>
          </cell>
          <cell r="J160">
            <v>297854</v>
          </cell>
          <cell r="K160">
            <v>247688</v>
          </cell>
          <cell r="L160">
            <v>229712</v>
          </cell>
          <cell r="M160">
            <v>214508</v>
          </cell>
          <cell r="O160" t="str">
            <v>Former smoker (daily)</v>
          </cell>
          <cell r="P160">
            <v>5.0999999999999996</v>
          </cell>
          <cell r="Q160">
            <v>5.0999999999999996</v>
          </cell>
          <cell r="R160">
            <v>4.5</v>
          </cell>
          <cell r="S160">
            <v>5</v>
          </cell>
          <cell r="T160">
            <v>6.1</v>
          </cell>
          <cell r="U160">
            <v>6.6</v>
          </cell>
          <cell r="V160">
            <v>6.7</v>
          </cell>
          <cell r="X160" t="str">
            <v>Former smoker (daily)</v>
          </cell>
          <cell r="Y160">
            <v>22625.027999999998</v>
          </cell>
          <cell r="Z160">
            <v>28046.531999999996</v>
          </cell>
          <cell r="AA160">
            <v>24368.94</v>
          </cell>
          <cell r="AB160">
            <v>29785.4</v>
          </cell>
          <cell r="AC160">
            <v>30217.935999999998</v>
          </cell>
          <cell r="AD160">
            <v>30321.984</v>
          </cell>
          <cell r="AE160">
            <v>28744.072</v>
          </cell>
          <cell r="AG160" t="str">
            <v>Former smoker (daily)</v>
          </cell>
          <cell r="AH160">
            <v>0.10863937042119833</v>
          </cell>
          <cell r="AI160">
            <v>0.13224529292828244</v>
          </cell>
          <cell r="AJ160">
            <v>0.12686615767020495</v>
          </cell>
          <cell r="AK160">
            <v>0.13524893688997464</v>
          </cell>
          <cell r="AL160">
            <v>0.10976635518160409</v>
          </cell>
          <cell r="AM160">
            <v>9.9229146013006669E-2</v>
          </cell>
          <cell r="AN160">
            <v>9.0969002143310912E-2</v>
          </cell>
          <cell r="AP160" t="str">
            <v>Former smoker (daily)</v>
          </cell>
          <cell r="AQ160">
            <v>1.0863937042119833E-2</v>
          </cell>
          <cell r="AR160">
            <v>1.3224529292828245E-2</v>
          </cell>
          <cell r="AS160">
            <v>1.2686615767020494E-2</v>
          </cell>
          <cell r="AT160">
            <v>1.3524893688997463E-2</v>
          </cell>
          <cell r="AU160">
            <v>1.3391495332155699E-2</v>
          </cell>
          <cell r="AV160">
            <v>1.3098247273716879E-2</v>
          </cell>
          <cell r="AW160">
            <v>1.2189846287203663E-2</v>
          </cell>
        </row>
        <row r="161">
          <cell r="G161">
            <v>347429</v>
          </cell>
          <cell r="H161">
            <v>345012</v>
          </cell>
          <cell r="I161">
            <v>348475</v>
          </cell>
          <cell r="J161">
            <v>324172</v>
          </cell>
          <cell r="K161">
            <v>331667</v>
          </cell>
          <cell r="L161">
            <v>326041</v>
          </cell>
          <cell r="M161">
            <v>324803</v>
          </cell>
          <cell r="O161" t="str">
            <v>Former smoker (occasional)</v>
          </cell>
          <cell r="P161">
            <v>4.0999999999999996</v>
          </cell>
          <cell r="Q161">
            <v>4.7</v>
          </cell>
          <cell r="R161">
            <v>4.0999999999999996</v>
          </cell>
          <cell r="S161">
            <v>4.5</v>
          </cell>
          <cell r="T161">
            <v>4.8</v>
          </cell>
          <cell r="U161">
            <v>5.2</v>
          </cell>
          <cell r="V161">
            <v>5.4</v>
          </cell>
          <cell r="X161" t="str">
            <v>Former smoker (occasional)</v>
          </cell>
          <cell r="Y161">
            <v>28489.178</v>
          </cell>
          <cell r="Z161">
            <v>32431.128000000004</v>
          </cell>
          <cell r="AA161">
            <v>28574.949999999997</v>
          </cell>
          <cell r="AB161">
            <v>29175.48</v>
          </cell>
          <cell r="AC161">
            <v>31840.031999999996</v>
          </cell>
          <cell r="AD161">
            <v>33908.263999999996</v>
          </cell>
          <cell r="AE161">
            <v>35078.724000000002</v>
          </cell>
          <cell r="AG161" t="str">
            <v>Former smoker (occasional)</v>
          </cell>
          <cell r="AH161">
            <v>0.1635051568608436</v>
          </cell>
          <cell r="AI161">
            <v>0.16593401731040414</v>
          </cell>
          <cell r="AJ161">
            <v>0.16327635040634597</v>
          </cell>
          <cell r="AK161">
            <v>0.14719936065823142</v>
          </cell>
          <cell r="AL161">
            <v>0.14698280790356047</v>
          </cell>
          <cell r="AM161">
            <v>0.14084057426354177</v>
          </cell>
          <cell r="AN161">
            <v>0.13774313686740733</v>
          </cell>
          <cell r="AP161" t="str">
            <v>Former smoker (occasional)</v>
          </cell>
          <cell r="AQ161">
            <v>1.3080412548867488E-2</v>
          </cell>
          <cell r="AR161">
            <v>1.4934061557936373E-2</v>
          </cell>
          <cell r="AS161">
            <v>1.3062108032507678E-2</v>
          </cell>
          <cell r="AT161">
            <v>1.3247942459240826E-2</v>
          </cell>
          <cell r="AU161">
            <v>1.4110349558741804E-2</v>
          </cell>
          <cell r="AV161">
            <v>1.4647419723408344E-2</v>
          </cell>
          <cell r="AW161">
            <v>1.4876258781679991E-2</v>
          </cell>
        </row>
        <row r="162">
          <cell r="G162">
            <v>855648</v>
          </cell>
          <cell r="H162">
            <v>870523</v>
          </cell>
          <cell r="I162">
            <v>940753</v>
          </cell>
          <cell r="J162">
            <v>1006616</v>
          </cell>
          <cell r="K162">
            <v>1148171</v>
          </cell>
          <cell r="L162">
            <v>1215452</v>
          </cell>
          <cell r="M162">
            <v>1342560</v>
          </cell>
          <cell r="O162" t="str">
            <v>Never Smoker</v>
          </cell>
          <cell r="P162">
            <v>2.4</v>
          </cell>
          <cell r="Q162">
            <v>2.8</v>
          </cell>
          <cell r="R162">
            <v>2.4</v>
          </cell>
          <cell r="S162">
            <v>1.7</v>
          </cell>
          <cell r="T162">
            <v>2.4</v>
          </cell>
          <cell r="U162">
            <v>2</v>
          </cell>
          <cell r="V162">
            <v>2.7</v>
          </cell>
          <cell r="X162" t="str">
            <v>Never Smoker</v>
          </cell>
          <cell r="Y162">
            <v>41071.103999999999</v>
          </cell>
          <cell r="Z162">
            <v>48749.288</v>
          </cell>
          <cell r="AA162">
            <v>45156.143999999993</v>
          </cell>
          <cell r="AB162">
            <v>34224.943999999996</v>
          </cell>
          <cell r="AC162">
            <v>55112.207999999999</v>
          </cell>
          <cell r="AD162">
            <v>48618.080000000002</v>
          </cell>
          <cell r="AE162">
            <v>72498.240000000005</v>
          </cell>
          <cell r="AG162" t="str">
            <v>Never Smoker</v>
          </cell>
          <cell r="AH162">
            <v>0.41907661383933165</v>
          </cell>
          <cell r="AI162">
            <v>0.41867928811492044</v>
          </cell>
          <cell r="AJ162">
            <v>0.44078546947075459</v>
          </cell>
          <cell r="AK162">
            <v>0.45708214043269091</v>
          </cell>
          <cell r="AL162">
            <v>0.50882782288692852</v>
          </cell>
          <cell r="AM162">
            <v>0.52504119932698767</v>
          </cell>
          <cell r="AN162">
            <v>0.56935565814572653</v>
          </cell>
          <cell r="AP162" t="str">
            <v>Never Smoker</v>
          </cell>
          <cell r="AQ162">
            <v>1.760121778125193E-2</v>
          </cell>
          <cell r="AR162">
            <v>1.7584530100826657E-2</v>
          </cell>
          <cell r="AS162">
            <v>2.1157702534596222E-2</v>
          </cell>
          <cell r="AT162">
            <v>1.5540792774711492E-2</v>
          </cell>
          <cell r="AU162">
            <v>2.0353112915477142E-2</v>
          </cell>
          <cell r="AV162">
            <v>1.7851400777117582E-2</v>
          </cell>
          <cell r="AW162">
            <v>3.0745205539869237E-2</v>
          </cell>
        </row>
        <row r="163">
          <cell r="G163">
            <v>7459027</v>
          </cell>
          <cell r="H163">
            <v>7336328</v>
          </cell>
          <cell r="I163">
            <v>7121839</v>
          </cell>
          <cell r="J163">
            <v>7019289</v>
          </cell>
          <cell r="K163">
            <v>6887101</v>
          </cell>
          <cell r="L163">
            <v>6855821</v>
          </cell>
          <cell r="M163">
            <v>6984299</v>
          </cell>
          <cell r="O163" t="str">
            <v>All people</v>
          </cell>
          <cell r="P163">
            <v>0.3</v>
          </cell>
          <cell r="Q163">
            <v>0.3</v>
          </cell>
          <cell r="R163">
            <v>0.3</v>
          </cell>
          <cell r="S163">
            <v>0.3</v>
          </cell>
          <cell r="T163">
            <v>0.4</v>
          </cell>
          <cell r="U163">
            <v>0.4</v>
          </cell>
          <cell r="V163">
            <v>0.7</v>
          </cell>
          <cell r="X163" t="str">
            <v>All people</v>
          </cell>
          <cell r="Y163">
            <v>44754.162000000004</v>
          </cell>
          <cell r="Z163">
            <v>44017.968000000001</v>
          </cell>
          <cell r="AA163">
            <v>42731.033999999992</v>
          </cell>
          <cell r="AB163">
            <v>42115.733999999997</v>
          </cell>
          <cell r="AC163">
            <v>55096.808000000005</v>
          </cell>
          <cell r="AD163">
            <v>54846.568000000007</v>
          </cell>
          <cell r="AE163">
            <v>97780.186000000002</v>
          </cell>
          <cell r="AG163" t="str">
            <v>All people</v>
          </cell>
          <cell r="AP163" t="str">
            <v>All people</v>
          </cell>
        </row>
        <row r="164">
          <cell r="G164">
            <v>2347774</v>
          </cell>
          <cell r="H164">
            <v>2031276</v>
          </cell>
          <cell r="I164">
            <v>1879622</v>
          </cell>
          <cell r="J164">
            <v>1807594</v>
          </cell>
          <cell r="K164">
            <v>1625888</v>
          </cell>
          <cell r="L164">
            <v>1656877</v>
          </cell>
          <cell r="M164">
            <v>1550849</v>
          </cell>
          <cell r="O164" t="str">
            <v>Current Smoker (daily or occasional)</v>
          </cell>
          <cell r="P164">
            <v>1.3</v>
          </cell>
          <cell r="Q164">
            <v>1.5</v>
          </cell>
          <cell r="R164">
            <v>1.6</v>
          </cell>
          <cell r="S164">
            <v>1.8</v>
          </cell>
          <cell r="T164">
            <v>2</v>
          </cell>
          <cell r="U164">
            <v>2.2000000000000002</v>
          </cell>
          <cell r="V164">
            <v>2.2000000000000002</v>
          </cell>
          <cell r="X164" t="str">
            <v>Current Smoker (daily or occasional)</v>
          </cell>
          <cell r="Y164">
            <v>61042.124000000003</v>
          </cell>
          <cell r="Z164">
            <v>60938.28</v>
          </cell>
          <cell r="AA164">
            <v>60147.904000000002</v>
          </cell>
          <cell r="AB164">
            <v>65073.384000000005</v>
          </cell>
          <cell r="AC164">
            <v>65035.519999999997</v>
          </cell>
          <cell r="AD164">
            <v>72902.588000000003</v>
          </cell>
          <cell r="AE164">
            <v>68237.356</v>
          </cell>
          <cell r="AG164" t="str">
            <v>Current Smoker (daily or occasional)</v>
          </cell>
          <cell r="AH164">
            <v>0.31475606670950512</v>
          </cell>
          <cell r="AI164">
            <v>0.27687911445616936</v>
          </cell>
          <cell r="AJ164">
            <v>0.2639236860030113</v>
          </cell>
          <cell r="AK164">
            <v>0.25751810475391451</v>
          </cell>
          <cell r="AL164">
            <v>0.23607726966687434</v>
          </cell>
          <cell r="AM164">
            <v>0.24167448362493713</v>
          </cell>
          <cell r="AN164">
            <v>0.22204791060634718</v>
          </cell>
          <cell r="AP164" t="str">
            <v>Current Smoker (daily or occasional)</v>
          </cell>
          <cell r="AQ164">
            <v>5.6656092007710927E-3</v>
          </cell>
          <cell r="AR164">
            <v>5.5375822891233877E-3</v>
          </cell>
          <cell r="AS164">
            <v>8.4455579520963612E-3</v>
          </cell>
          <cell r="AT164">
            <v>9.2706517711409232E-3</v>
          </cell>
          <cell r="AU164">
            <v>9.4430907866749729E-3</v>
          </cell>
          <cell r="AV164">
            <v>1.3050422115746606E-2</v>
          </cell>
          <cell r="AW164">
            <v>9.770108066679278E-3</v>
          </cell>
        </row>
        <row r="165">
          <cell r="G165">
            <v>1997008</v>
          </cell>
          <cell r="H165">
            <v>1612345</v>
          </cell>
          <cell r="I165">
            <v>1443597</v>
          </cell>
          <cell r="J165">
            <v>1417417</v>
          </cell>
          <cell r="K165">
            <v>1230767</v>
          </cell>
          <cell r="L165">
            <v>1234521</v>
          </cell>
          <cell r="M165">
            <v>1137224</v>
          </cell>
          <cell r="O165" t="str">
            <v>Daily Smoker</v>
          </cell>
          <cell r="P165">
            <v>1.5</v>
          </cell>
          <cell r="Q165">
            <v>1.7</v>
          </cell>
          <cell r="R165">
            <v>2</v>
          </cell>
          <cell r="S165">
            <v>2.2999999999999998</v>
          </cell>
          <cell r="T165">
            <v>2.6</v>
          </cell>
          <cell r="U165">
            <v>2.8</v>
          </cell>
          <cell r="V165">
            <v>2.9</v>
          </cell>
          <cell r="X165" t="str">
            <v>Daily Smoker</v>
          </cell>
          <cell r="Y165">
            <v>59910.239999999998</v>
          </cell>
          <cell r="Z165">
            <v>54819.73</v>
          </cell>
          <cell r="AA165">
            <v>57743.88</v>
          </cell>
          <cell r="AB165">
            <v>65201.181999999993</v>
          </cell>
          <cell r="AC165">
            <v>63999.884000000005</v>
          </cell>
          <cell r="AD165">
            <v>69133.175999999992</v>
          </cell>
          <cell r="AE165">
            <v>65958.991999999998</v>
          </cell>
          <cell r="AG165" t="str">
            <v>Daily Smoker</v>
          </cell>
          <cell r="AH165">
            <v>0.26773036215045204</v>
          </cell>
          <cell r="AI165">
            <v>0.21977547895895602</v>
          </cell>
          <cell r="AJ165">
            <v>0.20270003295497133</v>
          </cell>
          <cell r="AK165">
            <v>0.20193170561861751</v>
          </cell>
          <cell r="AL165">
            <v>0.17870610580562127</v>
          </cell>
          <cell r="AM165">
            <v>0.18006902455592116</v>
          </cell>
          <cell r="AN165">
            <v>0.16282578967481204</v>
          </cell>
          <cell r="AP165" t="str">
            <v>Daily Smoker</v>
          </cell>
          <cell r="AQ165">
            <v>8.0319108645135612E-3</v>
          </cell>
          <cell r="AR165">
            <v>7.4723662846045043E-3</v>
          </cell>
          <cell r="AS165">
            <v>7.7026012522889101E-3</v>
          </cell>
          <cell r="AT165">
            <v>8.884995047219171E-3</v>
          </cell>
          <cell r="AU165">
            <v>9.2927175018923062E-3</v>
          </cell>
          <cell r="AV165">
            <v>1.0083865375131585E-2</v>
          </cell>
          <cell r="AW165">
            <v>9.4438958011390985E-3</v>
          </cell>
        </row>
        <row r="166">
          <cell r="G166">
            <v>350766</v>
          </cell>
          <cell r="H166">
            <v>418931</v>
          </cell>
          <cell r="I166">
            <v>436025</v>
          </cell>
          <cell r="J166">
            <v>390177</v>
          </cell>
          <cell r="K166">
            <v>395121</v>
          </cell>
          <cell r="L166">
            <v>422356</v>
          </cell>
          <cell r="M166">
            <v>413625</v>
          </cell>
          <cell r="O166" t="str">
            <v xml:space="preserve">Occasional smoker (all) </v>
          </cell>
          <cell r="P166">
            <v>3.8</v>
          </cell>
          <cell r="Q166">
            <v>3.7</v>
          </cell>
          <cell r="R166">
            <v>3.3</v>
          </cell>
          <cell r="S166">
            <v>4.0999999999999996</v>
          </cell>
          <cell r="T166">
            <v>4.5999999999999996</v>
          </cell>
          <cell r="U166">
            <v>4.5999999999999996</v>
          </cell>
          <cell r="V166">
            <v>4.8</v>
          </cell>
          <cell r="X166" t="str">
            <v xml:space="preserve">Occasional smoker (all) </v>
          </cell>
          <cell r="Y166">
            <v>26658.216</v>
          </cell>
          <cell r="Z166">
            <v>31000.894000000004</v>
          </cell>
          <cell r="AA166">
            <v>28777.65</v>
          </cell>
          <cell r="AB166">
            <v>31994.513999999999</v>
          </cell>
          <cell r="AC166">
            <v>36351.131999999998</v>
          </cell>
          <cell r="AD166">
            <v>38856.752</v>
          </cell>
          <cell r="AE166">
            <v>39708</v>
          </cell>
          <cell r="AG166" t="str">
            <v xml:space="preserve">Occasional smoker (all) </v>
          </cell>
          <cell r="AI166">
            <v>5.7103635497213319E-2</v>
          </cell>
          <cell r="AJ166">
            <v>6.1223653048039978E-2</v>
          </cell>
          <cell r="AK166">
            <v>5.5586399135297039E-2</v>
          </cell>
          <cell r="AL166">
            <v>5.7371163861253086E-2</v>
          </cell>
          <cell r="AM166">
            <v>6.1605459069015947E-2</v>
          </cell>
          <cell r="AN166">
            <v>5.9222120931535151E-2</v>
          </cell>
          <cell r="AP166" t="str">
            <v xml:space="preserve">Occasional smoker (all) </v>
          </cell>
          <cell r="AQ166">
            <v>0</v>
          </cell>
          <cell r="AR166">
            <v>4.2256690267937855E-3</v>
          </cell>
          <cell r="AS166">
            <v>4.0407611011706382E-3</v>
          </cell>
          <cell r="AT166">
            <v>4.5580847290943565E-3</v>
          </cell>
          <cell r="AU166">
            <v>5.2781470752352837E-3</v>
          </cell>
          <cell r="AV166">
            <v>5.6677022343494662E-3</v>
          </cell>
          <cell r="AW166">
            <v>5.685323609427374E-3</v>
          </cell>
        </row>
        <row r="167">
          <cell r="G167">
            <v>130844</v>
          </cell>
          <cell r="H167">
            <v>140885</v>
          </cell>
          <cell r="I167">
            <v>159600</v>
          </cell>
          <cell r="J167">
            <v>143803</v>
          </cell>
          <cell r="K167">
            <v>137611</v>
          </cell>
          <cell r="L167">
            <v>148275</v>
          </cell>
          <cell r="M167">
            <v>130809</v>
          </cell>
          <cell r="O167" t="str">
            <v xml:space="preserve">Occasional smoker (always) </v>
          </cell>
          <cell r="P167">
            <v>6</v>
          </cell>
          <cell r="Q167">
            <v>6.9</v>
          </cell>
          <cell r="R167">
            <v>5.6</v>
          </cell>
          <cell r="S167">
            <v>7</v>
          </cell>
          <cell r="T167">
            <v>8</v>
          </cell>
          <cell r="U167">
            <v>8.5</v>
          </cell>
          <cell r="V167">
            <v>8.6999999999999993</v>
          </cell>
          <cell r="X167" t="str">
            <v xml:space="preserve">Occasional smoker (always) </v>
          </cell>
          <cell r="Y167">
            <v>15701.28</v>
          </cell>
          <cell r="Z167">
            <v>19442.13</v>
          </cell>
          <cell r="AA167">
            <v>17875.2</v>
          </cell>
          <cell r="AB167">
            <v>20132.419999999998</v>
          </cell>
          <cell r="AC167">
            <v>22017.759999999998</v>
          </cell>
          <cell r="AD167">
            <v>25206.75</v>
          </cell>
          <cell r="AE167">
            <v>22760.765999999996</v>
          </cell>
          <cell r="AG167" t="str">
            <v xml:space="preserve">Occasional smoker (always) </v>
          </cell>
          <cell r="AH167">
            <v>1.7541698133013865E-2</v>
          </cell>
          <cell r="AI167">
            <v>1.9203748796400598E-2</v>
          </cell>
          <cell r="AJ167">
            <v>2.2409942151177527E-2</v>
          </cell>
          <cell r="AK167">
            <v>2.0486832783206389E-2</v>
          </cell>
          <cell r="AL167">
            <v>1.9980976030408149E-2</v>
          </cell>
          <cell r="AM167">
            <v>2.162760667176112E-2</v>
          </cell>
          <cell r="AN167">
            <v>1.8729009167562843E-2</v>
          </cell>
          <cell r="AP167" t="str">
            <v xml:space="preserve">Occasional smoker (always) </v>
          </cell>
          <cell r="AQ167">
            <v>2.1050037759616637E-3</v>
          </cell>
          <cell r="AR167">
            <v>2.6501173339032822E-3</v>
          </cell>
          <cell r="AS167">
            <v>2.509913520931883E-3</v>
          </cell>
          <cell r="AT167">
            <v>2.8681565896488941E-3</v>
          </cell>
          <cell r="AU167">
            <v>3.1969561648653041E-3</v>
          </cell>
          <cell r="AV167">
            <v>3.6766931341993903E-3</v>
          </cell>
          <cell r="AW167">
            <v>3.2588475951559341E-3</v>
          </cell>
        </row>
        <row r="168">
          <cell r="G168">
            <v>219922</v>
          </cell>
          <cell r="H168">
            <v>278046</v>
          </cell>
          <cell r="I168">
            <v>276425</v>
          </cell>
          <cell r="J168">
            <v>246374</v>
          </cell>
          <cell r="K168">
            <v>257510</v>
          </cell>
          <cell r="L168">
            <v>274081</v>
          </cell>
          <cell r="M168">
            <v>282816</v>
          </cell>
          <cell r="O168" t="str">
            <v>Occasional smoker (former daily)</v>
          </cell>
          <cell r="P168">
            <v>4.7</v>
          </cell>
          <cell r="Q168">
            <v>4.8</v>
          </cell>
          <cell r="R168">
            <v>4.3</v>
          </cell>
          <cell r="S168">
            <v>5.4</v>
          </cell>
          <cell r="T168">
            <v>5.6</v>
          </cell>
          <cell r="U168">
            <v>5.9</v>
          </cell>
          <cell r="V168">
            <v>6.1</v>
          </cell>
          <cell r="X168" t="str">
            <v>Occasional smoker (former daily)</v>
          </cell>
          <cell r="Y168">
            <v>20672.668000000001</v>
          </cell>
          <cell r="Z168">
            <v>26692.416000000001</v>
          </cell>
          <cell r="AA168">
            <v>23772.55</v>
          </cell>
          <cell r="AB168">
            <v>26608.392000000003</v>
          </cell>
          <cell r="AC168">
            <v>28841.119999999999</v>
          </cell>
          <cell r="AD168">
            <v>32341.558000000005</v>
          </cell>
          <cell r="AE168">
            <v>34503.551999999996</v>
          </cell>
          <cell r="AG168" t="str">
            <v>Occasional smoker (former daily)</v>
          </cell>
          <cell r="AH168">
            <v>2.9484006426039214E-2</v>
          </cell>
          <cell r="AI168">
            <v>3.7899886700812721E-2</v>
          </cell>
          <cell r="AJ168">
            <v>3.8813710896862454E-2</v>
          </cell>
          <cell r="AK168">
            <v>3.5099566352090647E-2</v>
          </cell>
          <cell r="AL168">
            <v>3.739018783084494E-2</v>
          </cell>
          <cell r="AM168">
            <v>3.9977852397254827E-2</v>
          </cell>
          <cell r="AN168">
            <v>4.0493111763972307E-2</v>
          </cell>
          <cell r="AP168" t="str">
            <v>Occasional smoker (former daily)</v>
          </cell>
          <cell r="AQ168">
            <v>2.7714966040476865E-3</v>
          </cell>
          <cell r="AR168">
            <v>3.6383891232780212E-3</v>
          </cell>
          <cell r="AS168">
            <v>3.337979137130171E-3</v>
          </cell>
          <cell r="AT168">
            <v>3.7907531660257903E-3</v>
          </cell>
          <cell r="AU168">
            <v>4.1877010370546331E-3</v>
          </cell>
          <cell r="AV168">
            <v>4.71738658287607E-3</v>
          </cell>
          <cell r="AW168">
            <v>4.9401596352046211E-3</v>
          </cell>
        </row>
        <row r="169">
          <cell r="G169">
            <v>2650099</v>
          </cell>
          <cell r="H169">
            <v>2834297</v>
          </cell>
          <cell r="I169">
            <v>2626393</v>
          </cell>
          <cell r="J169">
            <v>2446810</v>
          </cell>
          <cell r="K169">
            <v>2342761</v>
          </cell>
          <cell r="L169">
            <v>2414517</v>
          </cell>
          <cell r="M169">
            <v>2467836</v>
          </cell>
          <cell r="O169" t="str">
            <v>Former Smoker (daily or occasional)</v>
          </cell>
          <cell r="P169">
            <v>1.3</v>
          </cell>
          <cell r="Q169">
            <v>1.5</v>
          </cell>
          <cell r="R169">
            <v>1.3</v>
          </cell>
          <cell r="S169">
            <v>1.5</v>
          </cell>
          <cell r="T169">
            <v>1.7</v>
          </cell>
          <cell r="U169">
            <v>1.8</v>
          </cell>
          <cell r="V169">
            <v>1.9</v>
          </cell>
          <cell r="X169" t="str">
            <v>Former Smoker (daily or occasional)</v>
          </cell>
          <cell r="Y169">
            <v>68902.574000000008</v>
          </cell>
          <cell r="Z169">
            <v>85028.91</v>
          </cell>
          <cell r="AA169">
            <v>68286.217999999993</v>
          </cell>
          <cell r="AB169">
            <v>73404.3</v>
          </cell>
          <cell r="AC169">
            <v>79653.873999999996</v>
          </cell>
          <cell r="AD169">
            <v>86922.612000000008</v>
          </cell>
          <cell r="AE169">
            <v>93777.767999999982</v>
          </cell>
          <cell r="AG169" t="str">
            <v>Former Smoker (daily or occasional)</v>
          </cell>
          <cell r="AH169">
            <v>0.35528749259119186</v>
          </cell>
          <cell r="AI169">
            <v>0.38633727935828388</v>
          </cell>
          <cell r="AJ169">
            <v>0.36878017040261651</v>
          </cell>
          <cell r="AK169">
            <v>0.34858373832449413</v>
          </cell>
          <cell r="AL169">
            <v>0.34016649385568759</v>
          </cell>
          <cell r="AM169">
            <v>0.35218495348697115</v>
          </cell>
          <cell r="AN169">
            <v>0.3533405428375847</v>
          </cell>
          <cell r="AP169" t="str">
            <v>Former Smoker (daily or occasional)</v>
          </cell>
          <cell r="AQ169">
            <v>6.395174866641453E-3</v>
          </cell>
          <cell r="AR169">
            <v>7.7267455871656773E-3</v>
          </cell>
          <cell r="AS169">
            <v>9.58828443046803E-3</v>
          </cell>
          <cell r="AT169">
            <v>1.0457512149734824E-2</v>
          </cell>
          <cell r="AU169">
            <v>1.1565660791093377E-2</v>
          </cell>
          <cell r="AV169">
            <v>1.197428841855702E-2</v>
          </cell>
          <cell r="AW169">
            <v>1.3426940627828218E-2</v>
          </cell>
        </row>
        <row r="170">
          <cell r="G170">
            <v>1475855</v>
          </cell>
          <cell r="H170">
            <v>1526084</v>
          </cell>
          <cell r="I170">
            <v>1364014</v>
          </cell>
          <cell r="J170">
            <v>1299699</v>
          </cell>
          <cell r="K170">
            <v>1206814</v>
          </cell>
          <cell r="L170">
            <v>1248019</v>
          </cell>
          <cell r="M170">
            <v>1291969</v>
          </cell>
          <cell r="O170" t="str">
            <v>Former smoker (daily)</v>
          </cell>
          <cell r="P170">
            <v>2</v>
          </cell>
          <cell r="Q170">
            <v>1.7</v>
          </cell>
          <cell r="R170">
            <v>2</v>
          </cell>
          <cell r="S170">
            <v>2.2999999999999998</v>
          </cell>
          <cell r="T170">
            <v>2.6</v>
          </cell>
          <cell r="U170">
            <v>2.8</v>
          </cell>
          <cell r="V170">
            <v>2.9</v>
          </cell>
          <cell r="X170" t="str">
            <v>Former smoker (daily)</v>
          </cell>
          <cell r="Y170">
            <v>59034.2</v>
          </cell>
          <cell r="Z170">
            <v>51886.856</v>
          </cell>
          <cell r="AA170">
            <v>54560.56</v>
          </cell>
          <cell r="AB170">
            <v>59786.153999999995</v>
          </cell>
          <cell r="AC170">
            <v>62754.328000000001</v>
          </cell>
          <cell r="AD170">
            <v>69889.063999999998</v>
          </cell>
          <cell r="AE170">
            <v>74934.202000000005</v>
          </cell>
          <cell r="AG170" t="str">
            <v>Former smoker (daily)</v>
          </cell>
          <cell r="AH170">
            <v>0.19786159776603571</v>
          </cell>
          <cell r="AI170">
            <v>0.20801741688757647</v>
          </cell>
          <cell r="AJ170">
            <v>0.19152553153757057</v>
          </cell>
          <cell r="AK170">
            <v>0.18516106118440201</v>
          </cell>
          <cell r="AL170">
            <v>0.17522815477804085</v>
          </cell>
          <cell r="AM170">
            <v>0.18203786242377099</v>
          </cell>
          <cell r="AN170">
            <v>0.18498191443407563</v>
          </cell>
          <cell r="AP170" t="str">
            <v>Former smoker (daily)</v>
          </cell>
          <cell r="AQ170">
            <v>7.5187407151093566E-3</v>
          </cell>
          <cell r="AR170">
            <v>7.0725921741776002E-3</v>
          </cell>
          <cell r="AS170">
            <v>7.2779701984276813E-3</v>
          </cell>
          <cell r="AT170">
            <v>8.5174088144824925E-3</v>
          </cell>
          <cell r="AU170">
            <v>9.1118640484581254E-3</v>
          </cell>
          <cell r="AV170">
            <v>1.0194120295731175E-2</v>
          </cell>
          <cell r="AW170">
            <v>1.0728951037176386E-2</v>
          </cell>
        </row>
        <row r="171">
          <cell r="G171">
            <v>1174244</v>
          </cell>
          <cell r="H171">
            <v>1308213</v>
          </cell>
          <cell r="I171">
            <v>1262379</v>
          </cell>
          <cell r="J171">
            <v>1147111</v>
          </cell>
          <cell r="K171">
            <v>1135947</v>
          </cell>
          <cell r="L171">
            <v>1166498</v>
          </cell>
          <cell r="M171">
            <v>1175867</v>
          </cell>
          <cell r="O171" t="str">
            <v>Former smoker (occasional)</v>
          </cell>
          <cell r="P171">
            <v>2.9</v>
          </cell>
          <cell r="Q171">
            <v>2.2999999999999998</v>
          </cell>
          <cell r="R171">
            <v>2</v>
          </cell>
          <cell r="S171">
            <v>2.2999999999999998</v>
          </cell>
          <cell r="T171">
            <v>2.6</v>
          </cell>
          <cell r="U171">
            <v>2.8</v>
          </cell>
          <cell r="V171">
            <v>2.9</v>
          </cell>
          <cell r="X171" t="str">
            <v>Former smoker (occasional)</v>
          </cell>
          <cell r="Y171">
            <v>68106.152000000002</v>
          </cell>
          <cell r="Z171">
            <v>60177.797999999995</v>
          </cell>
          <cell r="AA171">
            <v>50495.16</v>
          </cell>
          <cell r="AB171">
            <v>52767.106</v>
          </cell>
          <cell r="AC171">
            <v>59069.244000000006</v>
          </cell>
          <cell r="AD171">
            <v>65323.887999999999</v>
          </cell>
          <cell r="AE171">
            <v>68200.285999999993</v>
          </cell>
          <cell r="AG171" t="str">
            <v>Former smoker (occasional)</v>
          </cell>
          <cell r="AH171">
            <v>0.15742589482515615</v>
          </cell>
          <cell r="AI171">
            <v>0.17831986247070741</v>
          </cell>
          <cell r="AJ171">
            <v>0.17725463886504594</v>
          </cell>
          <cell r="AK171">
            <v>0.16342267714009212</v>
          </cell>
          <cell r="AL171">
            <v>0.16493833907764674</v>
          </cell>
          <cell r="AM171">
            <v>0.17014709106320017</v>
          </cell>
          <cell r="AN171">
            <v>0.16835862840350907</v>
          </cell>
          <cell r="AP171" t="str">
            <v>Former smoker (occasional)</v>
          </cell>
          <cell r="AQ171">
            <v>6.297035793006246E-3</v>
          </cell>
          <cell r="AR171">
            <v>8.2027136736525404E-3</v>
          </cell>
          <cell r="AS171">
            <v>6.7356762768717464E-3</v>
          </cell>
          <cell r="AT171">
            <v>7.5174431484442373E-3</v>
          </cell>
          <cell r="AU171">
            <v>8.5767936320376298E-3</v>
          </cell>
          <cell r="AV171">
            <v>9.5282370995392086E-3</v>
          </cell>
          <cell r="AW171">
            <v>9.7648004474035262E-3</v>
          </cell>
        </row>
        <row r="172">
          <cell r="G172">
            <v>2461154</v>
          </cell>
          <cell r="H172">
            <v>2470755</v>
          </cell>
          <cell r="I172">
            <v>2615824</v>
          </cell>
          <cell r="J172">
            <v>2764885</v>
          </cell>
          <cell r="K172">
            <v>2918452</v>
          </cell>
          <cell r="L172">
            <v>2784427</v>
          </cell>
          <cell r="M172">
            <v>2965614</v>
          </cell>
          <cell r="O172" t="str">
            <v>Never Smoker</v>
          </cell>
          <cell r="P172">
            <v>1.3</v>
          </cell>
          <cell r="Q172">
            <v>1.5</v>
          </cell>
          <cell r="R172">
            <v>1.3</v>
          </cell>
          <cell r="S172">
            <v>1.5</v>
          </cell>
          <cell r="T172">
            <v>1.7</v>
          </cell>
          <cell r="U172">
            <v>1.8</v>
          </cell>
          <cell r="V172">
            <v>1.9</v>
          </cell>
          <cell r="X172" t="str">
            <v>Never Smoker</v>
          </cell>
          <cell r="Y172">
            <v>63990.004000000001</v>
          </cell>
          <cell r="Z172">
            <v>74122.649999999994</v>
          </cell>
          <cell r="AA172">
            <v>68011.423999999999</v>
          </cell>
          <cell r="AB172">
            <v>82946.55</v>
          </cell>
          <cell r="AC172">
            <v>99227.367999999988</v>
          </cell>
          <cell r="AD172">
            <v>100239.37200000002</v>
          </cell>
          <cell r="AE172">
            <v>112693.33199999999</v>
          </cell>
          <cell r="AG172" t="str">
            <v>Never Smoker</v>
          </cell>
          <cell r="AH172">
            <v>0.32995644069930302</v>
          </cell>
          <cell r="AI172">
            <v>0.33678360618554676</v>
          </cell>
          <cell r="AJ172">
            <v>0.36729614359437218</v>
          </cell>
          <cell r="AK172">
            <v>0.39389815692159136</v>
          </cell>
          <cell r="AL172">
            <v>0.42375623647743804</v>
          </cell>
          <cell r="AM172">
            <v>0.40614056288809175</v>
          </cell>
          <cell r="AN172">
            <v>0.42461154655606814</v>
          </cell>
          <cell r="AP172" t="str">
            <v>Never Smoker</v>
          </cell>
          <cell r="AQ172">
            <v>5.9392159325874546E-3</v>
          </cell>
          <cell r="AR172">
            <v>6.7356721237109354E-3</v>
          </cell>
          <cell r="AS172">
            <v>9.5496997334536763E-3</v>
          </cell>
          <cell r="AT172">
            <v>1.181694470764774E-2</v>
          </cell>
          <cell r="AU172">
            <v>1.4407712040232895E-2</v>
          </cell>
          <cell r="AV172">
            <v>1.380877913819512E-2</v>
          </cell>
          <cell r="AW172">
            <v>1.6135238769130589E-2</v>
          </cell>
        </row>
        <row r="173">
          <cell r="G173">
            <v>3730607</v>
          </cell>
          <cell r="H173">
            <v>3675536</v>
          </cell>
          <cell r="I173">
            <v>3564090</v>
          </cell>
          <cell r="J173">
            <v>3514970</v>
          </cell>
          <cell r="K173">
            <v>3438729</v>
          </cell>
          <cell r="L173">
            <v>3417356</v>
          </cell>
          <cell r="M173">
            <v>3478777</v>
          </cell>
          <cell r="O173" t="str">
            <v>All people</v>
          </cell>
          <cell r="P173">
            <v>0.9</v>
          </cell>
          <cell r="Q173">
            <v>1</v>
          </cell>
          <cell r="R173">
            <v>0.9</v>
          </cell>
          <cell r="S173">
            <v>1</v>
          </cell>
          <cell r="T173">
            <v>1.2</v>
          </cell>
          <cell r="U173">
            <v>1.2</v>
          </cell>
          <cell r="V173">
            <v>1.4</v>
          </cell>
          <cell r="X173" t="str">
            <v>All people</v>
          </cell>
          <cell r="Y173">
            <v>67150.926000000007</v>
          </cell>
          <cell r="Z173">
            <v>73510.720000000001</v>
          </cell>
          <cell r="AA173">
            <v>64153.62</v>
          </cell>
          <cell r="AB173">
            <v>70299.399999999994</v>
          </cell>
          <cell r="AC173">
            <v>82529.495999999999</v>
          </cell>
          <cell r="AD173">
            <v>82016.543999999994</v>
          </cell>
          <cell r="AE173">
            <v>97405.755999999994</v>
          </cell>
          <cell r="AG173" t="str">
            <v>All people</v>
          </cell>
          <cell r="AP173" t="str">
            <v>All people</v>
          </cell>
        </row>
        <row r="174">
          <cell r="G174">
            <v>1276080</v>
          </cell>
          <cell r="H174">
            <v>1127826</v>
          </cell>
          <cell r="I174">
            <v>1048917</v>
          </cell>
          <cell r="J174">
            <v>1046873</v>
          </cell>
          <cell r="K174">
            <v>938626</v>
          </cell>
          <cell r="L174">
            <v>966127</v>
          </cell>
          <cell r="M174">
            <v>922238</v>
          </cell>
          <cell r="O174" t="str">
            <v>Current Smoker (daily or occasional)</v>
          </cell>
          <cell r="P174">
            <v>2</v>
          </cell>
          <cell r="Q174">
            <v>2.2999999999999998</v>
          </cell>
          <cell r="R174">
            <v>2</v>
          </cell>
          <cell r="S174">
            <v>2.2999999999999998</v>
          </cell>
          <cell r="T174">
            <v>3</v>
          </cell>
          <cell r="U174">
            <v>3.2</v>
          </cell>
          <cell r="V174">
            <v>4.2</v>
          </cell>
          <cell r="X174" t="str">
            <v>Current Smoker (daily or occasional)</v>
          </cell>
          <cell r="Y174">
            <v>51043.199999999997</v>
          </cell>
          <cell r="Z174">
            <v>51879.995999999999</v>
          </cell>
          <cell r="AA174">
            <v>41956.68</v>
          </cell>
          <cell r="AB174">
            <v>48156.157999999996</v>
          </cell>
          <cell r="AC174">
            <v>56317.56</v>
          </cell>
          <cell r="AD174">
            <v>61832.128000000004</v>
          </cell>
          <cell r="AE174">
            <v>77467.991999999998</v>
          </cell>
          <cell r="AG174" t="str">
            <v>Current Smoker (daily or occasional)</v>
          </cell>
          <cell r="AH174">
            <v>0.3420569360428477</v>
          </cell>
          <cell r="AI174">
            <v>0.30684667487952777</v>
          </cell>
          <cell r="AJ174">
            <v>0.29430149070309675</v>
          </cell>
          <cell r="AK174">
            <v>0.2978326984298586</v>
          </cell>
          <cell r="AL174">
            <v>0.27295724670365124</v>
          </cell>
          <cell r="AM174">
            <v>0.28271183921136689</v>
          </cell>
          <cell r="AN174">
            <v>0.26510408686730996</v>
          </cell>
          <cell r="AP174" t="str">
            <v>Current Smoker (daily or occasional)</v>
          </cell>
          <cell r="AQ174">
            <v>1.2314049697542517E-2</v>
          </cell>
          <cell r="AR174">
            <v>1.2887560344940168E-2</v>
          </cell>
          <cell r="AS174">
            <v>1.177205962812387E-2</v>
          </cell>
          <cell r="AT174">
            <v>1.2508973334054062E-2</v>
          </cell>
          <cell r="AU174">
            <v>1.6377434802219076E-2</v>
          </cell>
          <cell r="AV174">
            <v>1.6962710352682014E-2</v>
          </cell>
          <cell r="AW174">
            <v>2.2268743296854038E-2</v>
          </cell>
        </row>
        <row r="175">
          <cell r="G175">
            <v>1096807</v>
          </cell>
          <cell r="H175">
            <v>899678</v>
          </cell>
          <cell r="I175">
            <v>808812</v>
          </cell>
          <cell r="J175">
            <v>819367</v>
          </cell>
          <cell r="K175">
            <v>701404</v>
          </cell>
          <cell r="L175">
            <v>720443</v>
          </cell>
          <cell r="M175">
            <v>678335</v>
          </cell>
          <cell r="O175" t="str">
            <v>Daily Smoker</v>
          </cell>
          <cell r="P175">
            <v>2</v>
          </cell>
          <cell r="Q175">
            <v>2.6</v>
          </cell>
          <cell r="R175">
            <v>2.4</v>
          </cell>
          <cell r="S175">
            <v>2.7</v>
          </cell>
          <cell r="T175">
            <v>3.8</v>
          </cell>
          <cell r="U175">
            <v>4.0999999999999996</v>
          </cell>
          <cell r="V175">
            <v>4.2</v>
          </cell>
          <cell r="X175" t="str">
            <v>Daily Smoker</v>
          </cell>
          <cell r="Y175">
            <v>43872.28</v>
          </cell>
          <cell r="Z175">
            <v>46783.256000000008</v>
          </cell>
          <cell r="AA175">
            <v>38822.975999999995</v>
          </cell>
          <cell r="AB175">
            <v>44245.818000000007</v>
          </cell>
          <cell r="AC175">
            <v>53306.703999999998</v>
          </cell>
          <cell r="AD175">
            <v>59076.325999999994</v>
          </cell>
          <cell r="AE175">
            <v>56980.14</v>
          </cell>
          <cell r="AG175" t="str">
            <v>Daily Smoker</v>
          </cell>
          <cell r="AH175">
            <v>0.29400228970781428</v>
          </cell>
          <cell r="AI175">
            <v>0.24477463967160165</v>
          </cell>
          <cell r="AJ175">
            <v>0.22693366329133102</v>
          </cell>
          <cell r="AK175">
            <v>0.23310782168837857</v>
          </cell>
          <cell r="AL175">
            <v>0.2039718744919998</v>
          </cell>
          <cell r="AM175">
            <v>0.21081883186884831</v>
          </cell>
          <cell r="AN175">
            <v>0.19499237806849937</v>
          </cell>
          <cell r="AP175" t="str">
            <v>Daily Smoker</v>
          </cell>
          <cell r="AQ175">
            <v>1.0584082429481313E-2</v>
          </cell>
          <cell r="AR175">
            <v>1.2238731983580083E-2</v>
          </cell>
          <cell r="AS175">
            <v>1.0438948511401227E-2</v>
          </cell>
          <cell r="AT175">
            <v>1.165539108441893E-2</v>
          </cell>
          <cell r="AU175">
            <v>1.5093918712407985E-2</v>
          </cell>
          <cell r="AV175">
            <v>1.6443868885770166E-2</v>
          </cell>
          <cell r="AW175">
            <v>1.6379359757753949E-2</v>
          </cell>
        </row>
        <row r="176">
          <cell r="G176">
            <v>179273</v>
          </cell>
          <cell r="H176">
            <v>228148</v>
          </cell>
          <cell r="I176">
            <v>240105</v>
          </cell>
          <cell r="J176">
            <v>227506</v>
          </cell>
          <cell r="K176">
            <v>237222</v>
          </cell>
          <cell r="L176">
            <v>245684</v>
          </cell>
          <cell r="M176">
            <v>243903</v>
          </cell>
          <cell r="O176" t="str">
            <v xml:space="preserve">Occasional smoker (all) </v>
          </cell>
          <cell r="P176">
            <v>5.9</v>
          </cell>
          <cell r="Q176">
            <v>5.4</v>
          </cell>
          <cell r="R176">
            <v>4.8</v>
          </cell>
          <cell r="S176">
            <v>5.4</v>
          </cell>
          <cell r="T176">
            <v>6.2</v>
          </cell>
          <cell r="U176">
            <v>6.6</v>
          </cell>
          <cell r="V176">
            <v>6.8</v>
          </cell>
          <cell r="X176" t="str">
            <v xml:space="preserve">Occasional smoker (all) </v>
          </cell>
          <cell r="Y176">
            <v>21154.214</v>
          </cell>
          <cell r="Z176">
            <v>24639.984000000004</v>
          </cell>
          <cell r="AA176">
            <v>23050.080000000002</v>
          </cell>
          <cell r="AB176">
            <v>24570.648000000001</v>
          </cell>
          <cell r="AC176">
            <v>34159.968000000001</v>
          </cell>
          <cell r="AD176">
            <v>32430.287999999997</v>
          </cell>
          <cell r="AE176">
            <v>33170.807999999997</v>
          </cell>
          <cell r="AG176" t="str">
            <v xml:space="preserve">Occasional smoker (all) </v>
          </cell>
          <cell r="AH176">
            <v>4.8054646335033417E-2</v>
          </cell>
          <cell r="AI176">
            <v>6.2072035207926139E-2</v>
          </cell>
          <cell r="AJ176">
            <v>6.7367827411765696E-2</v>
          </cell>
          <cell r="AK176">
            <v>6.4724876741480017E-2</v>
          </cell>
          <cell r="AL176">
            <v>6.898537221165145E-2</v>
          </cell>
          <cell r="AM176">
            <v>7.1893007342518606E-2</v>
          </cell>
          <cell r="AN176">
            <v>7.011170879881061E-2</v>
          </cell>
          <cell r="AP176" t="str">
            <v xml:space="preserve">Occasional smoker (all) </v>
          </cell>
          <cell r="AQ176">
            <v>5.6704482675339445E-3</v>
          </cell>
          <cell r="AR176">
            <v>6.7037798024560235E-3</v>
          </cell>
          <cell r="AS176">
            <v>6.4673114315295065E-3</v>
          </cell>
          <cell r="AT176">
            <v>6.9902866880798423E-3</v>
          </cell>
          <cell r="AU176">
            <v>8.5541861542447802E-3</v>
          </cell>
          <cell r="AV176">
            <v>9.4898769692124546E-3</v>
          </cell>
          <cell r="AW176">
            <v>9.5351923966382427E-3</v>
          </cell>
        </row>
        <row r="177">
          <cell r="G177">
            <v>71997</v>
          </cell>
          <cell r="H177">
            <v>86599</v>
          </cell>
          <cell r="I177">
            <v>90688</v>
          </cell>
          <cell r="J177">
            <v>81556</v>
          </cell>
          <cell r="K177">
            <v>83063</v>
          </cell>
          <cell r="L177">
            <v>90695</v>
          </cell>
          <cell r="M177">
            <v>80402</v>
          </cell>
          <cell r="O177" t="str">
            <v xml:space="preserve">Occasional smoker (always) </v>
          </cell>
          <cell r="P177">
            <v>8</v>
          </cell>
          <cell r="Q177">
            <v>8.4</v>
          </cell>
          <cell r="R177">
            <v>7.3</v>
          </cell>
          <cell r="S177">
            <v>8.6999999999999993</v>
          </cell>
          <cell r="T177">
            <v>10</v>
          </cell>
          <cell r="U177">
            <v>10</v>
          </cell>
          <cell r="V177">
            <v>10.8</v>
          </cell>
          <cell r="X177" t="str">
            <v xml:space="preserve">Occasional smoker (always) </v>
          </cell>
          <cell r="Y177">
            <v>11519.52</v>
          </cell>
          <cell r="Z177">
            <v>14548.632</v>
          </cell>
          <cell r="AA177">
            <v>13240.448</v>
          </cell>
          <cell r="AB177">
            <v>14190.743999999999</v>
          </cell>
          <cell r="AC177">
            <v>16612.599999999999</v>
          </cell>
          <cell r="AD177">
            <v>18139</v>
          </cell>
          <cell r="AE177">
            <v>17366.832000000002</v>
          </cell>
          <cell r="AG177" t="str">
            <v xml:space="preserve">Occasional smoker (always) </v>
          </cell>
          <cell r="AH177">
            <v>1.9299004156696217E-2</v>
          </cell>
          <cell r="AI177">
            <v>2.356091737368373E-2</v>
          </cell>
          <cell r="AJ177">
            <v>2.5444924230308436E-2</v>
          </cell>
          <cell r="AK177">
            <v>2.3202473989820682E-2</v>
          </cell>
          <cell r="AL177">
            <v>2.4155145694819219E-2</v>
          </cell>
          <cell r="AM177">
            <v>2.6539523538080319E-2</v>
          </cell>
          <cell r="AN177">
            <v>2.3112145446517556E-2</v>
          </cell>
          <cell r="AP177" t="str">
            <v xml:space="preserve">Occasional smoker (always) </v>
          </cell>
          <cell r="AQ177">
            <v>3.0878406650713948E-3</v>
          </cell>
          <cell r="AR177">
            <v>3.9582341187788667E-3</v>
          </cell>
          <cell r="AS177">
            <v>3.7149589376250314E-3</v>
          </cell>
          <cell r="AT177">
            <v>4.0372304742287988E-3</v>
          </cell>
          <cell r="AU177">
            <v>4.8310291389638436E-3</v>
          </cell>
          <cell r="AV177">
            <v>5.3079047076160634E-3</v>
          </cell>
          <cell r="AW177">
            <v>4.9922234164477925E-3</v>
          </cell>
        </row>
        <row r="178">
          <cell r="G178">
            <v>107276</v>
          </cell>
          <cell r="H178">
            <v>141549</v>
          </cell>
          <cell r="I178">
            <v>149417</v>
          </cell>
          <cell r="J178">
            <v>145950</v>
          </cell>
          <cell r="K178">
            <v>154159</v>
          </cell>
          <cell r="L178">
            <v>154989</v>
          </cell>
          <cell r="M178">
            <v>163501</v>
          </cell>
          <cell r="O178" t="str">
            <v>Occasional smoker (former daily)</v>
          </cell>
          <cell r="P178">
            <v>6.7</v>
          </cell>
          <cell r="Q178">
            <v>6.9</v>
          </cell>
          <cell r="R178">
            <v>6.2</v>
          </cell>
          <cell r="S178">
            <v>7</v>
          </cell>
          <cell r="T178">
            <v>7.2</v>
          </cell>
          <cell r="U178">
            <v>7.7</v>
          </cell>
          <cell r="V178">
            <v>7.9</v>
          </cell>
          <cell r="X178" t="str">
            <v>Occasional smoker (former daily)</v>
          </cell>
          <cell r="Y178">
            <v>14374.984000000002</v>
          </cell>
          <cell r="Z178">
            <v>19533.762000000002</v>
          </cell>
          <cell r="AA178">
            <v>18527.707999999999</v>
          </cell>
          <cell r="AB178">
            <v>20433</v>
          </cell>
          <cell r="AC178">
            <v>22198.896000000001</v>
          </cell>
          <cell r="AD178">
            <v>23868.306</v>
          </cell>
          <cell r="AE178">
            <v>25833.158000000003</v>
          </cell>
          <cell r="AG178" t="str">
            <v>Occasional smoker (former daily)</v>
          </cell>
          <cell r="AH178">
            <v>2.8755642178337197E-2</v>
          </cell>
          <cell r="AI178">
            <v>3.8511117834242409E-2</v>
          </cell>
          <cell r="AJ178">
            <v>4.1922903181457256E-2</v>
          </cell>
          <cell r="AK178">
            <v>4.1522402751659332E-2</v>
          </cell>
          <cell r="AL178">
            <v>4.4830226516832238E-2</v>
          </cell>
          <cell r="AM178">
            <v>4.5353483804438287E-2</v>
          </cell>
          <cell r="AN178">
            <v>4.6999563352293064E-2</v>
          </cell>
          <cell r="AP178" t="str">
            <v>Occasional smoker (former daily)</v>
          </cell>
          <cell r="AQ178">
            <v>3.8532560518971847E-3</v>
          </cell>
          <cell r="AR178">
            <v>5.314534261125453E-3</v>
          </cell>
          <cell r="AS178">
            <v>5.1984399945006997E-3</v>
          </cell>
          <cell r="AT178">
            <v>5.813136385232307E-3</v>
          </cell>
          <cell r="AU178">
            <v>6.4555526184238423E-3</v>
          </cell>
          <cell r="AV178">
            <v>6.9844365058834967E-3</v>
          </cell>
          <cell r="AW178">
            <v>7.4259310096623041E-3</v>
          </cell>
        </row>
        <row r="179">
          <cell r="G179">
            <v>1314467</v>
          </cell>
          <cell r="H179">
            <v>1428955</v>
          </cell>
          <cell r="I179">
            <v>1348050</v>
          </cell>
          <cell r="J179">
            <v>1264743</v>
          </cell>
          <cell r="K179">
            <v>1213723</v>
          </cell>
          <cell r="L179">
            <v>1251195</v>
          </cell>
          <cell r="M179">
            <v>1274025</v>
          </cell>
          <cell r="O179" t="str">
            <v>Former Smoker (daily or occasional)</v>
          </cell>
          <cell r="P179">
            <v>2</v>
          </cell>
          <cell r="Q179">
            <v>2.2999999999999998</v>
          </cell>
          <cell r="R179">
            <v>2</v>
          </cell>
          <cell r="S179">
            <v>2.2999999999999998</v>
          </cell>
          <cell r="T179">
            <v>2.6</v>
          </cell>
          <cell r="U179">
            <v>2.8</v>
          </cell>
          <cell r="V179">
            <v>2.9</v>
          </cell>
          <cell r="X179" t="str">
            <v>Former Smoker (daily or occasional)</v>
          </cell>
          <cell r="Y179">
            <v>52578.68</v>
          </cell>
          <cell r="Z179">
            <v>65731.929999999993</v>
          </cell>
          <cell r="AA179">
            <v>53922</v>
          </cell>
          <cell r="AB179">
            <v>58178.178</v>
          </cell>
          <cell r="AC179">
            <v>63113.596000000005</v>
          </cell>
          <cell r="AD179">
            <v>70066.92</v>
          </cell>
          <cell r="AE179">
            <v>73893.45</v>
          </cell>
          <cell r="AG179" t="str">
            <v>Former Smoker (daily or occasional)</v>
          </cell>
          <cell r="AH179">
            <v>0.35234668245676909</v>
          </cell>
          <cell r="AI179">
            <v>0.3887745896108758</v>
          </cell>
          <cell r="AJ179">
            <v>0.37823118944807793</v>
          </cell>
          <cell r="AK179">
            <v>0.35981615774814579</v>
          </cell>
          <cell r="AL179">
            <v>0.35295686284089267</v>
          </cell>
          <cell r="AM179">
            <v>0.36612954576579088</v>
          </cell>
          <cell r="AN179">
            <v>0.36622784386581836</v>
          </cell>
          <cell r="AP179" t="str">
            <v>Former Smoker (daily or occasional)</v>
          </cell>
          <cell r="AQ179">
            <v>1.2684480568443688E-2</v>
          </cell>
          <cell r="AR179">
            <v>1.5550983584435032E-2</v>
          </cell>
          <cell r="AS179">
            <v>1.4372785199026961E-2</v>
          </cell>
          <cell r="AT179">
            <v>1.5112278625422124E-2</v>
          </cell>
          <cell r="AU179">
            <v>1.6941929416362848E-2</v>
          </cell>
          <cell r="AV179">
            <v>2.0503254562884286E-2</v>
          </cell>
          <cell r="AW179">
            <v>2.1241214944217462E-2</v>
          </cell>
        </row>
        <row r="180">
          <cell r="G180">
            <v>710940</v>
          </cell>
          <cell r="H180">
            <v>751404</v>
          </cell>
          <cell r="I180">
            <v>680778</v>
          </cell>
          <cell r="J180">
            <v>657021</v>
          </cell>
          <cell r="K180">
            <v>615093</v>
          </cell>
          <cell r="L180">
            <v>624439</v>
          </cell>
          <cell r="M180">
            <v>672841</v>
          </cell>
          <cell r="O180" t="str">
            <v>Former smoker (daily)</v>
          </cell>
          <cell r="P180">
            <v>2.9</v>
          </cell>
          <cell r="Q180">
            <v>2.6</v>
          </cell>
          <cell r="R180">
            <v>3</v>
          </cell>
          <cell r="S180">
            <v>3.3</v>
          </cell>
          <cell r="T180">
            <v>3.8</v>
          </cell>
          <cell r="U180">
            <v>4.0999999999999996</v>
          </cell>
          <cell r="V180">
            <v>4.2</v>
          </cell>
          <cell r="X180" t="str">
            <v>Former smoker (daily)</v>
          </cell>
          <cell r="Y180">
            <v>41234.519999999997</v>
          </cell>
          <cell r="Z180">
            <v>39073.008000000002</v>
          </cell>
          <cell r="AA180">
            <v>40846.68</v>
          </cell>
          <cell r="AB180">
            <v>43363.385999999999</v>
          </cell>
          <cell r="AC180">
            <v>46747.067999999999</v>
          </cell>
          <cell r="AD180">
            <v>51203.998</v>
          </cell>
          <cell r="AE180">
            <v>56518.644</v>
          </cell>
          <cell r="AG180" t="str">
            <v>Former smoker (daily)</v>
          </cell>
          <cell r="AH180">
            <v>0.19056952394074209</v>
          </cell>
          <cell r="AI180">
            <v>0.20443385672184955</v>
          </cell>
          <cell r="AJ180">
            <v>0.19101032802201964</v>
          </cell>
          <cell r="AK180">
            <v>0.18692079875503917</v>
          </cell>
          <cell r="AL180">
            <v>0.17887219376694122</v>
          </cell>
          <cell r="AM180">
            <v>0.18272576810844407</v>
          </cell>
          <cell r="AN180">
            <v>0.19341308741549113</v>
          </cell>
          <cell r="AP180" t="str">
            <v>Former smoker (daily)</v>
          </cell>
          <cell r="AQ180">
            <v>1.0671893340681556E-2</v>
          </cell>
          <cell r="AR180">
            <v>1.0221692836092477E-2</v>
          </cell>
          <cell r="AS180">
            <v>1.1078599025277138E-2</v>
          </cell>
          <cell r="AT180">
            <v>1.1962931120322507E-2</v>
          </cell>
          <cell r="AU180">
            <v>1.3236542338753652E-2</v>
          </cell>
          <cell r="AV180">
            <v>1.4618061448675525E-2</v>
          </cell>
          <cell r="AW180">
            <v>1.6246699342901256E-2</v>
          </cell>
        </row>
        <row r="181">
          <cell r="G181">
            <v>570717</v>
          </cell>
          <cell r="H181">
            <v>677551</v>
          </cell>
          <cell r="I181">
            <v>667272</v>
          </cell>
          <cell r="J181">
            <v>607722</v>
          </cell>
          <cell r="K181">
            <v>598630</v>
          </cell>
          <cell r="L181">
            <v>626756</v>
          </cell>
          <cell r="M181">
            <v>601184</v>
          </cell>
          <cell r="O181" t="str">
            <v>Former smoker (occasional)</v>
          </cell>
          <cell r="P181">
            <v>2.9</v>
          </cell>
          <cell r="Q181">
            <v>3.3</v>
          </cell>
          <cell r="R181">
            <v>3</v>
          </cell>
          <cell r="S181">
            <v>3.3</v>
          </cell>
          <cell r="T181">
            <v>3.8</v>
          </cell>
          <cell r="U181">
            <v>4.0999999999999996</v>
          </cell>
          <cell r="V181">
            <v>4.2</v>
          </cell>
          <cell r="X181" t="str">
            <v>Former smoker (occasional)</v>
          </cell>
          <cell r="Y181">
            <v>33101.586000000003</v>
          </cell>
          <cell r="Z181">
            <v>44718.365999999995</v>
          </cell>
          <cell r="AA181">
            <v>40036.32</v>
          </cell>
          <cell r="AB181">
            <v>40109.651999999995</v>
          </cell>
          <cell r="AC181">
            <v>45495.88</v>
          </cell>
          <cell r="AD181">
            <v>51393.991999999991</v>
          </cell>
          <cell r="AE181">
            <v>50499.456000000006</v>
          </cell>
          <cell r="AG181" t="str">
            <v>Former smoker (occasional)</v>
          </cell>
          <cell r="AH181">
            <v>0.161777158516027</v>
          </cell>
          <cell r="AI181">
            <v>0.18434073288902625</v>
          </cell>
          <cell r="AJ181">
            <v>0.18722086142605826</v>
          </cell>
          <cell r="AK181">
            <v>0.17289535899310662</v>
          </cell>
          <cell r="AL181">
            <v>0.17408466907395145</v>
          </cell>
          <cell r="AM181">
            <v>0.18340377765734678</v>
          </cell>
          <cell r="AN181">
            <v>0.17281475645032723</v>
          </cell>
          <cell r="AP181" t="str">
            <v>Former smoker (occasional)</v>
          </cell>
          <cell r="AQ181">
            <v>9.0595208768975109E-3</v>
          </cell>
          <cell r="AR181">
            <v>1.179780690489768E-2</v>
          </cell>
          <cell r="AS181">
            <v>1.085880996271138E-2</v>
          </cell>
          <cell r="AT181">
            <v>1.1065302975558824E-2</v>
          </cell>
          <cell r="AU181">
            <v>1.2882265511472408E-2</v>
          </cell>
          <cell r="AV181">
            <v>1.4672302212587742E-2</v>
          </cell>
          <cell r="AW181">
            <v>1.4516439541827488E-2</v>
          </cell>
        </row>
        <row r="182">
          <cell r="G182">
            <v>1140060</v>
          </cell>
          <cell r="H182">
            <v>1118755</v>
          </cell>
          <cell r="I182">
            <v>1167123</v>
          </cell>
          <cell r="J182">
            <v>1203354</v>
          </cell>
          <cell r="K182">
            <v>1286380</v>
          </cell>
          <cell r="L182">
            <v>1200034</v>
          </cell>
          <cell r="M182">
            <v>1282514</v>
          </cell>
          <cell r="O182" t="str">
            <v>Never Smoker</v>
          </cell>
          <cell r="P182">
            <v>2</v>
          </cell>
          <cell r="Q182">
            <v>2.2999999999999998</v>
          </cell>
          <cell r="R182">
            <v>2</v>
          </cell>
          <cell r="S182">
            <v>2.2999999999999998</v>
          </cell>
          <cell r="T182">
            <v>2.6</v>
          </cell>
          <cell r="U182">
            <v>2.8</v>
          </cell>
          <cell r="V182">
            <v>2.9</v>
          </cell>
          <cell r="X182" t="str">
            <v>Never Smoker</v>
          </cell>
          <cell r="Y182">
            <v>45602.400000000001</v>
          </cell>
          <cell r="Z182">
            <v>51462.73</v>
          </cell>
          <cell r="AA182">
            <v>46684.92</v>
          </cell>
          <cell r="AB182">
            <v>55354.283999999992</v>
          </cell>
          <cell r="AC182">
            <v>66891.759999999995</v>
          </cell>
          <cell r="AD182">
            <v>67201.903999999995</v>
          </cell>
          <cell r="AE182">
            <v>74385.812000000005</v>
          </cell>
          <cell r="AG182" t="str">
            <v>Never Smoker</v>
          </cell>
          <cell r="AH182">
            <v>0.30559638150038321</v>
          </cell>
          <cell r="AI182">
            <v>0.30437873550959643</v>
          </cell>
          <cell r="AJ182">
            <v>0.32746731984882538</v>
          </cell>
          <cell r="AK182">
            <v>0.34235114382199566</v>
          </cell>
          <cell r="AL182">
            <v>0.37408589045545609</v>
          </cell>
          <cell r="AM182">
            <v>0.35115861502284224</v>
          </cell>
          <cell r="AN182">
            <v>0.36866806926687168</v>
          </cell>
          <cell r="AP182" t="str">
            <v>Never Smoker</v>
          </cell>
          <cell r="AQ182">
            <v>1.0390276971013029E-2</v>
          </cell>
          <cell r="AR182">
            <v>1.278390689140305E-2</v>
          </cell>
          <cell r="AS182">
            <v>1.2443758154255365E-2</v>
          </cell>
          <cell r="AT182">
            <v>1.4378748040523819E-2</v>
          </cell>
          <cell r="AU182">
            <v>1.7956122741861893E-2</v>
          </cell>
          <cell r="AV182">
            <v>1.7557930751142113E-2</v>
          </cell>
          <cell r="AW182">
            <v>2.1382748017478557E-2</v>
          </cell>
        </row>
        <row r="183">
          <cell r="G183">
            <v>3728420</v>
          </cell>
          <cell r="H183">
            <v>3660792</v>
          </cell>
          <cell r="I183">
            <v>3557749</v>
          </cell>
          <cell r="J183">
            <v>3504319</v>
          </cell>
          <cell r="K183">
            <v>3448372</v>
          </cell>
          <cell r="L183">
            <v>3438465</v>
          </cell>
          <cell r="M183">
            <v>3505522</v>
          </cell>
          <cell r="O183" t="str">
            <v>All people</v>
          </cell>
          <cell r="P183">
            <v>0.9</v>
          </cell>
          <cell r="Q183">
            <v>1</v>
          </cell>
          <cell r="R183">
            <v>0.9</v>
          </cell>
          <cell r="S183">
            <v>1</v>
          </cell>
          <cell r="T183">
            <v>1.2</v>
          </cell>
          <cell r="U183">
            <v>1.2</v>
          </cell>
          <cell r="V183">
            <v>1.4</v>
          </cell>
          <cell r="X183" t="str">
            <v>All people</v>
          </cell>
          <cell r="Y183">
            <v>67111.56</v>
          </cell>
          <cell r="Z183">
            <v>73215.839999999997</v>
          </cell>
          <cell r="AA183">
            <v>64039.482000000004</v>
          </cell>
          <cell r="AB183">
            <v>70086.38</v>
          </cell>
          <cell r="AC183">
            <v>82760.928</v>
          </cell>
          <cell r="AD183">
            <v>82523.16</v>
          </cell>
          <cell r="AE183">
            <v>98154.615999999995</v>
          </cell>
          <cell r="AG183" t="str">
            <v>All people</v>
          </cell>
          <cell r="AP183" t="str">
            <v>All people</v>
          </cell>
        </row>
        <row r="184">
          <cell r="G184">
            <v>1071694</v>
          </cell>
          <cell r="H184">
            <v>903450</v>
          </cell>
          <cell r="I184">
            <v>830705</v>
          </cell>
          <cell r="J184">
            <v>760721</v>
          </cell>
          <cell r="K184">
            <v>687262</v>
          </cell>
          <cell r="L184">
            <v>690750</v>
          </cell>
          <cell r="M184">
            <v>628611</v>
          </cell>
          <cell r="O184" t="str">
            <v>Current Smoker (daily or occasional)</v>
          </cell>
          <cell r="P184">
            <v>2</v>
          </cell>
          <cell r="Q184">
            <v>2.6</v>
          </cell>
          <cell r="R184">
            <v>2.4</v>
          </cell>
          <cell r="S184">
            <v>2.7</v>
          </cell>
          <cell r="T184">
            <v>3.8</v>
          </cell>
          <cell r="U184">
            <v>4.0999999999999996</v>
          </cell>
          <cell r="V184">
            <v>4.2</v>
          </cell>
          <cell r="X184" t="str">
            <v>Current Smoker (daily or occasional)</v>
          </cell>
          <cell r="Y184">
            <v>42867.76</v>
          </cell>
          <cell r="Z184">
            <v>46979.4</v>
          </cell>
          <cell r="AA184">
            <v>39873.839999999997</v>
          </cell>
          <cell r="AB184">
            <v>41078.934000000001</v>
          </cell>
          <cell r="AC184">
            <v>52231.912000000004</v>
          </cell>
          <cell r="AD184">
            <v>56641.499999999993</v>
          </cell>
          <cell r="AE184">
            <v>52803.324000000001</v>
          </cell>
          <cell r="AG184" t="str">
            <v>Current Smoker (daily or occasional)</v>
          </cell>
          <cell r="AH184">
            <v>0.28743918335380669</v>
          </cell>
          <cell r="AI184">
            <v>0.24679085837163106</v>
          </cell>
          <cell r="AJ184">
            <v>0.23349173873704976</v>
          </cell>
          <cell r="AK184">
            <v>0.21708097921450645</v>
          </cell>
          <cell r="AL184">
            <v>0.19930042350419269</v>
          </cell>
          <cell r="AM184">
            <v>0.2008890595076582</v>
          </cell>
          <cell r="AN184">
            <v>0.17932022677364456</v>
          </cell>
          <cell r="AP184" t="str">
            <v>Current Smoker (daily or occasional)</v>
          </cell>
          <cell r="AQ184">
            <v>1.0347810600737042E-2</v>
          </cell>
          <cell r="AR184">
            <v>1.2339542918581551E-2</v>
          </cell>
          <cell r="AS184">
            <v>1.0740619981904289E-2</v>
          </cell>
          <cell r="AT184">
            <v>1.1288210919154336E-2</v>
          </cell>
          <cell r="AU184">
            <v>1.4748231339310261E-2</v>
          </cell>
          <cell r="AV184">
            <v>1.5669346641597338E-2</v>
          </cell>
          <cell r="AW184">
            <v>1.5062899048986144E-2</v>
          </cell>
        </row>
        <row r="185">
          <cell r="G185">
            <v>900201</v>
          </cell>
          <cell r="H185">
            <v>712667</v>
          </cell>
          <cell r="I185">
            <v>634785</v>
          </cell>
          <cell r="J185">
            <v>598050</v>
          </cell>
          <cell r="K185">
            <v>529363</v>
          </cell>
          <cell r="L185">
            <v>514078</v>
          </cell>
          <cell r="M185">
            <v>458889</v>
          </cell>
          <cell r="O185" t="str">
            <v>Daily Smoker</v>
          </cell>
          <cell r="P185">
            <v>2.2999999999999998</v>
          </cell>
          <cell r="Q185">
            <v>3.3</v>
          </cell>
          <cell r="R185">
            <v>3</v>
          </cell>
          <cell r="S185">
            <v>3.3</v>
          </cell>
          <cell r="T185">
            <v>3.8</v>
          </cell>
          <cell r="U185">
            <v>4.0999999999999996</v>
          </cell>
          <cell r="V185">
            <v>4.5</v>
          </cell>
          <cell r="X185" t="str">
            <v>Daily Smoker</v>
          </cell>
          <cell r="Y185">
            <v>41409.245999999999</v>
          </cell>
          <cell r="Z185">
            <v>47036.022000000004</v>
          </cell>
          <cell r="AA185">
            <v>38087.1</v>
          </cell>
          <cell r="AB185">
            <v>39471.300000000003</v>
          </cell>
          <cell r="AC185">
            <v>40231.587999999996</v>
          </cell>
          <cell r="AD185">
            <v>42154.395999999993</v>
          </cell>
          <cell r="AE185">
            <v>41300.01</v>
          </cell>
          <cell r="AG185" t="str">
            <v>Daily Smoker</v>
          </cell>
          <cell r="AH185">
            <v>0.24144302412281879</v>
          </cell>
          <cell r="AI185">
            <v>0.19467563303241484</v>
          </cell>
          <cell r="AJ185">
            <v>0.17842321085607782</v>
          </cell>
          <cell r="AK185">
            <v>0.17066083310337901</v>
          </cell>
          <cell r="AL185">
            <v>0.15351099011359565</v>
          </cell>
          <cell r="AM185">
            <v>0.14950799266533177</v>
          </cell>
          <cell r="AN185">
            <v>0.13090461277949475</v>
          </cell>
          <cell r="AP185" t="str">
            <v>Daily Smoker</v>
          </cell>
          <cell r="AQ185">
            <v>1.0140607013158389E-2</v>
          </cell>
          <cell r="AR185">
            <v>1.245924051407455E-2</v>
          </cell>
          <cell r="AS185">
            <v>1.0348546229652512E-2</v>
          </cell>
          <cell r="AT185">
            <v>1.0922293318616256E-2</v>
          </cell>
          <cell r="AU185">
            <v>1.1359813268406078E-2</v>
          </cell>
          <cell r="AV185">
            <v>1.1960639413226542E-2</v>
          </cell>
          <cell r="AW185">
            <v>1.1781415150154528E-2</v>
          </cell>
        </row>
        <row r="186">
          <cell r="G186">
            <v>171493</v>
          </cell>
          <cell r="H186">
            <v>190783</v>
          </cell>
          <cell r="I186">
            <v>195920</v>
          </cell>
          <cell r="J186">
            <v>162671</v>
          </cell>
          <cell r="K186">
            <v>157899</v>
          </cell>
          <cell r="L186">
            <v>176672</v>
          </cell>
          <cell r="M186">
            <v>169722</v>
          </cell>
          <cell r="O186" t="str">
            <v xml:space="preserve">Occasional smoker (all) </v>
          </cell>
          <cell r="P186">
            <v>5.9</v>
          </cell>
          <cell r="Q186">
            <v>6.2</v>
          </cell>
          <cell r="R186">
            <v>5.6</v>
          </cell>
          <cell r="S186">
            <v>6.3</v>
          </cell>
          <cell r="T186">
            <v>7.2</v>
          </cell>
          <cell r="U186">
            <v>7.7</v>
          </cell>
          <cell r="V186">
            <v>7.9</v>
          </cell>
          <cell r="X186" t="str">
            <v xml:space="preserve">Occasional smoker (all) </v>
          </cell>
          <cell r="Y186">
            <v>20236.174000000003</v>
          </cell>
          <cell r="Z186">
            <v>23657.092000000001</v>
          </cell>
          <cell r="AA186">
            <v>21943.040000000001</v>
          </cell>
          <cell r="AB186">
            <v>20496.545999999998</v>
          </cell>
          <cell r="AC186">
            <v>16421.495999999999</v>
          </cell>
          <cell r="AD186">
            <v>27207.488000000001</v>
          </cell>
          <cell r="AE186">
            <v>26816.076000000001</v>
          </cell>
          <cell r="AG186" t="str">
            <v xml:space="preserve">Occasional smoker (all) </v>
          </cell>
          <cell r="AH186">
            <v>4.5996159230987925E-2</v>
          </cell>
          <cell r="AI186">
            <v>5.2115225339216212E-2</v>
          </cell>
          <cell r="AJ186">
            <v>5.5068527880971926E-2</v>
          </cell>
          <cell r="AK186">
            <v>4.6420146111127443E-2</v>
          </cell>
          <cell r="AL186">
            <v>4.5789433390597073E-2</v>
          </cell>
          <cell r="AM186">
            <v>5.1381066842326448E-2</v>
          </cell>
          <cell r="AN186">
            <v>4.84156139941498E-2</v>
          </cell>
          <cell r="AP186" t="str">
            <v xml:space="preserve">Occasional smoker (all) </v>
          </cell>
          <cell r="AQ186">
            <v>5.4275467892565751E-3</v>
          </cell>
          <cell r="AR186">
            <v>6.4622879420628112E-3</v>
          </cell>
          <cell r="AS186">
            <v>6.1676751226688552E-3</v>
          </cell>
          <cell r="AT186">
            <v>5.8489384100020581E-3</v>
          </cell>
          <cell r="AU186">
            <v>6.5936784082459791E-3</v>
          </cell>
          <cell r="AV186">
            <v>7.9126842937182734E-3</v>
          </cell>
          <cell r="AW186">
            <v>7.6496670110756696E-3</v>
          </cell>
        </row>
        <row r="187">
          <cell r="G187">
            <v>58847</v>
          </cell>
          <cell r="H187">
            <v>54286</v>
          </cell>
          <cell r="I187">
            <v>68912</v>
          </cell>
          <cell r="J187">
            <v>62247</v>
          </cell>
          <cell r="K187">
            <v>54548</v>
          </cell>
          <cell r="L187">
            <v>57580</v>
          </cell>
          <cell r="M187">
            <v>50407</v>
          </cell>
          <cell r="O187" t="str">
            <v xml:space="preserve">Occasional smoker (always) </v>
          </cell>
          <cell r="P187">
            <v>9.1</v>
          </cell>
          <cell r="Q187">
            <v>11</v>
          </cell>
          <cell r="R187">
            <v>8.6999999999999993</v>
          </cell>
          <cell r="S187">
            <v>10.1</v>
          </cell>
          <cell r="T187">
            <v>12.1</v>
          </cell>
          <cell r="U187">
            <v>12.9</v>
          </cell>
          <cell r="V187">
            <v>13.8</v>
          </cell>
          <cell r="X187" t="str">
            <v xml:space="preserve">Occasional smoker (always) </v>
          </cell>
          <cell r="Y187">
            <v>10710.153999999999</v>
          </cell>
          <cell r="Z187">
            <v>11942.92</v>
          </cell>
          <cell r="AA187">
            <v>11990.687999999998</v>
          </cell>
          <cell r="AB187">
            <v>12573.893999999998</v>
          </cell>
          <cell r="AC187">
            <v>13200.615999999998</v>
          </cell>
          <cell r="AD187">
            <v>14855.64</v>
          </cell>
          <cell r="AE187">
            <v>13912.332000000002</v>
          </cell>
          <cell r="AG187" t="str">
            <v xml:space="preserve">Occasional smoker (always) </v>
          </cell>
          <cell r="AH187">
            <v>1.5783361316589868E-2</v>
          </cell>
          <cell r="AI187">
            <v>1.4829031531974502E-2</v>
          </cell>
          <cell r="AJ187">
            <v>1.9369550803049907E-2</v>
          </cell>
          <cell r="AK187">
            <v>1.7762937677762783E-2</v>
          </cell>
          <cell r="AL187">
            <v>1.5818478980806017E-2</v>
          </cell>
          <cell r="AM187">
            <v>1.6745844439306493E-2</v>
          </cell>
          <cell r="AN187">
            <v>1.437931355159089E-2</v>
          </cell>
          <cell r="AP187" t="str">
            <v xml:space="preserve">Occasional smoker (always) </v>
          </cell>
          <cell r="AQ187">
            <v>2.8725717596193557E-3</v>
          </cell>
          <cell r="AR187">
            <v>3.2623869370343906E-3</v>
          </cell>
          <cell r="AS187">
            <v>3.3703018397306835E-3</v>
          </cell>
          <cell r="AT187">
            <v>3.5881134109080818E-3</v>
          </cell>
          <cell r="AU187">
            <v>3.8280719133550562E-3</v>
          </cell>
          <cell r="AV187">
            <v>4.3204278653410757E-3</v>
          </cell>
          <cell r="AW187">
            <v>3.9686905402390856E-3</v>
          </cell>
        </row>
        <row r="188">
          <cell r="G188">
            <v>112646</v>
          </cell>
          <cell r="H188">
            <v>136497</v>
          </cell>
          <cell r="I188">
            <v>127008</v>
          </cell>
          <cell r="J188">
            <v>100424</v>
          </cell>
          <cell r="K188">
            <v>103351</v>
          </cell>
          <cell r="L188">
            <v>119092</v>
          </cell>
          <cell r="M188">
            <v>119315</v>
          </cell>
          <cell r="O188" t="str">
            <v>Occasional smoker (former daily)</v>
          </cell>
          <cell r="P188">
            <v>6.7</v>
          </cell>
          <cell r="Q188">
            <v>6.9</v>
          </cell>
          <cell r="R188">
            <v>6.2</v>
          </cell>
          <cell r="S188">
            <v>7.8</v>
          </cell>
          <cell r="T188">
            <v>9</v>
          </cell>
          <cell r="U188">
            <v>9.5</v>
          </cell>
          <cell r="V188">
            <v>9.6999999999999993</v>
          </cell>
          <cell r="X188" t="str">
            <v>Occasional smoker (former daily)</v>
          </cell>
          <cell r="Y188">
            <v>15094.564000000002</v>
          </cell>
          <cell r="Z188">
            <v>18836.585999999999</v>
          </cell>
          <cell r="AA188">
            <v>15748.992</v>
          </cell>
          <cell r="AB188">
            <v>15666.143999999998</v>
          </cell>
          <cell r="AC188">
            <v>18603.18</v>
          </cell>
          <cell r="AD188">
            <v>22627.48</v>
          </cell>
          <cell r="AE188">
            <v>23147.11</v>
          </cell>
          <cell r="AG188" t="str">
            <v>Occasional smoker (former daily)</v>
          </cell>
          <cell r="AH188">
            <v>3.0212797914398057E-2</v>
          </cell>
          <cell r="AI188">
            <v>3.7286193807241713E-2</v>
          </cell>
          <cell r="AJ188">
            <v>3.5698977077922023E-2</v>
          </cell>
          <cell r="AK188">
            <v>2.8657208433364657E-2</v>
          </cell>
          <cell r="AL188">
            <v>2.9970954409791056E-2</v>
          </cell>
          <cell r="AM188">
            <v>3.4635222403019951E-2</v>
          </cell>
          <cell r="AN188">
            <v>3.4036300442558912E-2</v>
          </cell>
          <cell r="AP188" t="str">
            <v>Occasional smoker (former daily)</v>
          </cell>
          <cell r="AQ188">
            <v>4.0485149205293398E-3</v>
          </cell>
          <cell r="AR188">
            <v>5.1454947453993573E-3</v>
          </cell>
          <cell r="AS188">
            <v>4.426673157662331E-3</v>
          </cell>
          <cell r="AT188">
            <v>4.4705245156048861E-3</v>
          </cell>
          <cell r="AU188">
            <v>5.3947717937623896E-3</v>
          </cell>
          <cell r="AV188">
            <v>6.58069225657379E-3</v>
          </cell>
          <cell r="AW188">
            <v>6.6030422858564287E-3</v>
          </cell>
        </row>
        <row r="189">
          <cell r="G189">
            <v>1335632</v>
          </cell>
          <cell r="H189">
            <v>1405342</v>
          </cell>
          <cell r="I189">
            <v>1278343</v>
          </cell>
          <cell r="J189">
            <v>1182067</v>
          </cell>
          <cell r="K189">
            <v>1129038</v>
          </cell>
          <cell r="L189">
            <v>1163322</v>
          </cell>
          <cell r="M189">
            <v>1193811</v>
          </cell>
          <cell r="O189" t="str">
            <v>Former Smoker (daily or occasional)</v>
          </cell>
          <cell r="P189">
            <v>2</v>
          </cell>
          <cell r="Q189">
            <v>2.2999999999999998</v>
          </cell>
          <cell r="R189">
            <v>2</v>
          </cell>
          <cell r="S189">
            <v>2.2999999999999998</v>
          </cell>
          <cell r="T189">
            <v>2.6</v>
          </cell>
          <cell r="U189">
            <v>2.8</v>
          </cell>
          <cell r="V189">
            <v>2.9</v>
          </cell>
          <cell r="X189" t="str">
            <v>Former Smoker (daily or occasional)</v>
          </cell>
          <cell r="Y189">
            <v>53425.279999999999</v>
          </cell>
          <cell r="Z189">
            <v>64645.731999999989</v>
          </cell>
          <cell r="AA189">
            <v>51133.72</v>
          </cell>
          <cell r="AB189">
            <v>54375.081999999995</v>
          </cell>
          <cell r="AC189">
            <v>58709.976000000002</v>
          </cell>
          <cell r="AD189">
            <v>65146.031999999992</v>
          </cell>
          <cell r="AE189">
            <v>69241.038</v>
          </cell>
          <cell r="AG189" t="str">
            <v>Former Smoker (daily or occasional)</v>
          </cell>
          <cell r="AH189">
            <v>0.35823002773292706</v>
          </cell>
          <cell r="AI189">
            <v>0.38389015273197713</v>
          </cell>
          <cell r="AJ189">
            <v>0.35931230674226877</v>
          </cell>
          <cell r="AK189">
            <v>0.3373171791723299</v>
          </cell>
          <cell r="AL189">
            <v>0.32741189175645785</v>
          </cell>
          <cell r="AM189">
            <v>0.33832596812822002</v>
          </cell>
          <cell r="AN189">
            <v>0.34055156407519338</v>
          </cell>
          <cell r="AP189" t="str">
            <v>Former Smoker (daily or occasional)</v>
          </cell>
          <cell r="AQ189">
            <v>1.2896280998385374E-2</v>
          </cell>
          <cell r="AR189">
            <v>1.5355606109279085E-2</v>
          </cell>
          <cell r="AS189">
            <v>1.3653867656206213E-2</v>
          </cell>
          <cell r="AT189">
            <v>1.4167321525237857E-2</v>
          </cell>
          <cell r="AU189">
            <v>1.702541837133581E-2</v>
          </cell>
          <cell r="AV189">
            <v>1.6916298406411002E-2</v>
          </cell>
          <cell r="AW189">
            <v>1.9751990716361217E-2</v>
          </cell>
        </row>
        <row r="190">
          <cell r="G190">
            <v>764915</v>
          </cell>
          <cell r="H190">
            <v>774680</v>
          </cell>
          <cell r="I190">
            <v>683236</v>
          </cell>
          <cell r="J190">
            <v>642678</v>
          </cell>
          <cell r="K190">
            <v>591721</v>
          </cell>
          <cell r="L190">
            <v>623580</v>
          </cell>
          <cell r="M190">
            <v>619128</v>
          </cell>
          <cell r="O190" t="str">
            <v>Former smoker (daily)</v>
          </cell>
          <cell r="P190">
            <v>2</v>
          </cell>
          <cell r="Q190">
            <v>2.6</v>
          </cell>
          <cell r="R190">
            <v>3</v>
          </cell>
          <cell r="S190">
            <v>3.3</v>
          </cell>
          <cell r="T190">
            <v>3.8</v>
          </cell>
          <cell r="U190">
            <v>4.0999999999999996</v>
          </cell>
          <cell r="V190">
            <v>4.2</v>
          </cell>
          <cell r="X190" t="str">
            <v>Former smoker (daily)</v>
          </cell>
          <cell r="Y190">
            <v>30596.6</v>
          </cell>
          <cell r="Z190">
            <v>40283.360000000001</v>
          </cell>
          <cell r="AA190">
            <v>40994.160000000003</v>
          </cell>
          <cell r="AB190">
            <v>42416.748</v>
          </cell>
          <cell r="AC190">
            <v>44970.795999999995</v>
          </cell>
          <cell r="AD190">
            <v>51133.56</v>
          </cell>
          <cell r="AE190">
            <v>52006.752</v>
          </cell>
          <cell r="AG190" t="str">
            <v>Former smoker (daily)</v>
          </cell>
          <cell r="AH190">
            <v>0.20515794894352032</v>
          </cell>
          <cell r="AI190">
            <v>0.21161540999871067</v>
          </cell>
          <cell r="AJ190">
            <v>0.19204165330381653</v>
          </cell>
          <cell r="AK190">
            <v>0.18339597508103572</v>
          </cell>
          <cell r="AL190">
            <v>0.17159430595075009</v>
          </cell>
          <cell r="AM190">
            <v>0.18135417984478538</v>
          </cell>
          <cell r="AN190">
            <v>0.17661506617274117</v>
          </cell>
          <cell r="AP190" t="str">
            <v>Former smoker (daily)</v>
          </cell>
          <cell r="AQ190">
            <v>8.6166338556278536E-3</v>
          </cell>
          <cell r="AR190">
            <v>1.0580770499935534E-2</v>
          </cell>
          <cell r="AS190">
            <v>1.1138415891621359E-2</v>
          </cell>
          <cell r="AT190">
            <v>1.1737342405186287E-2</v>
          </cell>
          <cell r="AU190">
            <v>1.2697978640355507E-2</v>
          </cell>
          <cell r="AV190">
            <v>1.4508334387582832E-2</v>
          </cell>
          <cell r="AW190">
            <v>1.4835665558510258E-2</v>
          </cell>
        </row>
        <row r="191">
          <cell r="G191">
            <v>603527</v>
          </cell>
          <cell r="H191">
            <v>630662</v>
          </cell>
          <cell r="I191">
            <v>595107</v>
          </cell>
          <cell r="J191">
            <v>539389</v>
          </cell>
          <cell r="K191">
            <v>537317</v>
          </cell>
          <cell r="L191">
            <v>539742</v>
          </cell>
          <cell r="M191">
            <v>574683</v>
          </cell>
          <cell r="O191" t="str">
            <v>Former smoker (occasional)</v>
          </cell>
          <cell r="P191">
            <v>2.9</v>
          </cell>
          <cell r="Q191">
            <v>3.3</v>
          </cell>
          <cell r="R191">
            <v>3</v>
          </cell>
          <cell r="S191">
            <v>3.3</v>
          </cell>
          <cell r="T191">
            <v>3.8</v>
          </cell>
          <cell r="U191">
            <v>4.0999999999999996</v>
          </cell>
          <cell r="V191">
            <v>4.2</v>
          </cell>
          <cell r="X191" t="str">
            <v>Former smoker (occasional)</v>
          </cell>
          <cell r="Y191">
            <v>35004.565999999999</v>
          </cell>
          <cell r="Z191">
            <v>41623.691999999995</v>
          </cell>
          <cell r="AA191">
            <v>35706.42</v>
          </cell>
          <cell r="AB191">
            <v>35599.673999999999</v>
          </cell>
          <cell r="AC191">
            <v>40836.091999999997</v>
          </cell>
          <cell r="AD191">
            <v>44258.843999999997</v>
          </cell>
          <cell r="AE191">
            <v>48273.372000000003</v>
          </cell>
          <cell r="AG191" t="str">
            <v>Former smoker (occasional)</v>
          </cell>
          <cell r="AH191">
            <v>0.15307207878940676</v>
          </cell>
          <cell r="AI191">
            <v>0.17227474273326646</v>
          </cell>
          <cell r="AJ191">
            <v>0.16727065343845224</v>
          </cell>
          <cell r="AK191">
            <v>0.1539212040912942</v>
          </cell>
          <cell r="AL191">
            <v>0.15581758580570773</v>
          </cell>
          <cell r="AM191">
            <v>0.15697178828343461</v>
          </cell>
          <cell r="AN191">
            <v>0.16393649790245218</v>
          </cell>
          <cell r="AP191" t="str">
            <v>Former smoker (occasional)</v>
          </cell>
          <cell r="AQ191">
            <v>8.572036412206779E-3</v>
          </cell>
          <cell r="AR191">
            <v>1.1025583534929053E-2</v>
          </cell>
          <cell r="AS191">
            <v>9.7016978994302287E-3</v>
          </cell>
          <cell r="AT191">
            <v>9.8509570618428282E-3</v>
          </cell>
          <cell r="AU191">
            <v>1.1530501349622373E-2</v>
          </cell>
          <cell r="AV191">
            <v>1.255774306267477E-2</v>
          </cell>
          <cell r="AW191">
            <v>1.3770665823805983E-2</v>
          </cell>
        </row>
        <row r="192">
          <cell r="G192">
            <v>1321094</v>
          </cell>
          <cell r="H192">
            <v>1352000</v>
          </cell>
          <cell r="I192">
            <v>1448701</v>
          </cell>
          <cell r="J192">
            <v>1561531</v>
          </cell>
          <cell r="K192">
            <v>1632072</v>
          </cell>
          <cell r="L192">
            <v>1584393</v>
          </cell>
          <cell r="M192">
            <v>1683100</v>
          </cell>
          <cell r="O192" t="str">
            <v>Never Smoker</v>
          </cell>
          <cell r="P192">
            <v>2</v>
          </cell>
          <cell r="Q192">
            <v>2.2999999999999998</v>
          </cell>
          <cell r="R192">
            <v>2</v>
          </cell>
          <cell r="S192">
            <v>1.8</v>
          </cell>
          <cell r="T192">
            <v>2</v>
          </cell>
          <cell r="U192">
            <v>2.2000000000000002</v>
          </cell>
          <cell r="V192">
            <v>2.2000000000000002</v>
          </cell>
          <cell r="X192" t="str">
            <v>Never Smoker</v>
          </cell>
          <cell r="Y192">
            <v>52843.76</v>
          </cell>
          <cell r="Z192">
            <v>62191.999999999993</v>
          </cell>
          <cell r="AA192">
            <v>57948.04</v>
          </cell>
          <cell r="AB192">
            <v>56215.116000000009</v>
          </cell>
          <cell r="AC192">
            <v>65282.879999999997</v>
          </cell>
          <cell r="AD192">
            <v>69713.292000000001</v>
          </cell>
          <cell r="AE192">
            <v>74056.400000000009</v>
          </cell>
          <cell r="AG192" t="str">
            <v>Never Smoker</v>
          </cell>
          <cell r="AH192">
            <v>0.35433078891326619</v>
          </cell>
          <cell r="AI192">
            <v>0.36931898889639181</v>
          </cell>
          <cell r="AJ192">
            <v>0.40719595452068147</v>
          </cell>
          <cell r="AK192">
            <v>0.44560184161316363</v>
          </cell>
          <cell r="AL192">
            <v>0.47328768473934946</v>
          </cell>
          <cell r="AM192">
            <v>0.4607849723641218</v>
          </cell>
          <cell r="AN192">
            <v>0.48012820915116206</v>
          </cell>
          <cell r="AP192" t="str">
            <v>Never Smoker</v>
          </cell>
          <cell r="AQ192">
            <v>1.2755908400877583E-2</v>
          </cell>
          <cell r="AR192">
            <v>1.4772759555855672E-2</v>
          </cell>
          <cell r="AS192">
            <v>1.3844662453703169E-2</v>
          </cell>
          <cell r="AT192">
            <v>1.4259258931621237E-2</v>
          </cell>
          <cell r="AU192">
            <v>1.7038356650616582E-2</v>
          </cell>
          <cell r="AV192">
            <v>2.3039248618206089E-2</v>
          </cell>
          <cell r="AW192">
            <v>2.1125641202651133E-2</v>
          </cell>
        </row>
        <row r="193">
          <cell r="G193">
            <v>7268312</v>
          </cell>
          <cell r="H193">
            <v>7809306</v>
          </cell>
          <cell r="I193">
            <v>8296267</v>
          </cell>
          <cell r="J193">
            <v>8911815</v>
          </cell>
          <cell r="K193">
            <v>9364805</v>
          </cell>
          <cell r="L193">
            <v>9612746</v>
          </cell>
          <cell r="M193">
            <v>9737479</v>
          </cell>
          <cell r="O193" t="str">
            <v>All people</v>
          </cell>
          <cell r="P193">
            <v>0.3</v>
          </cell>
          <cell r="Q193">
            <v>0.3</v>
          </cell>
          <cell r="R193">
            <v>0.3</v>
          </cell>
          <cell r="S193">
            <v>0.3</v>
          </cell>
          <cell r="T193">
            <v>0.3</v>
          </cell>
          <cell r="U193">
            <v>0.4</v>
          </cell>
          <cell r="V193">
            <v>0.6</v>
          </cell>
          <cell r="X193" t="str">
            <v>All people</v>
          </cell>
          <cell r="Y193">
            <v>43609.872000000003</v>
          </cell>
          <cell r="Z193">
            <v>46855.835999999996</v>
          </cell>
          <cell r="AA193">
            <v>49777.601999999999</v>
          </cell>
          <cell r="AB193">
            <v>53470.89</v>
          </cell>
          <cell r="AC193">
            <v>56188.83</v>
          </cell>
          <cell r="AD193">
            <v>76901.968000000008</v>
          </cell>
          <cell r="AE193">
            <v>116849.74799999999</v>
          </cell>
          <cell r="AG193" t="str">
            <v>All people</v>
          </cell>
          <cell r="AP193" t="str">
            <v>All people</v>
          </cell>
        </row>
        <row r="194">
          <cell r="G194">
            <v>1870627</v>
          </cell>
          <cell r="H194">
            <v>1801651</v>
          </cell>
          <cell r="I194">
            <v>1857953</v>
          </cell>
          <cell r="J194">
            <v>2061114</v>
          </cell>
          <cell r="K194">
            <v>2134218</v>
          </cell>
          <cell r="L194">
            <v>2144372</v>
          </cell>
          <cell r="M194">
            <v>2032570</v>
          </cell>
          <cell r="O194" t="str">
            <v>Current Smoker (daily or occasional)</v>
          </cell>
          <cell r="P194">
            <v>1.5</v>
          </cell>
          <cell r="Q194">
            <v>1.7</v>
          </cell>
          <cell r="R194">
            <v>1.8</v>
          </cell>
          <cell r="S194">
            <v>1.6</v>
          </cell>
          <cell r="T194">
            <v>1.8</v>
          </cell>
          <cell r="U194">
            <v>1.9</v>
          </cell>
          <cell r="V194">
            <v>2</v>
          </cell>
          <cell r="X194" t="str">
            <v>Current Smoker (daily or occasional)</v>
          </cell>
          <cell r="Y194">
            <v>56118.81</v>
          </cell>
          <cell r="Z194">
            <v>61256.133999999991</v>
          </cell>
          <cell r="AA194">
            <v>66886.308000000005</v>
          </cell>
          <cell r="AB194">
            <v>65955.648000000001</v>
          </cell>
          <cell r="AC194">
            <v>76831.847999999998</v>
          </cell>
          <cell r="AD194">
            <v>81486.135999999999</v>
          </cell>
          <cell r="AE194">
            <v>81302.8</v>
          </cell>
          <cell r="AG194" t="str">
            <v>Current Smoker (daily or occasional)</v>
          </cell>
          <cell r="AH194">
            <v>0.25736746028513913</v>
          </cell>
          <cell r="AI194">
            <v>0.23070564785142239</v>
          </cell>
          <cell r="AJ194">
            <v>0.22395048278942806</v>
          </cell>
          <cell r="AK194">
            <v>0.23127881357501251</v>
          </cell>
          <cell r="AL194">
            <v>0.22789775120784683</v>
          </cell>
          <cell r="AM194">
            <v>0.22307590359716151</v>
          </cell>
          <cell r="AN194">
            <v>0.20873677879048572</v>
          </cell>
          <cell r="AP194" t="str">
            <v>Current Smoker (daily or occasional)</v>
          </cell>
          <cell r="AQ194">
            <v>7.7210238085541737E-3</v>
          </cell>
          <cell r="AR194">
            <v>7.8439920269483612E-3</v>
          </cell>
          <cell r="AS194">
            <v>8.0622173804194095E-3</v>
          </cell>
          <cell r="AT194">
            <v>7.4009220344004008E-3</v>
          </cell>
          <cell r="AU194">
            <v>8.2043190434824866E-3</v>
          </cell>
          <cell r="AV194">
            <v>8.4768843366921365E-3</v>
          </cell>
          <cell r="AW194">
            <v>8.3494711516194295E-3</v>
          </cell>
        </row>
        <row r="195">
          <cell r="G195">
            <v>1646892</v>
          </cell>
          <cell r="H195">
            <v>1535181</v>
          </cell>
          <cell r="I195">
            <v>1556791</v>
          </cell>
          <cell r="J195">
            <v>1768645</v>
          </cell>
          <cell r="K195">
            <v>1797666</v>
          </cell>
          <cell r="L195">
            <v>1806746</v>
          </cell>
          <cell r="M195">
            <v>1688855</v>
          </cell>
          <cell r="O195" t="str">
            <v>Daily Smoker</v>
          </cell>
          <cell r="P195">
            <v>1.5</v>
          </cell>
          <cell r="Q195">
            <v>1.7</v>
          </cell>
          <cell r="R195">
            <v>1.8</v>
          </cell>
          <cell r="S195">
            <v>1.9</v>
          </cell>
          <cell r="T195">
            <v>2.1</v>
          </cell>
          <cell r="U195">
            <v>2.2999999999999998</v>
          </cell>
          <cell r="V195">
            <v>2.4</v>
          </cell>
          <cell r="X195" t="str">
            <v>Daily Smoker</v>
          </cell>
          <cell r="Y195">
            <v>49406.76</v>
          </cell>
          <cell r="Z195">
            <v>52196.153999999995</v>
          </cell>
          <cell r="AA195">
            <v>56044.476000000002</v>
          </cell>
          <cell r="AB195">
            <v>67208.509999999995</v>
          </cell>
          <cell r="AC195">
            <v>75501.972000000009</v>
          </cell>
          <cell r="AD195">
            <v>83110.315999999992</v>
          </cell>
          <cell r="AE195">
            <v>81065.039999999994</v>
          </cell>
          <cell r="AG195" t="str">
            <v>Daily Smoker</v>
          </cell>
          <cell r="AH195">
            <v>0.22658520988091871</v>
          </cell>
          <cell r="AI195">
            <v>0.19658353764086078</v>
          </cell>
          <cell r="AJ195">
            <v>0.18764957781614308</v>
          </cell>
          <cell r="AK195">
            <v>0.19846069515581283</v>
          </cell>
          <cell r="AL195">
            <v>0.19195978987282702</v>
          </cell>
          <cell r="AM195">
            <v>0.18795316135472631</v>
          </cell>
          <cell r="AN195">
            <v>0.17343862821167574</v>
          </cell>
          <cell r="AP195" t="str">
            <v>Daily Smoker</v>
          </cell>
          <cell r="AQ195">
            <v>6.7975562964275619E-3</v>
          </cell>
          <cell r="AR195">
            <v>6.6838402797892663E-3</v>
          </cell>
          <cell r="AS195">
            <v>6.7553848013811512E-3</v>
          </cell>
          <cell r="AT195">
            <v>7.541506415920887E-3</v>
          </cell>
          <cell r="AU195">
            <v>8.0623111746587345E-3</v>
          </cell>
          <cell r="AV195">
            <v>8.6458454223174094E-3</v>
          </cell>
          <cell r="AW195">
            <v>8.3250541541604346E-3</v>
          </cell>
        </row>
        <row r="196">
          <cell r="G196">
            <v>223735</v>
          </cell>
          <cell r="H196">
            <v>266470</v>
          </cell>
          <cell r="I196">
            <v>301162</v>
          </cell>
          <cell r="J196">
            <v>292469</v>
          </cell>
          <cell r="K196">
            <v>336552</v>
          </cell>
          <cell r="L196">
            <v>337626</v>
          </cell>
          <cell r="M196">
            <v>343715</v>
          </cell>
          <cell r="O196" t="str">
            <v xml:space="preserve">Occasional smoker (all) </v>
          </cell>
          <cell r="P196">
            <v>4.8</v>
          </cell>
          <cell r="Q196">
            <v>4.5</v>
          </cell>
          <cell r="R196">
            <v>4.3</v>
          </cell>
          <cell r="S196">
            <v>5</v>
          </cell>
          <cell r="T196">
            <v>5.2</v>
          </cell>
          <cell r="U196">
            <v>5.6</v>
          </cell>
          <cell r="V196">
            <v>5.7</v>
          </cell>
          <cell r="X196" t="str">
            <v xml:space="preserve">Occasional smoker (all) </v>
          </cell>
          <cell r="Y196">
            <v>21478.560000000001</v>
          </cell>
          <cell r="Z196">
            <v>23982.3</v>
          </cell>
          <cell r="AA196">
            <v>25899.931999999997</v>
          </cell>
          <cell r="AB196">
            <v>29246.9</v>
          </cell>
          <cell r="AC196">
            <v>49809.696000000004</v>
          </cell>
          <cell r="AD196">
            <v>37814.111999999994</v>
          </cell>
          <cell r="AE196">
            <v>39183.51</v>
          </cell>
          <cell r="AG196" t="str">
            <v xml:space="preserve">Occasional smoker (all) </v>
          </cell>
          <cell r="AH196">
            <v>3.0782250404220401E-2</v>
          </cell>
          <cell r="AI196">
            <v>3.4122110210561607E-2</v>
          </cell>
          <cell r="AJ196">
            <v>3.6300904973284975E-2</v>
          </cell>
          <cell r="AK196">
            <v>3.2818118419199682E-2</v>
          </cell>
          <cell r="AL196">
            <v>3.5937961335019787E-2</v>
          </cell>
          <cell r="AM196">
            <v>3.5122742242435202E-2</v>
          </cell>
          <cell r="AN196">
            <v>3.5298150578809979E-2</v>
          </cell>
          <cell r="AP196" t="str">
            <v xml:space="preserve">Occasional smoker (all) </v>
          </cell>
          <cell r="AQ196">
            <v>2.8935315379967179E-3</v>
          </cell>
          <cell r="AR196">
            <v>3.0709899189505447E-3</v>
          </cell>
          <cell r="AS196">
            <v>3.1218778277025076E-3</v>
          </cell>
          <cell r="AT196">
            <v>3.2818118419199681E-3</v>
          </cell>
          <cell r="AU196">
            <v>3.7375479788420581E-3</v>
          </cell>
          <cell r="AV196">
            <v>3.9337471311527419E-3</v>
          </cell>
          <cell r="AW196">
            <v>4.0239891659843378E-3</v>
          </cell>
        </row>
        <row r="197">
          <cell r="G197">
            <v>73487</v>
          </cell>
          <cell r="H197">
            <v>70441</v>
          </cell>
          <cell r="I197">
            <v>90566</v>
          </cell>
          <cell r="J197">
            <v>98899</v>
          </cell>
          <cell r="K197">
            <v>81401</v>
          </cell>
          <cell r="L197">
            <v>95542</v>
          </cell>
          <cell r="M197">
            <v>115268</v>
          </cell>
          <cell r="O197" t="str">
            <v xml:space="preserve">Occasional smoker (always) </v>
          </cell>
          <cell r="P197">
            <v>8.1999999999999993</v>
          </cell>
          <cell r="Q197">
            <v>9.3000000000000007</v>
          </cell>
          <cell r="R197">
            <v>8</v>
          </cell>
          <cell r="S197">
            <v>8.1999999999999993</v>
          </cell>
          <cell r="T197">
            <v>10.199999999999999</v>
          </cell>
          <cell r="U197">
            <v>10.199999999999999</v>
          </cell>
          <cell r="V197">
            <v>9.8000000000000007</v>
          </cell>
          <cell r="X197" t="str">
            <v xml:space="preserve">Occasional smoker (always) </v>
          </cell>
          <cell r="Y197">
            <v>12051.867999999999</v>
          </cell>
          <cell r="Z197">
            <v>13102.026000000002</v>
          </cell>
          <cell r="AA197">
            <v>14490.56</v>
          </cell>
          <cell r="AB197">
            <v>16219.435999999998</v>
          </cell>
          <cell r="AC197">
            <v>16605.804</v>
          </cell>
          <cell r="AD197">
            <v>19490.567999999999</v>
          </cell>
          <cell r="AE197">
            <v>22592.528000000002</v>
          </cell>
          <cell r="AG197" t="str">
            <v xml:space="preserve">Occasional smoker (always) </v>
          </cell>
          <cell r="AH197">
            <v>1.0110600645651975E-2</v>
          </cell>
          <cell r="AI197">
            <v>9.0201357201267311E-3</v>
          </cell>
          <cell r="AJ197">
            <v>1.0916476048806047E-2</v>
          </cell>
          <cell r="AK197">
            <v>1.1097514928216081E-2</v>
          </cell>
          <cell r="AL197">
            <v>8.6922258391925935E-3</v>
          </cell>
          <cell r="AM197">
            <v>9.9390954468161329E-3</v>
          </cell>
          <cell r="AN197">
            <v>1.1837560830683177E-2</v>
          </cell>
          <cell r="AP197" t="str">
            <v xml:space="preserve">Occasional smoker (always) </v>
          </cell>
          <cell r="AQ197">
            <v>1.6581385058869239E-3</v>
          </cell>
          <cell r="AR197">
            <v>1.5514633438617979E-3</v>
          </cell>
          <cell r="AS197">
            <v>1.7466361678089677E-3</v>
          </cell>
          <cell r="AT197">
            <v>1.819992448227437E-3</v>
          </cell>
          <cell r="AU197">
            <v>1.773214071195289E-3</v>
          </cell>
          <cell r="AV197">
            <v>2.0275754711504908E-3</v>
          </cell>
          <cell r="AW197">
            <v>2.3201619228139028E-3</v>
          </cell>
        </row>
        <row r="198">
          <cell r="G198">
            <v>150248</v>
          </cell>
          <cell r="H198">
            <v>196029</v>
          </cell>
          <cell r="I198">
            <v>210596</v>
          </cell>
          <cell r="J198">
            <v>193570</v>
          </cell>
          <cell r="K198">
            <v>255151</v>
          </cell>
          <cell r="L198">
            <v>242084</v>
          </cell>
          <cell r="M198">
            <v>228447</v>
          </cell>
          <cell r="O198" t="str">
            <v>Occasional smoker (former daily)</v>
          </cell>
          <cell r="P198">
            <v>5.5</v>
          </cell>
          <cell r="Q198">
            <v>5.9</v>
          </cell>
          <cell r="R198">
            <v>5.3</v>
          </cell>
          <cell r="S198">
            <v>6.5</v>
          </cell>
          <cell r="T198">
            <v>5.7</v>
          </cell>
          <cell r="U198">
            <v>6.9</v>
          </cell>
          <cell r="V198">
            <v>6.9</v>
          </cell>
          <cell r="X198" t="str">
            <v>Occasional smoker (former daily)</v>
          </cell>
          <cell r="Y198">
            <v>16527.28</v>
          </cell>
          <cell r="Z198">
            <v>23131.422000000002</v>
          </cell>
          <cell r="AA198">
            <v>22323.175999999999</v>
          </cell>
          <cell r="AB198">
            <v>25164.1</v>
          </cell>
          <cell r="AC198">
            <v>29087.214</v>
          </cell>
          <cell r="AD198">
            <v>33407.592000000004</v>
          </cell>
          <cell r="AE198">
            <v>31525.686000000002</v>
          </cell>
          <cell r="AG198" t="str">
            <v>Occasional smoker (former daily)</v>
          </cell>
          <cell r="AH198">
            <v>2.0671649758568427E-2</v>
          </cell>
          <cell r="AI198">
            <v>2.5101974490434872E-2</v>
          </cell>
          <cell r="AJ198">
            <v>2.5384428924478925E-2</v>
          </cell>
          <cell r="AK198">
            <v>2.1720603490983599E-2</v>
          </cell>
          <cell r="AL198">
            <v>2.7245735495827195E-2</v>
          </cell>
          <cell r="AM198">
            <v>2.5183646795619068E-2</v>
          </cell>
          <cell r="AN198">
            <v>2.3460589748126801E-2</v>
          </cell>
          <cell r="AP198" t="str">
            <v>Occasional smoker (former daily)</v>
          </cell>
          <cell r="AQ198">
            <v>2.2738814734425271E-3</v>
          </cell>
          <cell r="AR198">
            <v>2.962032989871315E-3</v>
          </cell>
          <cell r="AS198">
            <v>2.6907494659947663E-3</v>
          </cell>
          <cell r="AT198">
            <v>2.8236784538278681E-3</v>
          </cell>
          <cell r="AU198">
            <v>3.1060138465243002E-3</v>
          </cell>
          <cell r="AV198">
            <v>3.4753432577954314E-3</v>
          </cell>
          <cell r="AW198">
            <v>3.2375613852414988E-3</v>
          </cell>
        </row>
        <row r="199">
          <cell r="G199">
            <v>3334278</v>
          </cell>
          <cell r="H199">
            <v>3854333</v>
          </cell>
          <cell r="I199">
            <v>4070788</v>
          </cell>
          <cell r="J199">
            <v>4092929</v>
          </cell>
          <cell r="K199">
            <v>4340189</v>
          </cell>
          <cell r="L199">
            <v>4384759</v>
          </cell>
          <cell r="M199">
            <v>4406258</v>
          </cell>
          <cell r="O199" t="str">
            <v>Former Smoker (daily or occasional)</v>
          </cell>
          <cell r="P199">
            <v>0.9</v>
          </cell>
          <cell r="Q199">
            <v>1</v>
          </cell>
          <cell r="R199">
            <v>0.9</v>
          </cell>
          <cell r="S199">
            <v>0.9</v>
          </cell>
          <cell r="T199">
            <v>1</v>
          </cell>
          <cell r="U199">
            <v>1.1000000000000001</v>
          </cell>
          <cell r="V199">
            <v>1.2</v>
          </cell>
          <cell r="X199" t="str">
            <v>Former Smoker (daily or occasional)</v>
          </cell>
          <cell r="Y199">
            <v>60017.004000000001</v>
          </cell>
          <cell r="Z199">
            <v>77086.66</v>
          </cell>
          <cell r="AA199">
            <v>73274.184000000008</v>
          </cell>
          <cell r="AB199">
            <v>73672.722000000009</v>
          </cell>
          <cell r="AC199">
            <v>86803.78</v>
          </cell>
          <cell r="AD199">
            <v>96464.698000000004</v>
          </cell>
          <cell r="AE199">
            <v>105750.192</v>
          </cell>
          <cell r="AG199" t="str">
            <v>Former Smoker (daily or occasional)</v>
          </cell>
          <cell r="AH199">
            <v>0.45874172710252392</v>
          </cell>
          <cell r="AI199">
            <v>0.49355640565243569</v>
          </cell>
          <cell r="AJ199">
            <v>0.49067707198912475</v>
          </cell>
          <cell r="AK199">
            <v>0.45926996913647783</v>
          </cell>
          <cell r="AL199">
            <v>0.46345748790284474</v>
          </cell>
          <cell r="AM199">
            <v>0.45614010814391642</v>
          </cell>
          <cell r="AN199">
            <v>0.45250500668602212</v>
          </cell>
          <cell r="AP199" t="str">
            <v>Former Smoker (daily or occasional)</v>
          </cell>
          <cell r="AQ199">
            <v>8.2573510878454302E-3</v>
          </cell>
          <cell r="AR199">
            <v>9.8711281130487143E-3</v>
          </cell>
          <cell r="AS199">
            <v>8.8321872958042457E-3</v>
          </cell>
          <cell r="AT199">
            <v>8.2668594444566014E-3</v>
          </cell>
          <cell r="AU199">
            <v>9.2691497580568941E-3</v>
          </cell>
          <cell r="AV199">
            <v>1.0035082379166163E-2</v>
          </cell>
          <cell r="AW199">
            <v>1.086012016046453E-2</v>
          </cell>
        </row>
        <row r="200">
          <cell r="G200">
            <v>2316006</v>
          </cell>
          <cell r="H200">
            <v>2676029</v>
          </cell>
          <cell r="I200">
            <v>2831933</v>
          </cell>
          <cell r="J200">
            <v>2835045</v>
          </cell>
          <cell r="K200">
            <v>2910413</v>
          </cell>
          <cell r="L200">
            <v>2915764</v>
          </cell>
          <cell r="M200">
            <v>2853228</v>
          </cell>
          <cell r="O200" t="str">
            <v>Former smoker (daily)</v>
          </cell>
          <cell r="P200">
            <v>1.3</v>
          </cell>
          <cell r="Q200">
            <v>1</v>
          </cell>
          <cell r="R200">
            <v>1.5</v>
          </cell>
          <cell r="S200">
            <v>1.6</v>
          </cell>
          <cell r="T200">
            <v>1.8</v>
          </cell>
          <cell r="U200">
            <v>1.9</v>
          </cell>
          <cell r="V200">
            <v>2</v>
          </cell>
          <cell r="X200" t="str">
            <v>Former smoker (daily)</v>
          </cell>
          <cell r="Y200">
            <v>60216.156000000003</v>
          </cell>
          <cell r="Z200">
            <v>53520.58</v>
          </cell>
          <cell r="AA200">
            <v>84957.99</v>
          </cell>
          <cell r="AB200">
            <v>90721.44</v>
          </cell>
          <cell r="AC200">
            <v>104774.868</v>
          </cell>
          <cell r="AD200">
            <v>110799.03199999999</v>
          </cell>
          <cell r="AE200">
            <v>114129.12</v>
          </cell>
          <cell r="AG200" t="str">
            <v>Former smoker (daily)</v>
          </cell>
          <cell r="AH200">
            <v>0.3186442739387082</v>
          </cell>
          <cell r="AI200">
            <v>0.34267180720028129</v>
          </cell>
          <cell r="AJ200">
            <v>0.34135027235743498</v>
          </cell>
          <cell r="AK200">
            <v>0.31812206604378568</v>
          </cell>
          <cell r="AL200">
            <v>0.31078201841896336</v>
          </cell>
          <cell r="AM200">
            <v>0.30332269260001254</v>
          </cell>
          <cell r="AN200">
            <v>0.29301506067432853</v>
          </cell>
          <cell r="AP200" t="str">
            <v>Former smoker (daily)</v>
          </cell>
          <cell r="AQ200">
            <v>8.2847511224064131E-3</v>
          </cell>
          <cell r="AR200">
            <v>9.5948106016078751E-3</v>
          </cell>
          <cell r="AS200">
            <v>9.5578076260081791E-3</v>
          </cell>
          <cell r="AT200">
            <v>1.0179906113401143E-2</v>
          </cell>
          <cell r="AU200">
            <v>1.0566588626244752E-2</v>
          </cell>
          <cell r="AV200">
            <v>1.1526262318800475E-2</v>
          </cell>
          <cell r="AW200">
            <v>1.1720602426973141E-2</v>
          </cell>
        </row>
        <row r="201">
          <cell r="G201">
            <v>1018272</v>
          </cell>
          <cell r="H201">
            <v>1178304</v>
          </cell>
          <cell r="I201">
            <v>1238855</v>
          </cell>
          <cell r="J201">
            <v>1257884</v>
          </cell>
          <cell r="K201">
            <v>1429776</v>
          </cell>
          <cell r="L201">
            <v>1468995</v>
          </cell>
          <cell r="M201">
            <v>1553030</v>
          </cell>
          <cell r="O201" t="str">
            <v>Former smoker (occasional)</v>
          </cell>
          <cell r="P201">
            <v>2</v>
          </cell>
          <cell r="Q201">
            <v>2.1</v>
          </cell>
          <cell r="R201">
            <v>2.2000000000000002</v>
          </cell>
          <cell r="S201">
            <v>2.2999999999999998</v>
          </cell>
          <cell r="T201">
            <v>2.7</v>
          </cell>
          <cell r="U201">
            <v>2.9</v>
          </cell>
          <cell r="V201">
            <v>2.4</v>
          </cell>
          <cell r="X201" t="str">
            <v>Former smoker (occasional)</v>
          </cell>
          <cell r="Y201">
            <v>40730.879999999997</v>
          </cell>
          <cell r="Z201">
            <v>49488.767999999996</v>
          </cell>
          <cell r="AA201">
            <v>54509.62</v>
          </cell>
          <cell r="AB201">
            <v>57862.663999999997</v>
          </cell>
          <cell r="AC201">
            <v>77207.90400000001</v>
          </cell>
          <cell r="AD201">
            <v>85201.71</v>
          </cell>
          <cell r="AE201">
            <v>74545.440000000002</v>
          </cell>
          <cell r="AG201" t="str">
            <v>Former smoker (occasional)</v>
          </cell>
          <cell r="AH201">
            <v>0.14009745316381575</v>
          </cell>
          <cell r="AI201">
            <v>0.15088459845215438</v>
          </cell>
          <cell r="AJ201">
            <v>0.14932679963168977</v>
          </cell>
          <cell r="AK201">
            <v>0.14114790309269212</v>
          </cell>
          <cell r="AL201">
            <v>0.15267546948388142</v>
          </cell>
          <cell r="AM201">
            <v>0.15281741554390391</v>
          </cell>
          <cell r="AN201">
            <v>0.15948994601169358</v>
          </cell>
          <cell r="AP201" t="str">
            <v>Former smoker (occasional)</v>
          </cell>
          <cell r="AQ201">
            <v>5.6038981265526299E-3</v>
          </cell>
          <cell r="AR201">
            <v>6.337153134990484E-3</v>
          </cell>
          <cell r="AS201">
            <v>6.5703791837943507E-3</v>
          </cell>
          <cell r="AT201">
            <v>6.4928035422638372E-3</v>
          </cell>
          <cell r="AU201">
            <v>8.2444753521295974E-3</v>
          </cell>
          <cell r="AV201">
            <v>8.8634101015464262E-3</v>
          </cell>
          <cell r="AW201">
            <v>7.6555174085612921E-3</v>
          </cell>
        </row>
        <row r="202">
          <cell r="G202">
            <v>2063407</v>
          </cell>
          <cell r="H202">
            <v>2153322</v>
          </cell>
          <cell r="I202">
            <v>2367526</v>
          </cell>
          <cell r="J202">
            <v>2757772</v>
          </cell>
          <cell r="K202">
            <v>2890398</v>
          </cell>
          <cell r="L202">
            <v>3083615</v>
          </cell>
          <cell r="M202">
            <v>3298651</v>
          </cell>
          <cell r="O202" t="str">
            <v>Never Smoker</v>
          </cell>
          <cell r="P202">
            <v>1.3</v>
          </cell>
          <cell r="Q202">
            <v>1</v>
          </cell>
          <cell r="R202">
            <v>1.5</v>
          </cell>
          <cell r="S202">
            <v>1.6</v>
          </cell>
          <cell r="T202">
            <v>1.8</v>
          </cell>
          <cell r="U202">
            <v>1.5</v>
          </cell>
          <cell r="V202">
            <v>1.5</v>
          </cell>
          <cell r="X202" t="str">
            <v>Never Smoker</v>
          </cell>
          <cell r="Y202">
            <v>53648.582000000002</v>
          </cell>
          <cell r="Z202">
            <v>43066.44</v>
          </cell>
          <cell r="AA202">
            <v>71025.78</v>
          </cell>
          <cell r="AB202">
            <v>88248.703999999998</v>
          </cell>
          <cell r="AC202">
            <v>104054.32800000001</v>
          </cell>
          <cell r="AD202">
            <v>92508.45</v>
          </cell>
          <cell r="AE202">
            <v>98959.53</v>
          </cell>
          <cell r="AG202" t="str">
            <v>Never Smoker</v>
          </cell>
          <cell r="AH202">
            <v>0.28389081261233695</v>
          </cell>
          <cell r="AI202">
            <v>0.27573794649614192</v>
          </cell>
          <cell r="AJ202">
            <v>0.28537244522144717</v>
          </cell>
          <cell r="AK202">
            <v>0.30945121728850972</v>
          </cell>
          <cell r="AL202">
            <v>0.30864476088930842</v>
          </cell>
          <cell r="AM202">
            <v>0.32078398825892207</v>
          </cell>
          <cell r="AN202">
            <v>0.3387582145234922</v>
          </cell>
          <cell r="AP202" t="str">
            <v>Never Smoker</v>
          </cell>
          <cell r="AQ202">
            <v>7.3811611279207615E-3</v>
          </cell>
          <cell r="AR202">
            <v>7.720662501891973E-3</v>
          </cell>
          <cell r="AS202">
            <v>7.99042846620052E-3</v>
          </cell>
          <cell r="AT202">
            <v>9.9024389532323103E-3</v>
          </cell>
          <cell r="AU202">
            <v>1.0493921870236487E-2</v>
          </cell>
          <cell r="AV202">
            <v>9.6235196477676629E-3</v>
          </cell>
          <cell r="AW202">
            <v>1.0162746435704766E-2</v>
          </cell>
        </row>
        <row r="203">
          <cell r="G203">
            <v>3594376</v>
          </cell>
          <cell r="H203">
            <v>3862735</v>
          </cell>
          <cell r="I203">
            <v>4100787</v>
          </cell>
          <cell r="J203">
            <v>4405490</v>
          </cell>
          <cell r="K203">
            <v>4640061</v>
          </cell>
          <cell r="L203">
            <v>4763115</v>
          </cell>
          <cell r="M203">
            <v>4838321</v>
          </cell>
          <cell r="O203" t="str">
            <v>All people</v>
          </cell>
          <cell r="P203">
            <v>0.9</v>
          </cell>
          <cell r="Q203">
            <v>1</v>
          </cell>
          <cell r="R203">
            <v>0.9</v>
          </cell>
          <cell r="S203">
            <v>0.9</v>
          </cell>
          <cell r="T203">
            <v>1</v>
          </cell>
          <cell r="U203">
            <v>1.1000000000000001</v>
          </cell>
          <cell r="V203">
            <v>1.2</v>
          </cell>
          <cell r="X203" t="str">
            <v>All people</v>
          </cell>
          <cell r="Y203">
            <v>64698.767999999996</v>
          </cell>
          <cell r="Z203">
            <v>77254.7</v>
          </cell>
          <cell r="AA203">
            <v>73814.166000000012</v>
          </cell>
          <cell r="AB203">
            <v>79298.820000000007</v>
          </cell>
          <cell r="AC203">
            <v>92801.22</v>
          </cell>
          <cell r="AD203">
            <v>104788.53</v>
          </cell>
          <cell r="AE203">
            <v>116119.704</v>
          </cell>
          <cell r="AG203" t="str">
            <v>All people</v>
          </cell>
          <cell r="AP203" t="str">
            <v>All people</v>
          </cell>
        </row>
        <row r="204">
          <cell r="G204">
            <v>1002720</v>
          </cell>
          <cell r="H204">
            <v>945925</v>
          </cell>
          <cell r="I204">
            <v>966239</v>
          </cell>
          <cell r="J204">
            <v>1109050</v>
          </cell>
          <cell r="K204">
            <v>1186366</v>
          </cell>
          <cell r="L204">
            <v>1174662</v>
          </cell>
          <cell r="M204">
            <v>1127865</v>
          </cell>
          <cell r="O204" t="str">
            <v>Current Smoker (daily or occasional)</v>
          </cell>
          <cell r="P204">
            <v>2</v>
          </cell>
          <cell r="Q204">
            <v>2.5</v>
          </cell>
          <cell r="R204">
            <v>2.6</v>
          </cell>
          <cell r="S204">
            <v>2.2999999999999998</v>
          </cell>
          <cell r="T204">
            <v>2.7</v>
          </cell>
          <cell r="U204">
            <v>2.9</v>
          </cell>
          <cell r="V204">
            <v>3</v>
          </cell>
          <cell r="X204" t="str">
            <v>Current Smoker (daily or occasional)</v>
          </cell>
          <cell r="Y204">
            <v>40108.800000000003</v>
          </cell>
          <cell r="Z204">
            <v>47296.25</v>
          </cell>
          <cell r="AA204">
            <v>50244.428</v>
          </cell>
          <cell r="AB204">
            <v>51016.3</v>
          </cell>
          <cell r="AC204">
            <v>64063.764000000003</v>
          </cell>
          <cell r="AD204">
            <v>68130.395999999993</v>
          </cell>
          <cell r="AE204">
            <v>67671.899999999994</v>
          </cell>
          <cell r="AG204" t="str">
            <v>Current Smoker (daily or occasional)</v>
          </cell>
          <cell r="AH204">
            <v>0.2789691451311716</v>
          </cell>
          <cell r="AI204">
            <v>0.2448847772368542</v>
          </cell>
          <cell r="AJ204">
            <v>0.23562282069271093</v>
          </cell>
          <cell r="AK204">
            <v>0.25174271193442727</v>
          </cell>
          <cell r="AL204">
            <v>0.2556789662894518</v>
          </cell>
          <cell r="AM204">
            <v>0.24661634245656466</v>
          </cell>
          <cell r="AN204">
            <v>0.23311082501553743</v>
          </cell>
          <cell r="AP204" t="str">
            <v>Current Smoker (daily or occasional)</v>
          </cell>
          <cell r="AQ204">
            <v>1.060082751498452E-2</v>
          </cell>
          <cell r="AR204">
            <v>1.1754469307369002E-2</v>
          </cell>
          <cell r="AS204">
            <v>1.1781141034635546E-2</v>
          </cell>
          <cell r="AT204">
            <v>1.10766793251148E-2</v>
          </cell>
          <cell r="AU204">
            <v>1.278394831447259E-2</v>
          </cell>
          <cell r="AV204">
            <v>1.3317282492654492E-2</v>
          </cell>
          <cell r="AW204">
            <v>1.3986649500932247E-2</v>
          </cell>
        </row>
        <row r="205">
          <cell r="G205">
            <v>884034</v>
          </cell>
          <cell r="H205">
            <v>802657</v>
          </cell>
          <cell r="I205">
            <v>815476</v>
          </cell>
          <cell r="J205">
            <v>956358</v>
          </cell>
          <cell r="K205">
            <v>1005359</v>
          </cell>
          <cell r="L205">
            <v>998997</v>
          </cell>
          <cell r="M205">
            <v>929790</v>
          </cell>
          <cell r="O205" t="str">
            <v>Daily Smoker</v>
          </cell>
          <cell r="P205">
            <v>2.2999999999999998</v>
          </cell>
          <cell r="Q205">
            <v>2.5</v>
          </cell>
          <cell r="R205">
            <v>2.6</v>
          </cell>
          <cell r="S205">
            <v>2.8</v>
          </cell>
          <cell r="T205">
            <v>2.7</v>
          </cell>
          <cell r="U205">
            <v>3.5</v>
          </cell>
          <cell r="V205">
            <v>3.5</v>
          </cell>
          <cell r="X205" t="str">
            <v>Daily Smoker</v>
          </cell>
          <cell r="Y205">
            <v>40665.563999999998</v>
          </cell>
          <cell r="Z205">
            <v>40132.85</v>
          </cell>
          <cell r="AA205">
            <v>42404.752</v>
          </cell>
          <cell r="AB205">
            <v>53556.047999999995</v>
          </cell>
          <cell r="AC205">
            <v>54289.386000000006</v>
          </cell>
          <cell r="AD205">
            <v>69929.789999999994</v>
          </cell>
          <cell r="AE205">
            <v>65085.3</v>
          </cell>
          <cell r="AG205" t="str">
            <v>Daily Smoker</v>
          </cell>
          <cell r="AH205">
            <v>0.24594922734850222</v>
          </cell>
          <cell r="AI205">
            <v>0.20779499499706813</v>
          </cell>
          <cell r="AJ205">
            <v>0.19885841425072798</v>
          </cell>
          <cell r="AK205">
            <v>0.21708323024226589</v>
          </cell>
          <cell r="AL205">
            <v>0.2166693498210476</v>
          </cell>
          <cell r="AM205">
            <v>0.20973606557893312</v>
          </cell>
          <cell r="AN205">
            <v>0.19217203653912174</v>
          </cell>
          <cell r="AP205" t="str">
            <v>Daily Smoker</v>
          </cell>
          <cell r="AQ205">
            <v>1.13136644580311E-2</v>
          </cell>
          <cell r="AR205">
            <v>9.9741597598592708E-3</v>
          </cell>
          <cell r="AS205">
            <v>9.9429207125363989E-3</v>
          </cell>
          <cell r="AT205">
            <v>1.1288327972597828E-2</v>
          </cell>
          <cell r="AU205">
            <v>1.1266806190694477E-2</v>
          </cell>
          <cell r="AV205">
            <v>1.4681524590525319E-2</v>
          </cell>
          <cell r="AW205">
            <v>1.3452042557738521E-2</v>
          </cell>
        </row>
        <row r="206">
          <cell r="G206">
            <v>118686</v>
          </cell>
          <cell r="H206">
            <v>143268</v>
          </cell>
          <cell r="I206">
            <v>150763</v>
          </cell>
          <cell r="J206">
            <v>152692</v>
          </cell>
          <cell r="K206">
            <v>181007</v>
          </cell>
          <cell r="L206">
            <v>175665</v>
          </cell>
          <cell r="M206">
            <v>198075</v>
          </cell>
          <cell r="O206" t="str">
            <v xml:space="preserve">Occasional smoker (all) </v>
          </cell>
          <cell r="P206">
            <v>6.8</v>
          </cell>
          <cell r="Q206">
            <v>6.4</v>
          </cell>
          <cell r="R206">
            <v>6.2</v>
          </cell>
          <cell r="S206">
            <v>6.3</v>
          </cell>
          <cell r="T206">
            <v>7.4</v>
          </cell>
          <cell r="U206">
            <v>8.1</v>
          </cell>
          <cell r="V206">
            <v>8</v>
          </cell>
          <cell r="X206" t="str">
            <v xml:space="preserve">Occasional smoker (all) </v>
          </cell>
          <cell r="Y206">
            <v>16141.295999999998</v>
          </cell>
          <cell r="Z206">
            <v>18338.304</v>
          </cell>
          <cell r="AA206">
            <v>18694.612000000001</v>
          </cell>
          <cell r="AB206">
            <v>19239.191999999999</v>
          </cell>
          <cell r="AC206">
            <v>1448.056</v>
          </cell>
          <cell r="AD206">
            <v>28457.73</v>
          </cell>
          <cell r="AE206">
            <v>31692</v>
          </cell>
          <cell r="AG206" t="str">
            <v xml:space="preserve">Occasional smoker (all) </v>
          </cell>
          <cell r="AH206">
            <v>3.301991778266937E-2</v>
          </cell>
          <cell r="AI206">
            <v>3.7089782239786061E-2</v>
          </cell>
          <cell r="AJ206">
            <v>3.6764406441982964E-2</v>
          </cell>
          <cell r="AK206">
            <v>3.4659481692161369E-2</v>
          </cell>
          <cell r="AL206">
            <v>3.9009616468404187E-2</v>
          </cell>
          <cell r="AM206">
            <v>3.6880276877631547E-2</v>
          </cell>
          <cell r="AN206">
            <v>4.0938788476415681E-2</v>
          </cell>
          <cell r="AP206" t="str">
            <v xml:space="preserve">Occasional smoker (all) </v>
          </cell>
          <cell r="AQ206">
            <v>4.4246689828776956E-3</v>
          </cell>
          <cell r="AR206">
            <v>4.7474921266926163E-3</v>
          </cell>
          <cell r="AS206">
            <v>4.5587863988058872E-3</v>
          </cell>
          <cell r="AT206">
            <v>4.3670946932123323E-3</v>
          </cell>
          <cell r="AU206">
            <v>5.7734232373238201E-3</v>
          </cell>
          <cell r="AV206">
            <v>5.974604854176311E-3</v>
          </cell>
          <cell r="AW206">
            <v>6.5502061562265094E-3</v>
          </cell>
        </row>
        <row r="207">
          <cell r="G207">
            <v>33434</v>
          </cell>
          <cell r="H207">
            <v>36834</v>
          </cell>
          <cell r="I207">
            <v>43664</v>
          </cell>
          <cell r="J207">
            <v>55218</v>
          </cell>
          <cell r="K207">
            <v>47987</v>
          </cell>
          <cell r="L207">
            <v>55415</v>
          </cell>
          <cell r="M207">
            <v>74425</v>
          </cell>
          <cell r="O207" t="str">
            <v xml:space="preserve">Occasional smoker (always) </v>
          </cell>
          <cell r="P207">
            <v>12.6</v>
          </cell>
          <cell r="Q207">
            <v>12.2</v>
          </cell>
          <cell r="R207">
            <v>12</v>
          </cell>
          <cell r="S207">
            <v>10.8</v>
          </cell>
          <cell r="T207">
            <v>13.6</v>
          </cell>
          <cell r="U207">
            <v>13.4</v>
          </cell>
          <cell r="V207">
            <v>11.8</v>
          </cell>
          <cell r="X207" t="str">
            <v xml:space="preserve">Occasional smoker (always) </v>
          </cell>
          <cell r="Y207">
            <v>8425.3679999999986</v>
          </cell>
          <cell r="Z207">
            <v>8987.4959999999992</v>
          </cell>
          <cell r="AA207">
            <v>10479.36</v>
          </cell>
          <cell r="AB207">
            <v>11927.088</v>
          </cell>
          <cell r="AC207">
            <v>13052.464</v>
          </cell>
          <cell r="AD207">
            <v>14851.22</v>
          </cell>
          <cell r="AE207">
            <v>17564.3</v>
          </cell>
          <cell r="AG207" t="str">
            <v xml:space="preserve">Occasional smoker (always) </v>
          </cell>
          <cell r="AH207">
            <v>9.3017536284462164E-3</v>
          </cell>
          <cell r="AI207">
            <v>9.5357305121889016E-3</v>
          </cell>
          <cell r="AJ207">
            <v>1.0647712256208381E-2</v>
          </cell>
          <cell r="AK207">
            <v>1.2533906557499848E-2</v>
          </cell>
          <cell r="AL207">
            <v>1.0341889901878445E-2</v>
          </cell>
          <cell r="AM207">
            <v>1.1634193169805894E-2</v>
          </cell>
          <cell r="AN207">
            <v>1.5382402283767447E-2</v>
          </cell>
          <cell r="AP207" t="str">
            <v xml:space="preserve">Occasional smoker (always) </v>
          </cell>
          <cell r="AQ207">
            <v>2.3440419143684467E-3</v>
          </cell>
          <cell r="AR207">
            <v>2.326718244974092E-3</v>
          </cell>
          <cell r="AS207">
            <v>2.5554509414900117E-3</v>
          </cell>
          <cell r="AT207">
            <v>2.707323816419967E-3</v>
          </cell>
          <cell r="AU207">
            <v>2.8129940533109369E-3</v>
          </cell>
          <cell r="AV207">
            <v>3.11796376950798E-3</v>
          </cell>
          <cell r="AW207">
            <v>3.6302469389691179E-3</v>
          </cell>
        </row>
        <row r="208">
          <cell r="G208">
            <v>85252</v>
          </cell>
          <cell r="H208">
            <v>106434</v>
          </cell>
          <cell r="I208">
            <v>107099</v>
          </cell>
          <cell r="J208">
            <v>97474</v>
          </cell>
          <cell r="K208">
            <v>133020</v>
          </cell>
          <cell r="L208">
            <v>120250</v>
          </cell>
          <cell r="M208">
            <v>123650</v>
          </cell>
          <cell r="O208" t="str">
            <v>Occasional smoker (former daily)</v>
          </cell>
          <cell r="P208">
            <v>7.4</v>
          </cell>
          <cell r="Q208">
            <v>7.2</v>
          </cell>
          <cell r="R208">
            <v>7.6</v>
          </cell>
          <cell r="S208">
            <v>8.1999999999999993</v>
          </cell>
          <cell r="T208">
            <v>8.1</v>
          </cell>
          <cell r="U208">
            <v>9.9</v>
          </cell>
          <cell r="V208">
            <v>9.8000000000000007</v>
          </cell>
          <cell r="X208" t="str">
            <v>Occasional smoker (former daily)</v>
          </cell>
          <cell r="Y208">
            <v>12617.296</v>
          </cell>
          <cell r="Z208">
            <v>15326.496000000001</v>
          </cell>
          <cell r="AA208">
            <v>16279.047999999999</v>
          </cell>
          <cell r="AB208">
            <v>15985.735999999999</v>
          </cell>
          <cell r="AC208">
            <v>21549.24</v>
          </cell>
          <cell r="AD208">
            <v>23809.5</v>
          </cell>
          <cell r="AE208">
            <v>24235.4</v>
          </cell>
          <cell r="AG208" t="str">
            <v>Occasional smoker (former daily)</v>
          </cell>
          <cell r="AH208">
            <v>2.3718164154223152E-2</v>
          </cell>
          <cell r="AI208">
            <v>2.7554051727597156E-2</v>
          </cell>
          <cell r="AJ208">
            <v>2.6116694185774583E-2</v>
          </cell>
          <cell r="AK208">
            <v>2.2125575134661523E-2</v>
          </cell>
          <cell r="AL208">
            <v>2.8667726566525741E-2</v>
          </cell>
          <cell r="AM208">
            <v>2.5246083707825655E-2</v>
          </cell>
          <cell r="AN208">
            <v>2.5556386192648235E-2</v>
          </cell>
          <cell r="AP208" t="str">
            <v>Occasional smoker (former daily)</v>
          </cell>
          <cell r="AQ208">
            <v>3.5102882948250262E-3</v>
          </cell>
          <cell r="AR208">
            <v>3.9677834487739901E-3</v>
          </cell>
          <cell r="AS208">
            <v>3.9697375162377367E-3</v>
          </cell>
          <cell r="AT208">
            <v>3.6285943220844895E-3</v>
          </cell>
          <cell r="AU208">
            <v>4.6441717037771692E-3</v>
          </cell>
          <cell r="AV208">
            <v>4.9987245741494792E-3</v>
          </cell>
          <cell r="AW208">
            <v>5.0090516937590542E-3</v>
          </cell>
        </row>
        <row r="209">
          <cell r="G209">
            <v>1828447</v>
          </cell>
          <cell r="H209">
            <v>2113721</v>
          </cell>
          <cell r="I209">
            <v>2214550</v>
          </cell>
          <cell r="J209">
            <v>2217981</v>
          </cell>
          <cell r="K209">
            <v>2285842</v>
          </cell>
          <cell r="L209">
            <v>2358078</v>
          </cell>
          <cell r="M209">
            <v>2338364</v>
          </cell>
          <cell r="O209" t="str">
            <v>Former Smoker (daily or occasional)</v>
          </cell>
          <cell r="P209">
            <v>1.5</v>
          </cell>
          <cell r="Q209">
            <v>1</v>
          </cell>
          <cell r="R209">
            <v>1.5</v>
          </cell>
          <cell r="S209">
            <v>1.6</v>
          </cell>
          <cell r="T209">
            <v>1.8</v>
          </cell>
          <cell r="U209">
            <v>1.9</v>
          </cell>
          <cell r="V209">
            <v>2</v>
          </cell>
          <cell r="X209" t="str">
            <v>Former Smoker (daily or occasional)</v>
          </cell>
          <cell r="Y209">
            <v>54853.41</v>
          </cell>
          <cell r="Z209">
            <v>42274.42</v>
          </cell>
          <cell r="AA209">
            <v>66436.5</v>
          </cell>
          <cell r="AB209">
            <v>70975.392000000007</v>
          </cell>
          <cell r="AC209">
            <v>82290.312000000005</v>
          </cell>
          <cell r="AD209">
            <v>89606.964000000007</v>
          </cell>
          <cell r="AE209">
            <v>93534.56</v>
          </cell>
          <cell r="AG209" t="str">
            <v>Former Smoker (daily or occasional)</v>
          </cell>
          <cell r="AH209">
            <v>0.50869664164238804</v>
          </cell>
          <cell r="AI209">
            <v>0.54720838991025789</v>
          </cell>
          <cell r="AJ209">
            <v>0.54003048683094246</v>
          </cell>
          <cell r="AK209">
            <v>0.50345841211760778</v>
          </cell>
          <cell r="AL209">
            <v>0.49263188565839977</v>
          </cell>
          <cell r="AM209">
            <v>0.49507055781773063</v>
          </cell>
          <cell r="AN209">
            <v>0.48330071526878848</v>
          </cell>
          <cell r="AP209" t="str">
            <v>Former Smoker (daily or occasional)</v>
          </cell>
          <cell r="AQ209">
            <v>1.1191326116132539E-2</v>
          </cell>
          <cell r="AR209">
            <v>9.8497510183846431E-3</v>
          </cell>
          <cell r="AS209">
            <v>1.2960731683942619E-2</v>
          </cell>
          <cell r="AT209">
            <v>1.3089918715057802E-2</v>
          </cell>
          <cell r="AU209">
            <v>1.5764220341068794E-2</v>
          </cell>
          <cell r="AV209">
            <v>1.5842257850167379E-2</v>
          </cell>
          <cell r="AW209">
            <v>1.9332028610751541E-2</v>
          </cell>
        </row>
        <row r="210">
          <cell r="G210">
            <v>1336918</v>
          </cell>
          <cell r="H210">
            <v>1530635</v>
          </cell>
          <cell r="I210">
            <v>1585991</v>
          </cell>
          <cell r="J210">
            <v>1591877</v>
          </cell>
          <cell r="K210">
            <v>1568346</v>
          </cell>
          <cell r="L210">
            <v>1580017</v>
          </cell>
          <cell r="M210">
            <v>1545133</v>
          </cell>
          <cell r="O210" t="str">
            <v>Former smoker (daily)</v>
          </cell>
          <cell r="P210">
            <v>2</v>
          </cell>
          <cell r="Q210">
            <v>1.7</v>
          </cell>
          <cell r="R210">
            <v>1.8</v>
          </cell>
          <cell r="S210">
            <v>2.2999999999999998</v>
          </cell>
          <cell r="T210">
            <v>2.7</v>
          </cell>
          <cell r="U210">
            <v>2.2999999999999998</v>
          </cell>
          <cell r="V210">
            <v>2.4</v>
          </cell>
          <cell r="X210" t="str">
            <v>Former smoker (daily)</v>
          </cell>
          <cell r="Y210">
            <v>53476.72</v>
          </cell>
          <cell r="Z210">
            <v>52041.59</v>
          </cell>
          <cell r="AA210">
            <v>57095.676000000007</v>
          </cell>
          <cell r="AB210">
            <v>73226.34199999999</v>
          </cell>
          <cell r="AC210">
            <v>84690.684000000008</v>
          </cell>
          <cell r="AD210">
            <v>72680.781999999992</v>
          </cell>
          <cell r="AE210">
            <v>74166.383999999991</v>
          </cell>
          <cell r="AG210" t="str">
            <v>Former smoker (daily)</v>
          </cell>
          <cell r="AH210">
            <v>0.37194717525378534</v>
          </cell>
          <cell r="AI210">
            <v>0.39625679732106917</v>
          </cell>
          <cell r="AJ210">
            <v>0.38675283549230915</v>
          </cell>
          <cell r="AK210">
            <v>0.36133937428072699</v>
          </cell>
          <cell r="AL210">
            <v>0.33800115989854446</v>
          </cell>
          <cell r="AM210">
            <v>0.33171926354916897</v>
          </cell>
          <cell r="AN210">
            <v>0.31935313923983133</v>
          </cell>
          <cell r="AP210" t="str">
            <v>Former smoker (daily)</v>
          </cell>
          <cell r="AQ210">
            <v>1.115841525761356E-2</v>
          </cell>
          <cell r="AR210">
            <v>1.1887703919632075E-2</v>
          </cell>
          <cell r="AS210">
            <v>1.2376090735753893E-2</v>
          </cell>
          <cell r="AT210">
            <v>1.1562859976983263E-2</v>
          </cell>
          <cell r="AU210">
            <v>1.6224055675130133E-2</v>
          </cell>
          <cell r="AV210">
            <v>1.3932209069065098E-2</v>
          </cell>
          <cell r="AW210">
            <v>1.5328950683511904E-2</v>
          </cell>
        </row>
        <row r="211">
          <cell r="G211">
            <v>526743</v>
          </cell>
          <cell r="H211">
            <v>583086</v>
          </cell>
          <cell r="I211">
            <v>628559</v>
          </cell>
          <cell r="J211">
            <v>626104</v>
          </cell>
          <cell r="K211">
            <v>717496</v>
          </cell>
          <cell r="L211">
            <v>778061</v>
          </cell>
          <cell r="M211">
            <v>793231</v>
          </cell>
          <cell r="O211" t="str">
            <v>Former smoker (occasional)</v>
          </cell>
          <cell r="P211">
            <v>2.9</v>
          </cell>
          <cell r="Q211">
            <v>3.1</v>
          </cell>
          <cell r="R211">
            <v>3.2</v>
          </cell>
          <cell r="S211">
            <v>3.4</v>
          </cell>
          <cell r="T211">
            <v>3.9</v>
          </cell>
          <cell r="U211">
            <v>3.5</v>
          </cell>
          <cell r="V211">
            <v>3.5</v>
          </cell>
          <cell r="X211" t="str">
            <v>Former smoker (occasional)</v>
          </cell>
          <cell r="Y211">
            <v>30551.093999999997</v>
          </cell>
          <cell r="Z211">
            <v>36151.332000000002</v>
          </cell>
          <cell r="AA211">
            <v>40227.775999999998</v>
          </cell>
          <cell r="AB211">
            <v>42575.072</v>
          </cell>
          <cell r="AC211">
            <v>55964.687999999995</v>
          </cell>
          <cell r="AD211">
            <v>54464.27</v>
          </cell>
          <cell r="AE211">
            <v>55526.17</v>
          </cell>
          <cell r="AG211" t="str">
            <v>Former smoker (occasional)</v>
          </cell>
          <cell r="AH211">
            <v>0.13674946638860264</v>
          </cell>
          <cell r="AI211">
            <v>0.15095159258918875</v>
          </cell>
          <cell r="AJ211">
            <v>0.1532776513386333</v>
          </cell>
          <cell r="AK211">
            <v>0.14211903783688079</v>
          </cell>
          <cell r="AL211">
            <v>0.15463072575985531</v>
          </cell>
          <cell r="AM211">
            <v>0.16335129426856165</v>
          </cell>
          <cell r="AN211">
            <v>0.16394757602895715</v>
          </cell>
          <cell r="AP211" t="str">
            <v>Former smoker (occasional)</v>
          </cell>
          <cell r="AQ211">
            <v>7.9314690505389532E-3</v>
          </cell>
          <cell r="AR211">
            <v>9.0570955553513251E-3</v>
          </cell>
          <cell r="AS211">
            <v>9.8097696856725321E-3</v>
          </cell>
          <cell r="AT211">
            <v>9.6640945729078928E-3</v>
          </cell>
          <cell r="AU211">
            <v>1.1751935157749003E-2</v>
          </cell>
          <cell r="AV211">
            <v>1.1434590598799317E-2</v>
          </cell>
          <cell r="AW211">
            <v>1.1476330322027E-2</v>
          </cell>
        </row>
        <row r="212">
          <cell r="G212">
            <v>763209</v>
          </cell>
          <cell r="H212">
            <v>803089</v>
          </cell>
          <cell r="I212">
            <v>919998</v>
          </cell>
          <cell r="J212">
            <v>1078459</v>
          </cell>
          <cell r="K212">
            <v>1167853</v>
          </cell>
          <cell r="L212">
            <v>1230375</v>
          </cell>
          <cell r="M212">
            <v>1372092</v>
          </cell>
          <cell r="O212" t="str">
            <v>Never Smoker</v>
          </cell>
          <cell r="P212">
            <v>2.2999999999999998</v>
          </cell>
          <cell r="Q212">
            <v>2.5</v>
          </cell>
          <cell r="R212">
            <v>2.6</v>
          </cell>
          <cell r="S212">
            <v>2.2999999999999998</v>
          </cell>
          <cell r="T212">
            <v>2.7</v>
          </cell>
          <cell r="U212">
            <v>2.9</v>
          </cell>
          <cell r="V212">
            <v>3</v>
          </cell>
          <cell r="X212" t="str">
            <v>Never Smoker</v>
          </cell>
          <cell r="Y212">
            <v>35107.614000000001</v>
          </cell>
          <cell r="Z212">
            <v>40154.449999999997</v>
          </cell>
          <cell r="AA212">
            <v>47839.896000000008</v>
          </cell>
          <cell r="AB212">
            <v>49609.113999999994</v>
          </cell>
          <cell r="AC212">
            <v>63064.062000000005</v>
          </cell>
          <cell r="AD212">
            <v>71361.75</v>
          </cell>
          <cell r="AE212">
            <v>82325.52</v>
          </cell>
          <cell r="AG212" t="str">
            <v>Never Smoker</v>
          </cell>
          <cell r="AH212">
            <v>0.21233421322644042</v>
          </cell>
          <cell r="AI212">
            <v>0.20790683285288791</v>
          </cell>
          <cell r="AJ212">
            <v>0.22434669247634662</v>
          </cell>
          <cell r="AK212">
            <v>0.24479887594796493</v>
          </cell>
          <cell r="AL212">
            <v>0.25168914805214843</v>
          </cell>
          <cell r="AM212">
            <v>0.25831309972570471</v>
          </cell>
          <cell r="AN212">
            <v>0.28358845971567409</v>
          </cell>
          <cell r="AP212" t="str">
            <v>Never Smoker</v>
          </cell>
          <cell r="AQ212">
            <v>9.7673738084162586E-3</v>
          </cell>
          <cell r="AR212">
            <v>9.9795279769386187E-3</v>
          </cell>
          <cell r="AS212">
            <v>1.121733462381733E-2</v>
          </cell>
          <cell r="AT212">
            <v>1.0771150541710456E-2</v>
          </cell>
          <cell r="AU212">
            <v>1.258445740260742E-2</v>
          </cell>
          <cell r="AV212">
            <v>1.3948907385188057E-2</v>
          </cell>
          <cell r="AW212">
            <v>1.7015307582940443E-2</v>
          </cell>
        </row>
        <row r="213">
          <cell r="G213">
            <v>3673936</v>
          </cell>
          <cell r="H213">
            <v>3946571</v>
          </cell>
          <cell r="I213">
            <v>4195480</v>
          </cell>
          <cell r="J213">
            <v>4506325</v>
          </cell>
          <cell r="K213">
            <v>4724744</v>
          </cell>
          <cell r="L213">
            <v>4849631</v>
          </cell>
          <cell r="M213">
            <v>4899158</v>
          </cell>
          <cell r="O213" t="str">
            <v>All people</v>
          </cell>
          <cell r="P213">
            <v>0.9</v>
          </cell>
          <cell r="Q213">
            <v>1</v>
          </cell>
          <cell r="R213">
            <v>0.9</v>
          </cell>
          <cell r="S213">
            <v>0.9</v>
          </cell>
          <cell r="T213">
            <v>1</v>
          </cell>
          <cell r="U213">
            <v>1.1000000000000001</v>
          </cell>
          <cell r="V213">
            <v>1.2</v>
          </cell>
          <cell r="X213" t="str">
            <v>All people</v>
          </cell>
          <cell r="Y213">
            <v>66130.847999999998</v>
          </cell>
          <cell r="Z213">
            <v>78931.42</v>
          </cell>
          <cell r="AA213">
            <v>75518.64</v>
          </cell>
          <cell r="AB213">
            <v>81113.850000000006</v>
          </cell>
          <cell r="AC213">
            <v>94494.88</v>
          </cell>
          <cell r="AD213">
            <v>106691.88200000001</v>
          </cell>
          <cell r="AE213">
            <v>117579.79199999999</v>
          </cell>
          <cell r="AG213" t="str">
            <v>All people</v>
          </cell>
          <cell r="AP213" t="str">
            <v>All people</v>
          </cell>
        </row>
        <row r="214">
          <cell r="G214">
            <v>867907</v>
          </cell>
          <cell r="H214">
            <v>855726</v>
          </cell>
          <cell r="I214">
            <v>891714</v>
          </cell>
          <cell r="J214">
            <v>952064</v>
          </cell>
          <cell r="K214">
            <v>947852</v>
          </cell>
          <cell r="L214">
            <v>969710</v>
          </cell>
          <cell r="M214">
            <v>904705</v>
          </cell>
          <cell r="O214" t="str">
            <v>Current Smoker (daily or occasional)</v>
          </cell>
          <cell r="P214">
            <v>2.2999999999999998</v>
          </cell>
          <cell r="Q214">
            <v>2.5</v>
          </cell>
          <cell r="R214">
            <v>2.6</v>
          </cell>
          <cell r="S214">
            <v>2.8</v>
          </cell>
          <cell r="T214">
            <v>3.2</v>
          </cell>
          <cell r="U214">
            <v>3.5</v>
          </cell>
          <cell r="V214">
            <v>3.5</v>
          </cell>
          <cell r="X214" t="str">
            <v>Current Smoker (daily or occasional)</v>
          </cell>
          <cell r="Y214">
            <v>39923.721999999994</v>
          </cell>
          <cell r="Z214">
            <v>42786.3</v>
          </cell>
          <cell r="AA214">
            <v>46369.127999999997</v>
          </cell>
          <cell r="AB214">
            <v>53315.583999999995</v>
          </cell>
          <cell r="AC214">
            <v>60662.528000000006</v>
          </cell>
          <cell r="AD214">
            <v>67879.7</v>
          </cell>
          <cell r="AE214">
            <v>63329.35</v>
          </cell>
          <cell r="AG214" t="str">
            <v>Current Smoker (daily or occasional)</v>
          </cell>
          <cell r="AH214">
            <v>0.23623356530979309</v>
          </cell>
          <cell r="AI214">
            <v>0.21682772209089865</v>
          </cell>
          <cell r="AJ214">
            <v>0.21254159238037126</v>
          </cell>
          <cell r="AK214">
            <v>0.21127282208895276</v>
          </cell>
          <cell r="AL214">
            <v>0.20061446715419926</v>
          </cell>
          <cell r="AM214">
            <v>0.19995541928860155</v>
          </cell>
          <cell r="AN214">
            <v>0.18466540576972615</v>
          </cell>
          <cell r="AP214" t="str">
            <v>Current Smoker (daily or occasional)</v>
          </cell>
          <cell r="AQ214">
            <v>1.0866744004250481E-2</v>
          </cell>
          <cell r="AR214">
            <v>1.0407730660363134E-2</v>
          </cell>
          <cell r="AS214">
            <v>1.0627079619018563E-2</v>
          </cell>
          <cell r="AT214">
            <v>1.0986186748625544E-2</v>
          </cell>
          <cell r="AU214">
            <v>1.2036868029251954E-2</v>
          </cell>
          <cell r="AV214">
            <v>1.3996879350202109E-2</v>
          </cell>
          <cell r="AW214">
            <v>1.2926578403880831E-2</v>
          </cell>
        </row>
        <row r="215">
          <cell r="G215">
            <v>762858</v>
          </cell>
          <cell r="H215">
            <v>732524</v>
          </cell>
          <cell r="I215">
            <v>741315</v>
          </cell>
          <cell r="J215">
            <v>812287</v>
          </cell>
          <cell r="K215">
            <v>792307</v>
          </cell>
          <cell r="L215">
            <v>807749</v>
          </cell>
          <cell r="M215">
            <v>759065</v>
          </cell>
          <cell r="O215" t="str">
            <v>Daily Smoker</v>
          </cell>
          <cell r="P215">
            <v>2.2999999999999998</v>
          </cell>
          <cell r="Q215">
            <v>3.1</v>
          </cell>
          <cell r="R215">
            <v>3.2</v>
          </cell>
          <cell r="S215">
            <v>2.8</v>
          </cell>
          <cell r="T215">
            <v>3.2</v>
          </cell>
          <cell r="U215">
            <v>3.5</v>
          </cell>
          <cell r="V215">
            <v>3.5</v>
          </cell>
          <cell r="X215" t="str">
            <v>Daily Smoker</v>
          </cell>
          <cell r="Y215">
            <v>35091.468000000001</v>
          </cell>
          <cell r="Z215">
            <v>45416.487999999998</v>
          </cell>
          <cell r="AA215">
            <v>47444.160000000003</v>
          </cell>
          <cell r="AB215">
            <v>45488.071999999993</v>
          </cell>
          <cell r="AC215">
            <v>50707.648000000008</v>
          </cell>
          <cell r="AD215">
            <v>56542.43</v>
          </cell>
          <cell r="AE215">
            <v>53134.55</v>
          </cell>
          <cell r="AG215" t="str">
            <v>Daily Smoker</v>
          </cell>
          <cell r="AH215">
            <v>0.20764052503908614</v>
          </cell>
          <cell r="AI215">
            <v>0.1856102424104368</v>
          </cell>
          <cell r="AJ215">
            <v>0.17669372753534757</v>
          </cell>
          <cell r="AK215">
            <v>0.18025486399671573</v>
          </cell>
          <cell r="AL215">
            <v>0.16769310675880006</v>
          </cell>
          <cell r="AM215">
            <v>0.16655885777701437</v>
          </cell>
          <cell r="AN215">
            <v>0.1549378485037633</v>
          </cell>
          <cell r="AP215" t="str">
            <v>Daily Smoker</v>
          </cell>
          <cell r="AQ215">
            <v>9.5514641517979622E-3</v>
          </cell>
          <cell r="AR215">
            <v>1.1136614544626208E-2</v>
          </cell>
          <cell r="AS215">
            <v>1.1308398562262244E-2</v>
          </cell>
          <cell r="AT215">
            <v>1.0094272383816081E-2</v>
          </cell>
          <cell r="AU215">
            <v>1.0396972619045604E-2</v>
          </cell>
          <cell r="AV215">
            <v>1.1659120044391007E-2</v>
          </cell>
          <cell r="AW215">
            <v>1.084564939526343E-2</v>
          </cell>
        </row>
        <row r="216">
          <cell r="G216">
            <v>105049</v>
          </cell>
          <cell r="H216">
            <v>123202</v>
          </cell>
          <cell r="I216">
            <v>150399</v>
          </cell>
          <cell r="J216">
            <v>139777</v>
          </cell>
          <cell r="K216">
            <v>155545</v>
          </cell>
          <cell r="L216">
            <v>161961</v>
          </cell>
          <cell r="M216">
            <v>145640</v>
          </cell>
          <cell r="O216" t="str">
            <v xml:space="preserve">Occasional smoker (all) </v>
          </cell>
          <cell r="P216">
            <v>6.8</v>
          </cell>
          <cell r="Q216">
            <v>7.2</v>
          </cell>
          <cell r="R216">
            <v>6.2</v>
          </cell>
          <cell r="S216">
            <v>7.1</v>
          </cell>
          <cell r="T216">
            <v>0.4</v>
          </cell>
          <cell r="U216">
            <v>8.1</v>
          </cell>
          <cell r="V216">
            <v>8.8000000000000007</v>
          </cell>
          <cell r="X216" t="str">
            <v xml:space="preserve">Occasional smoker (all) </v>
          </cell>
          <cell r="Y216">
            <v>14286.663999999999</v>
          </cell>
          <cell r="Z216">
            <v>17741.088</v>
          </cell>
          <cell r="AA216">
            <v>18649.476000000002</v>
          </cell>
          <cell r="AB216">
            <v>19848.333999999999</v>
          </cell>
          <cell r="AC216">
            <v>22087.39</v>
          </cell>
          <cell r="AD216">
            <v>26237.681999999997</v>
          </cell>
          <cell r="AE216">
            <v>25632.639999999999</v>
          </cell>
          <cell r="AG216" t="str">
            <v xml:space="preserve">Occasional smoker (all) </v>
          </cell>
          <cell r="AH216">
            <v>2.8593040270706947E-2</v>
          </cell>
          <cell r="AI216">
            <v>3.1217479680461849E-2</v>
          </cell>
          <cell r="AJ216">
            <v>3.584786484502369E-2</v>
          </cell>
          <cell r="AK216">
            <v>3.1017958092237022E-2</v>
          </cell>
          <cell r="AL216">
            <v>3.2921360395399203E-2</v>
          </cell>
          <cell r="AM216">
            <v>3.3396561511587174E-2</v>
          </cell>
          <cell r="AN216">
            <v>2.9727557265962844E-2</v>
          </cell>
          <cell r="AP216" t="str">
            <v xml:space="preserve">Occasional smoker (all) </v>
          </cell>
          <cell r="AQ216">
            <v>3.8314673962747308E-3</v>
          </cell>
          <cell r="AR216">
            <v>4.4953170739865066E-3</v>
          </cell>
          <cell r="AS216">
            <v>4.4451352407829372E-3</v>
          </cell>
          <cell r="AT216">
            <v>4.4045500490976566E-3</v>
          </cell>
          <cell r="AU216">
            <v>2.6337088316319364E-4</v>
          </cell>
          <cell r="AV216">
            <v>5.4102429648771218E-3</v>
          </cell>
          <cell r="AW216">
            <v>5.2320500788094601E-3</v>
          </cell>
        </row>
        <row r="217">
          <cell r="G217">
            <v>40053</v>
          </cell>
          <cell r="H217">
            <v>33607</v>
          </cell>
          <cell r="I217">
            <v>46902</v>
          </cell>
          <cell r="J217">
            <v>43681</v>
          </cell>
          <cell r="K217">
            <v>33414</v>
          </cell>
          <cell r="L217">
            <v>40127</v>
          </cell>
          <cell r="M217">
            <v>40843</v>
          </cell>
          <cell r="O217" t="str">
            <v xml:space="preserve">Occasional smoker (always) </v>
          </cell>
          <cell r="P217">
            <v>10</v>
          </cell>
          <cell r="Q217">
            <v>13.2</v>
          </cell>
          <cell r="R217">
            <v>12</v>
          </cell>
          <cell r="S217">
            <v>12.7</v>
          </cell>
          <cell r="T217">
            <v>16.7</v>
          </cell>
          <cell r="U217">
            <v>15.7</v>
          </cell>
          <cell r="V217">
            <v>15.6</v>
          </cell>
          <cell r="X217" t="str">
            <v xml:space="preserve">Occasional smoker (always) </v>
          </cell>
          <cell r="Y217">
            <v>8010.6</v>
          </cell>
          <cell r="Z217">
            <v>8872.2479999999996</v>
          </cell>
          <cell r="AA217">
            <v>11256.48</v>
          </cell>
          <cell r="AB217">
            <v>11094.973999999998</v>
          </cell>
          <cell r="AC217">
            <v>11160.275999999998</v>
          </cell>
          <cell r="AD217">
            <v>12599.878000000001</v>
          </cell>
          <cell r="AE217">
            <v>12743.015999999998</v>
          </cell>
          <cell r="AG217" t="str">
            <v xml:space="preserve">Occasional smoker (always) </v>
          </cell>
          <cell r="AH217">
            <v>1.0901931879052874E-2</v>
          </cell>
          <cell r="AI217">
            <v>8.5154935765757167E-3</v>
          </cell>
          <cell r="AJ217">
            <v>1.1179173777493874E-2</v>
          </cell>
          <cell r="AK217">
            <v>9.6932644671655945E-3</v>
          </cell>
          <cell r="AL217">
            <v>7.0721291989576576E-3</v>
          </cell>
          <cell r="AM217">
            <v>8.2742377719047071E-3</v>
          </cell>
          <cell r="AN217">
            <v>8.3367386804018163E-3</v>
          </cell>
          <cell r="AP217" t="str">
            <v xml:space="preserve">Occasional smoker (always) </v>
          </cell>
          <cell r="AQ217">
            <v>2.3766211496335267E-3</v>
          </cell>
          <cell r="AR217">
            <v>2.2480903042159891E-3</v>
          </cell>
          <cell r="AS217">
            <v>2.6830017065985296E-3</v>
          </cell>
          <cell r="AT217">
            <v>2.4620891746600609E-3</v>
          </cell>
          <cell r="AU217">
            <v>2.3620911524518578E-3</v>
          </cell>
          <cell r="AV217">
            <v>2.598110660378078E-3</v>
          </cell>
          <cell r="AW217">
            <v>2.6010624682853666E-3</v>
          </cell>
        </row>
        <row r="218">
          <cell r="G218">
            <v>64996</v>
          </cell>
          <cell r="H218">
            <v>89595</v>
          </cell>
          <cell r="I218">
            <v>103497</v>
          </cell>
          <cell r="J218">
            <v>96096</v>
          </cell>
          <cell r="K218">
            <v>122131</v>
          </cell>
          <cell r="L218">
            <v>121834</v>
          </cell>
          <cell r="M218">
            <v>104797</v>
          </cell>
          <cell r="O218" t="str">
            <v>Occasional smoker (former daily)</v>
          </cell>
          <cell r="P218">
            <v>8.9</v>
          </cell>
          <cell r="Q218">
            <v>7.8</v>
          </cell>
          <cell r="R218">
            <v>7.6</v>
          </cell>
          <cell r="S218">
            <v>8.1999999999999993</v>
          </cell>
          <cell r="T218">
            <v>9.1</v>
          </cell>
          <cell r="U218">
            <v>9.9</v>
          </cell>
          <cell r="V218">
            <v>9.8000000000000007</v>
          </cell>
          <cell r="X218" t="str">
            <v>Occasional smoker (former daily)</v>
          </cell>
          <cell r="Y218">
            <v>11569.288</v>
          </cell>
          <cell r="Z218">
            <v>13976.82</v>
          </cell>
          <cell r="AA218">
            <v>15731.544</v>
          </cell>
          <cell r="AB218">
            <v>15759.743999999999</v>
          </cell>
          <cell r="AC218">
            <v>22227.841999999997</v>
          </cell>
          <cell r="AD218">
            <v>24123.132000000001</v>
          </cell>
          <cell r="AE218">
            <v>20540.212000000003</v>
          </cell>
          <cell r="AG218" t="str">
            <v>Occasional smoker (former daily)</v>
          </cell>
          <cell r="AH218">
            <v>1.7691108391654074E-2</v>
          </cell>
          <cell r="AI218">
            <v>2.2701986103886133E-2</v>
          </cell>
          <cell r="AJ218">
            <v>2.4668691067529818E-2</v>
          </cell>
          <cell r="AK218">
            <v>2.1324693625071427E-2</v>
          </cell>
          <cell r="AL218">
            <v>2.5849231196441544E-2</v>
          </cell>
          <cell r="AM218">
            <v>2.5122323739682463E-2</v>
          </cell>
          <cell r="AN218">
            <v>2.1390818585561029E-2</v>
          </cell>
          <cell r="AP218" t="str">
            <v>Occasional smoker (former daily)</v>
          </cell>
          <cell r="AQ218">
            <v>3.1490172937144257E-3</v>
          </cell>
          <cell r="AR218">
            <v>3.5415098322062366E-3</v>
          </cell>
          <cell r="AS218">
            <v>3.7496410422645319E-3</v>
          </cell>
          <cell r="AT218">
            <v>3.4972497545117135E-3</v>
          </cell>
          <cell r="AU218">
            <v>4.704560077752361E-3</v>
          </cell>
          <cell r="AV218">
            <v>4.9742201004571275E-3</v>
          </cell>
          <cell r="AW218">
            <v>4.1926004427699616E-3</v>
          </cell>
        </row>
        <row r="219">
          <cell r="G219">
            <v>1505831</v>
          </cell>
          <cell r="H219">
            <v>1740612</v>
          </cell>
          <cell r="I219">
            <v>1856238</v>
          </cell>
          <cell r="J219">
            <v>1874948</v>
          </cell>
          <cell r="K219">
            <v>2054347</v>
          </cell>
          <cell r="L219">
            <v>2026681</v>
          </cell>
          <cell r="M219">
            <v>2067894</v>
          </cell>
          <cell r="O219" t="str">
            <v>Former Smoker (daily or occasional)</v>
          </cell>
          <cell r="P219">
            <v>1.5</v>
          </cell>
          <cell r="Q219">
            <v>1.7</v>
          </cell>
          <cell r="R219">
            <v>1.8</v>
          </cell>
          <cell r="S219">
            <v>1.9</v>
          </cell>
          <cell r="T219">
            <v>1.8</v>
          </cell>
          <cell r="U219">
            <v>1.9</v>
          </cell>
          <cell r="V219">
            <v>2</v>
          </cell>
          <cell r="X219" t="str">
            <v>Former Smoker (daily or occasional)</v>
          </cell>
          <cell r="Y219">
            <v>45174.93</v>
          </cell>
          <cell r="Z219">
            <v>59180.807999999997</v>
          </cell>
          <cell r="AA219">
            <v>66824.567999999999</v>
          </cell>
          <cell r="AB219">
            <v>71248.02399999999</v>
          </cell>
          <cell r="AC219">
            <v>73956.491999999998</v>
          </cell>
          <cell r="AD219">
            <v>77013.877999999997</v>
          </cell>
          <cell r="AE219">
            <v>82715.759999999995</v>
          </cell>
          <cell r="AG219" t="str">
            <v>Former Smoker (daily or occasional)</v>
          </cell>
          <cell r="AH219">
            <v>0.40986859869088627</v>
          </cell>
          <cell r="AI219">
            <v>0.44104413679622134</v>
          </cell>
          <cell r="AJ219">
            <v>0.44243757567668063</v>
          </cell>
          <cell r="AK219">
            <v>0.41607030118777494</v>
          </cell>
          <cell r="AL219">
            <v>0.43480599160504779</v>
          </cell>
          <cell r="AM219">
            <v>0.41790416631698368</v>
          </cell>
          <cell r="AN219">
            <v>0.42209171453543648</v>
          </cell>
          <cell r="AP219" t="str">
            <v>Former Smoker (daily or occasional)</v>
          </cell>
          <cell r="AQ219">
            <v>1.1476320763344814E-2</v>
          </cell>
          <cell r="AR219">
            <v>1.3231324103886642E-2</v>
          </cell>
          <cell r="AS219">
            <v>1.327312727030042E-2</v>
          </cell>
          <cell r="AT219">
            <v>1.3314249638008799E-2</v>
          </cell>
          <cell r="AU219">
            <v>1.391379173136153E-2</v>
          </cell>
          <cell r="AV219">
            <v>1.4208741654777446E-2</v>
          </cell>
          <cell r="AW219">
            <v>1.688366858141746E-2</v>
          </cell>
        </row>
        <row r="220">
          <cell r="G220">
            <v>979088</v>
          </cell>
          <cell r="H220">
            <v>1145394</v>
          </cell>
          <cell r="I220">
            <v>1245942</v>
          </cell>
          <cell r="J220">
            <v>1243168</v>
          </cell>
          <cell r="K220">
            <v>1342067</v>
          </cell>
          <cell r="L220">
            <v>1335747</v>
          </cell>
          <cell r="M220">
            <v>1308095</v>
          </cell>
          <cell r="O220" t="str">
            <v>Former smoker (daily)</v>
          </cell>
          <cell r="P220">
            <v>2.2999999999999998</v>
          </cell>
          <cell r="Q220">
            <v>2.1</v>
          </cell>
          <cell r="R220">
            <v>2.2000000000000002</v>
          </cell>
          <cell r="S220">
            <v>2.2999999999999998</v>
          </cell>
          <cell r="T220">
            <v>2.7</v>
          </cell>
          <cell r="U220">
            <v>2.9</v>
          </cell>
          <cell r="V220">
            <v>3</v>
          </cell>
          <cell r="X220" t="str">
            <v>Former smoker (daily)</v>
          </cell>
          <cell r="Y220">
            <v>45038.047999999995</v>
          </cell>
          <cell r="Z220">
            <v>48106.547999999995</v>
          </cell>
          <cell r="AA220">
            <v>54821.448000000004</v>
          </cell>
          <cell r="AB220">
            <v>57185.727999999996</v>
          </cell>
          <cell r="AC220">
            <v>72471.618000000002</v>
          </cell>
          <cell r="AD220">
            <v>77473.326000000001</v>
          </cell>
          <cell r="AE220">
            <v>78485.7</v>
          </cell>
          <cell r="AG220" t="str">
            <v>Former smoker (daily)</v>
          </cell>
          <cell r="AH220">
            <v>0.26649566024013482</v>
          </cell>
          <cell r="AI220">
            <v>0.29022510934175516</v>
          </cell>
          <cell r="AJ220">
            <v>0.29697245607177247</v>
          </cell>
          <cell r="AK220">
            <v>0.27587180241105558</v>
          </cell>
          <cell r="AL220">
            <v>0.28405073375404044</v>
          </cell>
          <cell r="AM220">
            <v>0.27543270817924087</v>
          </cell>
          <cell r="AN220">
            <v>0.26700404436844044</v>
          </cell>
          <cell r="AP220" t="str">
            <v>Former smoker (daily)</v>
          </cell>
          <cell r="AQ220">
            <v>1.1725809050565934E-2</v>
          </cell>
          <cell r="AR220">
            <v>1.1609004373670207E-2</v>
          </cell>
          <cell r="AS220">
            <v>1.1878898242870899E-2</v>
          </cell>
          <cell r="AT220">
            <v>1.2138359306086446E-2</v>
          </cell>
          <cell r="AU220">
            <v>1.420253668770202E-2</v>
          </cell>
          <cell r="AV220">
            <v>1.4873366241679007E-2</v>
          </cell>
          <cell r="AW220">
            <v>1.6020242662106426E-2</v>
          </cell>
        </row>
        <row r="221">
          <cell r="G221">
            <v>491529</v>
          </cell>
          <cell r="H221">
            <v>595218</v>
          </cell>
          <cell r="I221">
            <v>610296</v>
          </cell>
          <cell r="J221">
            <v>631780</v>
          </cell>
          <cell r="K221">
            <v>712280</v>
          </cell>
          <cell r="L221">
            <v>690934</v>
          </cell>
          <cell r="M221">
            <v>759799</v>
          </cell>
          <cell r="O221" t="str">
            <v>Former smoker (occasional)</v>
          </cell>
          <cell r="P221">
            <v>3.1</v>
          </cell>
          <cell r="Q221">
            <v>3.1</v>
          </cell>
          <cell r="R221">
            <v>3.2</v>
          </cell>
          <cell r="S221">
            <v>3.4</v>
          </cell>
          <cell r="T221">
            <v>3.9</v>
          </cell>
          <cell r="U221">
            <v>4.2</v>
          </cell>
          <cell r="V221">
            <v>3.5</v>
          </cell>
          <cell r="X221" t="str">
            <v>Former smoker (occasional)</v>
          </cell>
          <cell r="Y221">
            <v>30474.798000000003</v>
          </cell>
          <cell r="Z221">
            <v>36903.516000000003</v>
          </cell>
          <cell r="AA221">
            <v>39058.944000000003</v>
          </cell>
          <cell r="AB221">
            <v>42961.04</v>
          </cell>
          <cell r="AC221">
            <v>55557.84</v>
          </cell>
          <cell r="AD221">
            <v>58038.456000000006</v>
          </cell>
          <cell r="AE221">
            <v>53185.93</v>
          </cell>
          <cell r="AG221" t="str">
            <v>Former smoker (occasional)</v>
          </cell>
          <cell r="AH221">
            <v>0.14337293845075147</v>
          </cell>
          <cell r="AI221">
            <v>0.15081902745446618</v>
          </cell>
          <cell r="AJ221">
            <v>0.14546511960490813</v>
          </cell>
          <cell r="AK221">
            <v>0.14019849877671939</v>
          </cell>
          <cell r="AL221">
            <v>0.15075525785100738</v>
          </cell>
          <cell r="AM221">
            <v>0.14247145813774284</v>
          </cell>
          <cell r="AN221">
            <v>0.15508767016699604</v>
          </cell>
          <cell r="AP221" t="str">
            <v>Former smoker (occasional)</v>
          </cell>
          <cell r="AQ221">
            <v>8.8891221839465916E-3</v>
          </cell>
          <cell r="AR221">
            <v>9.0491416472679703E-3</v>
          </cell>
          <cell r="AS221">
            <v>9.3097676547141198E-3</v>
          </cell>
          <cell r="AT221">
            <v>9.5334979168169177E-3</v>
          </cell>
          <cell r="AU221">
            <v>1.1758910112378576E-2</v>
          </cell>
          <cell r="AV221">
            <v>1.1967602483570398E-2</v>
          </cell>
          <cell r="AW221">
            <v>1.0856136911689723E-2</v>
          </cell>
        </row>
        <row r="222">
          <cell r="G222">
            <v>1300198</v>
          </cell>
          <cell r="H222">
            <v>1350233</v>
          </cell>
          <cell r="I222">
            <v>1447528</v>
          </cell>
          <cell r="J222">
            <v>1679313</v>
          </cell>
          <cell r="K222">
            <v>1722545</v>
          </cell>
          <cell r="L222">
            <v>1853240</v>
          </cell>
          <cell r="M222">
            <v>1926559</v>
          </cell>
          <cell r="O222" t="str">
            <v>Never Smoker</v>
          </cell>
          <cell r="P222">
            <v>2</v>
          </cell>
          <cell r="Q222">
            <v>2.1</v>
          </cell>
          <cell r="R222">
            <v>2.2000000000000002</v>
          </cell>
          <cell r="S222">
            <v>1.9</v>
          </cell>
          <cell r="T222">
            <v>2.1</v>
          </cell>
          <cell r="U222">
            <v>2.2999999999999998</v>
          </cell>
          <cell r="V222">
            <v>2.4</v>
          </cell>
          <cell r="X222" t="str">
            <v>Never Smoker</v>
          </cell>
          <cell r="Y222">
            <v>52007.92</v>
          </cell>
          <cell r="Z222">
            <v>56709.786000000007</v>
          </cell>
          <cell r="AA222">
            <v>63691.232000000004</v>
          </cell>
          <cell r="AB222">
            <v>63813.893999999993</v>
          </cell>
          <cell r="AC222">
            <v>72346.89</v>
          </cell>
          <cell r="AD222">
            <v>85249.04</v>
          </cell>
          <cell r="AE222">
            <v>92474.831999999995</v>
          </cell>
          <cell r="AG222" t="str">
            <v>Never Smoker</v>
          </cell>
          <cell r="AH222">
            <v>0.35389783599932062</v>
          </cell>
          <cell r="AI222">
            <v>0.34212814111288004</v>
          </cell>
          <cell r="AJ222">
            <v>0.34502083194294814</v>
          </cell>
          <cell r="AK222">
            <v>0.3726568767232723</v>
          </cell>
          <cell r="AL222">
            <v>0.36457954124075292</v>
          </cell>
          <cell r="AM222">
            <v>0.38214041439441476</v>
          </cell>
          <cell r="AN222">
            <v>0.39324287969483734</v>
          </cell>
          <cell r="AP222" t="str">
            <v>Never Smoker</v>
          </cell>
          <cell r="AQ222">
            <v>1.0616935079979619E-2</v>
          </cell>
          <cell r="AR222">
            <v>1.300086936228944E-2</v>
          </cell>
          <cell r="AS222">
            <v>1.3110791613832029E-2</v>
          </cell>
          <cell r="AT222">
            <v>1.1925020055144715E-2</v>
          </cell>
          <cell r="AU222">
            <v>1.7499817979556142E-2</v>
          </cell>
          <cell r="AV222">
            <v>1.7578459062143077E-2</v>
          </cell>
          <cell r="AW222">
            <v>1.8875658225352192E-2</v>
          </cell>
        </row>
        <row r="223">
          <cell r="G223">
            <v>3636288</v>
          </cell>
          <cell r="H223">
            <v>3745091</v>
          </cell>
          <cell r="I223">
            <v>3894996</v>
          </cell>
          <cell r="J223">
            <v>4149444</v>
          </cell>
          <cell r="K223">
            <v>4418971</v>
          </cell>
          <cell r="L223">
            <v>4729131</v>
          </cell>
          <cell r="M223">
            <v>5137726</v>
          </cell>
          <cell r="O223" t="str">
            <v>All people</v>
          </cell>
          <cell r="P223">
            <v>0.4</v>
          </cell>
          <cell r="Q223">
            <v>0.3</v>
          </cell>
          <cell r="R223">
            <v>0.3</v>
          </cell>
          <cell r="S223">
            <v>0.3</v>
          </cell>
          <cell r="T223">
            <v>0.3</v>
          </cell>
          <cell r="U223">
            <v>0.3</v>
          </cell>
          <cell r="V223">
            <v>0.5</v>
          </cell>
          <cell r="X223" t="str">
            <v>All people</v>
          </cell>
          <cell r="Y223">
            <v>29090.304000000004</v>
          </cell>
          <cell r="Z223">
            <v>22470.546000000002</v>
          </cell>
          <cell r="AA223">
            <v>23369.976000000002</v>
          </cell>
          <cell r="AB223">
            <v>24896.664000000001</v>
          </cell>
          <cell r="AC223">
            <v>26513.826000000001</v>
          </cell>
          <cell r="AD223">
            <v>28374.786</v>
          </cell>
          <cell r="AE223">
            <v>51377.26</v>
          </cell>
          <cell r="AG223" t="str">
            <v>All people</v>
          </cell>
          <cell r="AP223" t="str">
            <v>All people</v>
          </cell>
        </row>
        <row r="224">
          <cell r="G224">
            <v>440058</v>
          </cell>
          <cell r="H224">
            <v>409525</v>
          </cell>
          <cell r="I224">
            <v>414075</v>
          </cell>
          <cell r="J224">
            <v>441369</v>
          </cell>
          <cell r="K224">
            <v>450408</v>
          </cell>
          <cell r="L224">
            <v>454973</v>
          </cell>
          <cell r="M224">
            <v>498868</v>
          </cell>
          <cell r="O224" t="str">
            <v>Current Smoker (daily or occasional)</v>
          </cell>
          <cell r="P224">
            <v>2.9</v>
          </cell>
          <cell r="Q224">
            <v>2.7</v>
          </cell>
          <cell r="R224">
            <v>2.6</v>
          </cell>
          <cell r="S224">
            <v>2.9</v>
          </cell>
          <cell r="T224">
            <v>2.7</v>
          </cell>
          <cell r="U224">
            <v>2.9</v>
          </cell>
          <cell r="V224">
            <v>2.9</v>
          </cell>
          <cell r="X224" t="str">
            <v>Current Smoker (daily or occasional)</v>
          </cell>
          <cell r="Y224">
            <v>25523.363999999998</v>
          </cell>
          <cell r="Z224">
            <v>22114.35</v>
          </cell>
          <cell r="AA224">
            <v>21531.9</v>
          </cell>
          <cell r="AB224">
            <v>25599.401999999998</v>
          </cell>
          <cell r="AC224">
            <v>24322.032000000003</v>
          </cell>
          <cell r="AD224">
            <v>26388.433999999997</v>
          </cell>
          <cell r="AE224">
            <v>28934.343999999997</v>
          </cell>
          <cell r="AG224" t="str">
            <v>Current Smoker (daily or occasional)</v>
          </cell>
          <cell r="AH224">
            <v>0.12101846718411743</v>
          </cell>
          <cell r="AI224">
            <v>0.10934981286169014</v>
          </cell>
          <cell r="AJ224">
            <v>0.10630948016377938</v>
          </cell>
          <cell r="AK224">
            <v>0.10636822668290016</v>
          </cell>
          <cell r="AL224">
            <v>0.10192599136767361</v>
          </cell>
          <cell r="AM224">
            <v>9.6206470068179548E-2</v>
          </cell>
          <cell r="AN224">
            <v>9.7098988930122004E-2</v>
          </cell>
          <cell r="AP224" t="str">
            <v>Current Smoker (daily or occasional)</v>
          </cell>
          <cell r="AQ224">
            <v>7.0190710966788108E-3</v>
          </cell>
          <cell r="AR224">
            <v>5.9048898945312676E-3</v>
          </cell>
          <cell r="AS224">
            <v>5.5280929685165283E-3</v>
          </cell>
          <cell r="AT224">
            <v>6.169357147608209E-3</v>
          </cell>
          <cell r="AU224">
            <v>5.7078555165897219E-3</v>
          </cell>
          <cell r="AV224">
            <v>6.3496270244998501E-3</v>
          </cell>
          <cell r="AW224">
            <v>5.6317413579470765E-3</v>
          </cell>
        </row>
        <row r="225">
          <cell r="G225">
            <v>380077</v>
          </cell>
          <cell r="H225">
            <v>348725</v>
          </cell>
          <cell r="I225">
            <v>346560</v>
          </cell>
          <cell r="J225">
            <v>373368</v>
          </cell>
          <cell r="K225">
            <v>374914</v>
          </cell>
          <cell r="L225">
            <v>391351</v>
          </cell>
          <cell r="M225">
            <v>426054</v>
          </cell>
          <cell r="O225" t="str">
            <v>Daily Smoker</v>
          </cell>
          <cell r="P225">
            <v>3.2</v>
          </cell>
          <cell r="Q225">
            <v>3.2</v>
          </cell>
          <cell r="R225">
            <v>3.1</v>
          </cell>
          <cell r="S225">
            <v>3.1</v>
          </cell>
          <cell r="T225">
            <v>3.1</v>
          </cell>
          <cell r="U225">
            <v>3.3</v>
          </cell>
          <cell r="V225">
            <v>3.1</v>
          </cell>
          <cell r="X225" t="str">
            <v>Daily Smoker</v>
          </cell>
          <cell r="Y225">
            <v>24324.928000000004</v>
          </cell>
          <cell r="Z225">
            <v>22318.400000000001</v>
          </cell>
          <cell r="AA225">
            <v>21486.720000000001</v>
          </cell>
          <cell r="AB225">
            <v>23148.816000000003</v>
          </cell>
          <cell r="AC225">
            <v>23244.668000000001</v>
          </cell>
          <cell r="AD225">
            <v>25829.166000000001</v>
          </cell>
          <cell r="AE225">
            <v>26415.348000000002</v>
          </cell>
          <cell r="AG225" t="str">
            <v>Daily Smoker</v>
          </cell>
          <cell r="AH225">
            <v>0.10452334908566098</v>
          </cell>
          <cell r="AI225">
            <v>9.3115227373647261E-2</v>
          </cell>
          <cell r="AJ225">
            <v>8.8975701130373439E-2</v>
          </cell>
          <cell r="AK225">
            <v>8.9980247956111717E-2</v>
          </cell>
          <cell r="AL225">
            <v>8.4841923606197009E-2</v>
          </cell>
          <cell r="AM225">
            <v>8.2753258473914126E-2</v>
          </cell>
          <cell r="AN225">
            <v>8.2926571016048736E-2</v>
          </cell>
          <cell r="AP225" t="str">
            <v>Daily Smoker</v>
          </cell>
          <cell r="AQ225">
            <v>6.0623542469683371E-3</v>
          </cell>
          <cell r="AR225">
            <v>5.9593745519134246E-3</v>
          </cell>
          <cell r="AS225">
            <v>5.5164934700831537E-3</v>
          </cell>
          <cell r="AT225">
            <v>5.5787753732789271E-3</v>
          </cell>
          <cell r="AU225">
            <v>5.2601992635842145E-3</v>
          </cell>
          <cell r="AV225">
            <v>5.4617150592783329E-3</v>
          </cell>
          <cell r="AW225">
            <v>5.1414474029950223E-3</v>
          </cell>
        </row>
        <row r="226">
          <cell r="G226">
            <v>59981</v>
          </cell>
          <cell r="H226">
            <v>60800</v>
          </cell>
          <cell r="I226">
            <v>67515</v>
          </cell>
          <cell r="J226">
            <v>68001</v>
          </cell>
          <cell r="K226">
            <v>75494</v>
          </cell>
          <cell r="L226">
            <v>63622</v>
          </cell>
          <cell r="M226">
            <v>72814</v>
          </cell>
          <cell r="O226" t="str">
            <v xml:space="preserve">Occasional smoker (all) </v>
          </cell>
          <cell r="P226">
            <v>8.5</v>
          </cell>
          <cell r="Q226">
            <v>7.5</v>
          </cell>
          <cell r="R226">
            <v>7</v>
          </cell>
          <cell r="S226">
            <v>7.7</v>
          </cell>
          <cell r="T226">
            <v>7.1</v>
          </cell>
          <cell r="U226">
            <v>8.4</v>
          </cell>
          <cell r="V226">
            <v>7.5</v>
          </cell>
          <cell r="X226" t="str">
            <v xml:space="preserve">Occasional smoker (all) </v>
          </cell>
          <cell r="Y226">
            <v>10196.77</v>
          </cell>
          <cell r="Z226">
            <v>9120</v>
          </cell>
          <cell r="AA226">
            <v>9452.1</v>
          </cell>
          <cell r="AB226">
            <v>10472.154</v>
          </cell>
          <cell r="AC226">
            <v>15702.752</v>
          </cell>
          <cell r="AD226">
            <v>10688.496000000001</v>
          </cell>
          <cell r="AE226">
            <v>10922.1</v>
          </cell>
          <cell r="AG226" t="str">
            <v xml:space="preserve">Occasional smoker (all) </v>
          </cell>
          <cell r="AH226">
            <v>1.6495118098456447E-2</v>
          </cell>
          <cell r="AI226">
            <v>1.623458548804288E-2</v>
          </cell>
          <cell r="AJ226">
            <v>1.7333779033405938E-2</v>
          </cell>
          <cell r="AK226">
            <v>1.6387978726788457E-2</v>
          </cell>
          <cell r="AL226">
            <v>1.7084067761476598E-2</v>
          </cell>
          <cell r="AM226">
            <v>1.3453211594265416E-2</v>
          </cell>
          <cell r="AN226">
            <v>1.417241791407327E-2</v>
          </cell>
          <cell r="AP226" t="str">
            <v xml:space="preserve">Occasional smoker (all) </v>
          </cell>
          <cell r="AQ226">
            <v>2.8041700767375958E-3</v>
          </cell>
          <cell r="AR226">
            <v>2.435187823206432E-3</v>
          </cell>
          <cell r="AS226">
            <v>2.4267290646768315E-3</v>
          </cell>
          <cell r="AT226">
            <v>2.5237487239254223E-3</v>
          </cell>
          <cell r="AU226">
            <v>2.4259376221296767E-3</v>
          </cell>
          <cell r="AV226">
            <v>2.2601395478365899E-3</v>
          </cell>
          <cell r="AW226">
            <v>2.1258626871109906E-3</v>
          </cell>
        </row>
        <row r="227">
          <cell r="G227">
            <v>20333</v>
          </cell>
          <cell r="H227">
            <v>17411</v>
          </cell>
          <cell r="I227">
            <v>19195</v>
          </cell>
          <cell r="J227">
            <v>20069</v>
          </cell>
          <cell r="K227">
            <v>13577</v>
          </cell>
          <cell r="L227">
            <v>12748</v>
          </cell>
          <cell r="M227">
            <v>17211</v>
          </cell>
          <cell r="O227" t="str">
            <v xml:space="preserve">Occasional smoker (always) </v>
          </cell>
          <cell r="P227">
            <v>14.2</v>
          </cell>
          <cell r="Q227">
            <v>14.1</v>
          </cell>
          <cell r="R227">
            <v>1</v>
          </cell>
          <cell r="S227">
            <v>13.4</v>
          </cell>
          <cell r="T227">
            <v>17.100000000000001</v>
          </cell>
          <cell r="U227">
            <v>18.899999999999999</v>
          </cell>
          <cell r="V227">
            <v>15.2</v>
          </cell>
          <cell r="X227" t="str">
            <v xml:space="preserve">Occasional smoker (always) </v>
          </cell>
          <cell r="Y227">
            <v>5774.5719999999992</v>
          </cell>
          <cell r="Z227">
            <v>4909.902</v>
          </cell>
          <cell r="AA227">
            <v>383.9</v>
          </cell>
          <cell r="AB227">
            <v>5378.4920000000011</v>
          </cell>
          <cell r="AC227">
            <v>4643.3339999999998</v>
          </cell>
          <cell r="AD227">
            <v>4818.7439999999997</v>
          </cell>
          <cell r="AE227">
            <v>5232.1439999999993</v>
          </cell>
          <cell r="AG227" t="str">
            <v xml:space="preserve">Occasional smoker (always) </v>
          </cell>
          <cell r="AH227">
            <v>5.5916913071791894E-3</v>
          </cell>
          <cell r="AI227">
            <v>4.6490192094130692E-3</v>
          </cell>
          <cell r="AJ227">
            <v>4.9281180263086276E-3</v>
          </cell>
          <cell r="AK227">
            <v>4.8365515958282606E-3</v>
          </cell>
          <cell r="AL227">
            <v>3.072434736503136E-3</v>
          </cell>
          <cell r="AM227">
            <v>2.6956326648595692E-3</v>
          </cell>
          <cell r="AN227">
            <v>3.3499256285757549E-3</v>
          </cell>
          <cell r="AP227" t="str">
            <v xml:space="preserve">Occasional smoker (always) </v>
          </cell>
          <cell r="AQ227">
            <v>1.5880403312388896E-3</v>
          </cell>
          <cell r="AR227">
            <v>1.3110234170544855E-3</v>
          </cell>
          <cell r="AS227">
            <v>9.8562360526172551E-5</v>
          </cell>
          <cell r="AT227">
            <v>1.2961958276819737E-3</v>
          </cell>
          <cell r="AU227">
            <v>1.0507726798840726E-3</v>
          </cell>
          <cell r="AV227">
            <v>1.018949147316917E-3</v>
          </cell>
          <cell r="AW227">
            <v>1.0183773910870295E-3</v>
          </cell>
        </row>
        <row r="228">
          <cell r="G228">
            <v>39648</v>
          </cell>
          <cell r="H228">
            <v>43389</v>
          </cell>
          <cell r="I228">
            <v>48320</v>
          </cell>
          <cell r="J228">
            <v>47932</v>
          </cell>
          <cell r="K228">
            <v>61917</v>
          </cell>
          <cell r="L228">
            <v>50874</v>
          </cell>
          <cell r="M228">
            <v>55603</v>
          </cell>
          <cell r="O228" t="str">
            <v>Occasional smoker (former daily)</v>
          </cell>
          <cell r="P228">
            <v>10.7</v>
          </cell>
          <cell r="Q228">
            <v>9.1999999999999993</v>
          </cell>
          <cell r="R228">
            <v>8.4</v>
          </cell>
          <cell r="S228">
            <v>8.9</v>
          </cell>
          <cell r="T228">
            <v>7.9</v>
          </cell>
          <cell r="U228">
            <v>9.1999999999999993</v>
          </cell>
          <cell r="V228">
            <v>8.4</v>
          </cell>
          <cell r="X228" t="str">
            <v>Occasional smoker (former daily)</v>
          </cell>
          <cell r="Y228">
            <v>8484.6719999999987</v>
          </cell>
          <cell r="Z228">
            <v>7983.576</v>
          </cell>
          <cell r="AA228">
            <v>8117.76</v>
          </cell>
          <cell r="AB228">
            <v>8531.8960000000006</v>
          </cell>
          <cell r="AC228">
            <v>9782.8860000000004</v>
          </cell>
          <cell r="AD228">
            <v>9360.8159999999989</v>
          </cell>
          <cell r="AE228">
            <v>9341.3040000000001</v>
          </cell>
          <cell r="AG228" t="str">
            <v>Occasional smoker (former daily)</v>
          </cell>
          <cell r="AH228">
            <v>1.0903426791277258E-2</v>
          </cell>
          <cell r="AI228">
            <v>1.1585566278629812E-2</v>
          </cell>
          <cell r="AJ228">
            <v>1.2405661007097311E-2</v>
          </cell>
          <cell r="AK228">
            <v>1.1551427130960195E-2</v>
          </cell>
          <cell r="AL228">
            <v>1.4011633024973462E-2</v>
          </cell>
          <cell r="AM228">
            <v>1.0757578929405846E-2</v>
          </cell>
          <cell r="AN228">
            <v>1.0822492285497514E-2</v>
          </cell>
          <cell r="AP228" t="str">
            <v>Occasional smoker (former daily)</v>
          </cell>
          <cell r="AQ228">
            <v>2.3333333333333331E-3</v>
          </cell>
          <cell r="AR228">
            <v>2.1317441952678853E-3</v>
          </cell>
          <cell r="AS228">
            <v>2.0841510491923483E-3</v>
          </cell>
          <cell r="AT228">
            <v>2.0561540293109149E-3</v>
          </cell>
          <cell r="AU228">
            <v>2.2138380179458068E-3</v>
          </cell>
          <cell r="AV228">
            <v>1.9793945230106753E-3</v>
          </cell>
          <cell r="AW228">
            <v>1.8181787039635825E-3</v>
          </cell>
        </row>
        <row r="229">
          <cell r="G229">
            <v>1882138</v>
          </cell>
          <cell r="H229">
            <v>2025625</v>
          </cell>
          <cell r="I229">
            <v>2104732</v>
          </cell>
          <cell r="J229">
            <v>2223819</v>
          </cell>
          <cell r="K229">
            <v>2376936</v>
          </cell>
          <cell r="L229">
            <v>2598175</v>
          </cell>
          <cell r="M229">
            <v>2830042</v>
          </cell>
          <cell r="O229" t="str">
            <v>Former Smoker (daily or occasional)</v>
          </cell>
          <cell r="P229">
            <v>1.2</v>
          </cell>
          <cell r="Q229">
            <v>0.7</v>
          </cell>
          <cell r="R229">
            <v>0.7</v>
          </cell>
          <cell r="S229">
            <v>1</v>
          </cell>
          <cell r="T229">
            <v>1</v>
          </cell>
          <cell r="U229">
            <v>1</v>
          </cell>
          <cell r="V229">
            <v>1.1000000000000001</v>
          </cell>
          <cell r="X229" t="str">
            <v>Former Smoker (daily or occasional)</v>
          </cell>
          <cell r="Y229">
            <v>45171.312000000005</v>
          </cell>
          <cell r="Z229">
            <v>28358.75</v>
          </cell>
          <cell r="AA229">
            <v>29466.248</v>
          </cell>
          <cell r="AB229">
            <v>44476.38</v>
          </cell>
          <cell r="AC229">
            <v>47538.720000000001</v>
          </cell>
          <cell r="AD229">
            <v>51963.5</v>
          </cell>
          <cell r="AE229">
            <v>62260.924000000006</v>
          </cell>
          <cell r="AG229" t="str">
            <v>Former Smoker (daily or occasional)</v>
          </cell>
          <cell r="AH229">
            <v>0.51759871605329388</v>
          </cell>
          <cell r="AI229">
            <v>0.54087470771738255</v>
          </cell>
          <cell r="AJ229">
            <v>0.54036820576965938</v>
          </cell>
          <cell r="AK229">
            <v>0.53593180194744161</v>
          </cell>
          <cell r="AL229">
            <v>0.53789355033106123</v>
          </cell>
          <cell r="AM229">
            <v>0.54939797607636587</v>
          </cell>
          <cell r="AN229">
            <v>0.55083552528881452</v>
          </cell>
          <cell r="AP229" t="str">
            <v>Former Smoker (daily or occasional)</v>
          </cell>
          <cell r="AQ229">
            <v>1.2422369185279052E-2</v>
          </cell>
          <cell r="AR229">
            <v>7.5722459080433558E-3</v>
          </cell>
          <cell r="AS229">
            <v>7.5651548807752315E-3</v>
          </cell>
          <cell r="AT229">
            <v>1.0718636038948832E-2</v>
          </cell>
          <cell r="AU229">
            <v>1.0757871006621225E-2</v>
          </cell>
          <cell r="AV229">
            <v>1.0987959521527318E-2</v>
          </cell>
          <cell r="AW229">
            <v>1.2118381556353921E-2</v>
          </cell>
        </row>
        <row r="230">
          <cell r="G230">
            <v>1401974</v>
          </cell>
          <cell r="H230">
            <v>1501903</v>
          </cell>
          <cell r="I230">
            <v>1547933</v>
          </cell>
          <cell r="J230">
            <v>1679386</v>
          </cell>
          <cell r="K230">
            <v>1766024</v>
          </cell>
          <cell r="L230">
            <v>1918424</v>
          </cell>
          <cell r="M230">
            <v>2036101</v>
          </cell>
          <cell r="O230" t="str">
            <v>Former smoker (daily)</v>
          </cell>
          <cell r="P230">
            <v>1.7</v>
          </cell>
          <cell r="Q230">
            <v>1.2</v>
          </cell>
          <cell r="R230">
            <v>1.5</v>
          </cell>
          <cell r="S230">
            <v>1.6</v>
          </cell>
          <cell r="T230">
            <v>1.3</v>
          </cell>
          <cell r="U230">
            <v>1.4</v>
          </cell>
          <cell r="V230">
            <v>1.1000000000000001</v>
          </cell>
          <cell r="X230" t="str">
            <v>Former smoker (daily)</v>
          </cell>
          <cell r="Y230">
            <v>47667.115999999995</v>
          </cell>
          <cell r="Z230">
            <v>36045.671999999999</v>
          </cell>
          <cell r="AA230">
            <v>46437.99</v>
          </cell>
          <cell r="AB230">
            <v>53740.351999999999</v>
          </cell>
          <cell r="AC230">
            <v>45916.624000000003</v>
          </cell>
          <cell r="AD230">
            <v>53715.871999999996</v>
          </cell>
          <cell r="AE230">
            <v>44794.222000000002</v>
          </cell>
          <cell r="AG230" t="str">
            <v>Former smoker (daily)</v>
          </cell>
          <cell r="AH230">
            <v>0.38555086945808476</v>
          </cell>
          <cell r="AI230">
            <v>0.40103244487250111</v>
          </cell>
          <cell r="AJ230">
            <v>0.39741581249377406</v>
          </cell>
          <cell r="AK230">
            <v>0.40472554877231742</v>
          </cell>
          <cell r="AL230">
            <v>0.39964598093085474</v>
          </cell>
          <cell r="AM230">
            <v>0.40566099776047648</v>
          </cell>
          <cell r="AN230">
            <v>0.39630392901450956</v>
          </cell>
          <cell r="AP230" t="str">
            <v>Former smoker (daily)</v>
          </cell>
          <cell r="AQ230">
            <v>1.2337627822658712E-2</v>
          </cell>
          <cell r="AR230">
            <v>5.614454228215016E-3</v>
          </cell>
          <cell r="AS230">
            <v>1.1127642749825672E-2</v>
          </cell>
          <cell r="AT230">
            <v>1.2141766463169524E-2</v>
          </cell>
          <cell r="AU230">
            <v>9.591503542340514E-3</v>
          </cell>
          <cell r="AV230">
            <v>1.0547185941772388E-2</v>
          </cell>
          <cell r="AW230">
            <v>8.7186864383192106E-3</v>
          </cell>
        </row>
        <row r="231">
          <cell r="G231">
            <v>480164</v>
          </cell>
          <cell r="H231">
            <v>523722</v>
          </cell>
          <cell r="I231">
            <v>556799</v>
          </cell>
          <cell r="J231">
            <v>544433</v>
          </cell>
          <cell r="K231">
            <v>610912</v>
          </cell>
          <cell r="L231">
            <v>679751</v>
          </cell>
          <cell r="M231">
            <v>793941</v>
          </cell>
          <cell r="O231" t="str">
            <v>Former smoker (occasional)</v>
          </cell>
          <cell r="P231">
            <v>2.8</v>
          </cell>
          <cell r="Q231">
            <v>2.4</v>
          </cell>
          <cell r="R231">
            <v>2.2999999999999998</v>
          </cell>
          <cell r="S231">
            <v>2.5</v>
          </cell>
          <cell r="T231">
            <v>2.6</v>
          </cell>
          <cell r="U231">
            <v>2.7</v>
          </cell>
          <cell r="V231">
            <v>2.2000000000000002</v>
          </cell>
          <cell r="X231" t="str">
            <v>Former smoker (occasional)</v>
          </cell>
          <cell r="Y231">
            <v>26889.183999999997</v>
          </cell>
          <cell r="Z231">
            <v>25138.656000000003</v>
          </cell>
          <cell r="AA231">
            <v>25612.754000000001</v>
          </cell>
          <cell r="AB231">
            <v>27221.65</v>
          </cell>
          <cell r="AC231">
            <v>31767.423999999999</v>
          </cell>
          <cell r="AD231">
            <v>36706.554000000004</v>
          </cell>
          <cell r="AE231">
            <v>34933.404000000002</v>
          </cell>
          <cell r="AG231" t="str">
            <v>Former smoker (occasional)</v>
          </cell>
          <cell r="AH231">
            <v>0.13204784659520918</v>
          </cell>
          <cell r="AI231">
            <v>0.13984226284488147</v>
          </cell>
          <cell r="AJ231">
            <v>0.14295239327588527</v>
          </cell>
          <cell r="AK231">
            <v>0.13120625317512419</v>
          </cell>
          <cell r="AL231">
            <v>0.13824756940020652</v>
          </cell>
          <cell r="AM231">
            <v>0.14373697831588933</v>
          </cell>
          <cell r="AN231">
            <v>0.15453159627430502</v>
          </cell>
          <cell r="AP231" t="str">
            <v>Former smoker (occasional)</v>
          </cell>
          <cell r="AQ231">
            <v>7.3946794093317138E-3</v>
          </cell>
          <cell r="AR231">
            <v>6.7124286165543105E-3</v>
          </cell>
          <cell r="AS231">
            <v>6.5758100906907228E-3</v>
          </cell>
          <cell r="AT231">
            <v>6.5603126587562089E-3</v>
          </cell>
          <cell r="AU231">
            <v>7.7418638864115655E-3</v>
          </cell>
          <cell r="AV231">
            <v>8.336744742321581E-3</v>
          </cell>
          <cell r="AW231">
            <v>6.7993902360694216E-3</v>
          </cell>
        </row>
        <row r="232">
          <cell r="G232">
            <v>1314092</v>
          </cell>
          <cell r="H232">
            <v>1309941</v>
          </cell>
          <cell r="I232">
            <v>1376189</v>
          </cell>
          <cell r="J232">
            <v>1484256</v>
          </cell>
          <cell r="K232">
            <v>1591627</v>
          </cell>
          <cell r="L232">
            <v>1675983</v>
          </cell>
          <cell r="M232">
            <v>1808816</v>
          </cell>
          <cell r="O232" t="str">
            <v>Never Smoker</v>
          </cell>
          <cell r="P232">
            <v>1.2</v>
          </cell>
          <cell r="Q232">
            <v>1.5</v>
          </cell>
          <cell r="R232">
            <v>1.5</v>
          </cell>
          <cell r="S232">
            <v>1.6</v>
          </cell>
          <cell r="T232">
            <v>1.3</v>
          </cell>
          <cell r="U232">
            <v>1.4</v>
          </cell>
          <cell r="V232">
            <v>1.4</v>
          </cell>
          <cell r="X232" t="str">
            <v>Never Smoker</v>
          </cell>
          <cell r="Y232">
            <v>31538.207999999999</v>
          </cell>
          <cell r="Z232">
            <v>39298.230000000003</v>
          </cell>
          <cell r="AA232">
            <v>41285.67</v>
          </cell>
          <cell r="AB232">
            <v>47496.192000000003</v>
          </cell>
          <cell r="AC232">
            <v>41382.302000000003</v>
          </cell>
          <cell r="AD232">
            <v>46927.523999999998</v>
          </cell>
          <cell r="AE232">
            <v>50646.847999999998</v>
          </cell>
          <cell r="AG232" t="str">
            <v>Never Smoker</v>
          </cell>
          <cell r="AH232">
            <v>0.36138281676258865</v>
          </cell>
          <cell r="AI232">
            <v>0.34977547942092729</v>
          </cell>
          <cell r="AJ232">
            <v>0.35332231406656128</v>
          </cell>
          <cell r="AK232">
            <v>0.3576999713696582</v>
          </cell>
          <cell r="AL232">
            <v>0.36018045830126516</v>
          </cell>
          <cell r="AM232">
            <v>0.35439555385545463</v>
          </cell>
          <cell r="AN232">
            <v>0.35206548578106345</v>
          </cell>
          <cell r="AP232" t="str">
            <v>Never Smoker</v>
          </cell>
          <cell r="AQ232">
            <v>1.1564250136402839E-2</v>
          </cell>
          <cell r="AR232">
            <v>9.7937134237859637E-3</v>
          </cell>
          <cell r="AS232">
            <v>1.0599669421996838E-2</v>
          </cell>
          <cell r="AT232">
            <v>1.1446399083829061E-2</v>
          </cell>
          <cell r="AU232">
            <v>7.2036091660253035E-3</v>
          </cell>
          <cell r="AV232">
            <v>9.9230755079527284E-3</v>
          </cell>
          <cell r="AW232">
            <v>9.8578336018697761E-3</v>
          </cell>
        </row>
        <row r="233">
          <cell r="G233">
            <v>1587800</v>
          </cell>
          <cell r="H233">
            <v>1642555</v>
          </cell>
          <cell r="I233">
            <v>1733567</v>
          </cell>
          <cell r="J233">
            <v>1862198</v>
          </cell>
          <cell r="K233">
            <v>1994894</v>
          </cell>
          <cell r="L233">
            <v>2149666</v>
          </cell>
          <cell r="M233">
            <v>2353342</v>
          </cell>
          <cell r="O233" t="str">
            <v>All people</v>
          </cell>
          <cell r="P233">
            <v>1.2</v>
          </cell>
          <cell r="Q233">
            <v>1.2</v>
          </cell>
          <cell r="R233">
            <v>1.1000000000000001</v>
          </cell>
          <cell r="S233">
            <v>1.2</v>
          </cell>
          <cell r="T233">
            <v>1.3</v>
          </cell>
          <cell r="U233">
            <v>1</v>
          </cell>
          <cell r="V233">
            <v>1.1000000000000001</v>
          </cell>
          <cell r="X233" t="str">
            <v>All people</v>
          </cell>
          <cell r="Y233">
            <v>38107.199999999997</v>
          </cell>
          <cell r="Z233">
            <v>39421.32</v>
          </cell>
          <cell r="AA233">
            <v>38138.474000000002</v>
          </cell>
          <cell r="AB233">
            <v>44692.752</v>
          </cell>
          <cell r="AC233">
            <v>51867.244000000006</v>
          </cell>
          <cell r="AD233">
            <v>42993.32</v>
          </cell>
          <cell r="AE233">
            <v>51773.524000000005</v>
          </cell>
          <cell r="AG233" t="str">
            <v>All people</v>
          </cell>
          <cell r="AP233" t="str">
            <v>All people</v>
          </cell>
        </row>
        <row r="234">
          <cell r="G234">
            <v>209873</v>
          </cell>
          <cell r="H234">
            <v>189100</v>
          </cell>
          <cell r="I234">
            <v>193885</v>
          </cell>
          <cell r="J234">
            <v>220947</v>
          </cell>
          <cell r="K234">
            <v>227082</v>
          </cell>
          <cell r="L234">
            <v>217018</v>
          </cell>
          <cell r="M234">
            <v>253093</v>
          </cell>
          <cell r="O234" t="str">
            <v>Current Smoker (daily or occasional)</v>
          </cell>
          <cell r="P234">
            <v>4.3</v>
          </cell>
          <cell r="Q234">
            <v>4.7</v>
          </cell>
          <cell r="R234">
            <v>4.5</v>
          </cell>
          <cell r="S234">
            <v>4.0999999999999996</v>
          </cell>
          <cell r="T234">
            <v>4.3</v>
          </cell>
          <cell r="U234">
            <v>4.5</v>
          </cell>
          <cell r="V234">
            <v>3.9</v>
          </cell>
          <cell r="X234" t="str">
            <v>Current Smoker (daily or occasional)</v>
          </cell>
          <cell r="Y234">
            <v>18049.077999999998</v>
          </cell>
          <cell r="Z234">
            <v>17775.400000000001</v>
          </cell>
          <cell r="AA234">
            <v>17449.650000000001</v>
          </cell>
          <cell r="AB234">
            <v>18117.653999999999</v>
          </cell>
          <cell r="AC234">
            <v>19529.052</v>
          </cell>
          <cell r="AD234">
            <v>19531.62</v>
          </cell>
          <cell r="AE234">
            <v>19741.254000000001</v>
          </cell>
          <cell r="AG234" t="str">
            <v>Current Smoker (daily or occasional)</v>
          </cell>
          <cell r="AH234">
            <v>0.13217848595541001</v>
          </cell>
          <cell r="AI234">
            <v>0.11512552091101973</v>
          </cell>
          <cell r="AJ234">
            <v>0.1118416536539978</v>
          </cell>
          <cell r="AK234">
            <v>0.11864850032058889</v>
          </cell>
          <cell r="AL234">
            <v>0.11383161210570587</v>
          </cell>
          <cell r="AM234">
            <v>0.10095428778238108</v>
          </cell>
          <cell r="AN234">
            <v>0.10754620450406273</v>
          </cell>
          <cell r="AP234" t="str">
            <v>Current Smoker (daily or occasional)</v>
          </cell>
          <cell r="AQ234">
            <v>1.1367349792165259E-2</v>
          </cell>
          <cell r="AR234">
            <v>1.0361296881991775E-2</v>
          </cell>
          <cell r="AS234">
            <v>1.0065748828859801E-2</v>
          </cell>
          <cell r="AT234">
            <v>9.7291770262882878E-3</v>
          </cell>
          <cell r="AU234">
            <v>9.3341921926678798E-3</v>
          </cell>
          <cell r="AV234">
            <v>9.0858859004142971E-3</v>
          </cell>
          <cell r="AW234">
            <v>8.388603951316893E-3</v>
          </cell>
        </row>
        <row r="235">
          <cell r="G235">
            <v>185523</v>
          </cell>
          <cell r="H235">
            <v>163024</v>
          </cell>
          <cell r="I235">
            <v>169421</v>
          </cell>
          <cell r="J235">
            <v>189195</v>
          </cell>
          <cell r="K235">
            <v>187978</v>
          </cell>
          <cell r="L235">
            <v>189763</v>
          </cell>
          <cell r="M235">
            <v>217383</v>
          </cell>
          <cell r="O235" t="str">
            <v>Daily Smoker</v>
          </cell>
          <cell r="P235">
            <v>5.0999999999999996</v>
          </cell>
          <cell r="Q235">
            <v>4.7</v>
          </cell>
          <cell r="R235">
            <v>4.5</v>
          </cell>
          <cell r="S235">
            <v>4.8</v>
          </cell>
          <cell r="T235">
            <v>4.9000000000000004</v>
          </cell>
          <cell r="U235">
            <v>5.2</v>
          </cell>
          <cell r="V235">
            <v>4.4000000000000004</v>
          </cell>
          <cell r="X235" t="str">
            <v>Daily Smoker</v>
          </cell>
          <cell r="Y235">
            <v>18923.345999999998</v>
          </cell>
          <cell r="Z235">
            <v>15324.256000000001</v>
          </cell>
          <cell r="AA235">
            <v>15247.89</v>
          </cell>
          <cell r="AB235">
            <v>18162.72</v>
          </cell>
          <cell r="AC235">
            <v>18421.844000000001</v>
          </cell>
          <cell r="AD235">
            <v>19735.351999999999</v>
          </cell>
          <cell r="AE235">
            <v>19129.704000000002</v>
          </cell>
          <cell r="AG235" t="str">
            <v>Daily Smoker</v>
          </cell>
          <cell r="AH235">
            <v>0.11684280136037284</v>
          </cell>
          <cell r="AI235">
            <v>9.925025341617176E-2</v>
          </cell>
          <cell r="AJ235">
            <v>9.7729709898723274E-2</v>
          </cell>
          <cell r="AK235">
            <v>0.1015976818791557</v>
          </cell>
          <cell r="AL235">
            <v>9.4229568087326951E-2</v>
          </cell>
          <cell r="AM235">
            <v>8.8275573972886948E-2</v>
          </cell>
          <cell r="AN235">
            <v>9.2372039423084279E-2</v>
          </cell>
          <cell r="AP235" t="str">
            <v>Daily Smoker</v>
          </cell>
          <cell r="AQ235">
            <v>1.1450594533316538E-2</v>
          </cell>
          <cell r="AR235">
            <v>9.3295238211201451E-3</v>
          </cell>
          <cell r="AS235">
            <v>8.7956738908850952E-3</v>
          </cell>
          <cell r="AT235">
            <v>9.753377460398947E-3</v>
          </cell>
          <cell r="AU235">
            <v>9.2344976725580417E-3</v>
          </cell>
          <cell r="AV235">
            <v>9.1806596931802431E-3</v>
          </cell>
          <cell r="AW235">
            <v>8.128739469231417E-3</v>
          </cell>
        </row>
        <row r="236">
          <cell r="G236">
            <v>24350</v>
          </cell>
          <cell r="H236">
            <v>26076</v>
          </cell>
          <cell r="I236">
            <v>24464</v>
          </cell>
          <cell r="J236">
            <v>31752</v>
          </cell>
          <cell r="K236">
            <v>39104</v>
          </cell>
          <cell r="L236">
            <v>27255</v>
          </cell>
          <cell r="M236">
            <v>35710</v>
          </cell>
          <cell r="O236" t="str">
            <v xml:space="preserve">Occasional smoker (all) </v>
          </cell>
          <cell r="P236">
            <v>12.9</v>
          </cell>
          <cell r="Q236">
            <v>11.7</v>
          </cell>
          <cell r="R236">
            <v>11.5</v>
          </cell>
          <cell r="S236">
            <v>10.9</v>
          </cell>
          <cell r="T236">
            <v>10.4</v>
          </cell>
          <cell r="U236">
            <v>13.1</v>
          </cell>
          <cell r="V236">
            <v>10.6</v>
          </cell>
          <cell r="X236" t="str">
            <v xml:space="preserve">Occasional smoker (all) </v>
          </cell>
          <cell r="Y236">
            <v>6282.3</v>
          </cell>
          <cell r="Z236">
            <v>6101.7839999999987</v>
          </cell>
          <cell r="AA236">
            <v>5626.72</v>
          </cell>
          <cell r="AB236">
            <v>6921.9359999999997</v>
          </cell>
          <cell r="AC236">
            <v>8133.6320000000005</v>
          </cell>
          <cell r="AD236">
            <v>7140.81</v>
          </cell>
          <cell r="AE236">
            <v>7570.52</v>
          </cell>
          <cell r="AG236" t="str">
            <v xml:space="preserve">Occasional smoker (all) </v>
          </cell>
          <cell r="AH236">
            <v>1.5335684595037159E-2</v>
          </cell>
          <cell r="AI236">
            <v>1.5875267494847967E-2</v>
          </cell>
          <cell r="AJ236">
            <v>1.4111943755274529E-2</v>
          </cell>
          <cell r="AK236">
            <v>1.7050818441433187E-2</v>
          </cell>
          <cell r="AL236">
            <v>1.9602044018378922E-2</v>
          </cell>
          <cell r="AM236">
            <v>1.2678713809494126E-2</v>
          </cell>
          <cell r="AN236">
            <v>1.5174165080978455E-2</v>
          </cell>
          <cell r="AP236" t="str">
            <v xml:space="preserve">Occasional smoker (all) </v>
          </cell>
          <cell r="AQ236">
            <v>3.9566066255195872E-3</v>
          </cell>
          <cell r="AR236">
            <v>3.7148125937944238E-3</v>
          </cell>
          <cell r="AS236">
            <v>3.2457470637131413E-3</v>
          </cell>
          <cell r="AT236">
            <v>3.7170784202324347E-3</v>
          </cell>
          <cell r="AU236">
            <v>4.0772251558228159E-3</v>
          </cell>
          <cell r="AV236">
            <v>3.321823018087461E-3</v>
          </cell>
          <cell r="AW236">
            <v>3.2169229971674325E-3</v>
          </cell>
        </row>
        <row r="237">
          <cell r="G237">
            <v>7551</v>
          </cell>
          <cell r="H237">
            <v>7749</v>
          </cell>
          <cell r="I237">
            <v>5777</v>
          </cell>
          <cell r="J237">
            <v>8786</v>
          </cell>
          <cell r="K237">
            <v>5833</v>
          </cell>
          <cell r="L237">
            <v>5283</v>
          </cell>
          <cell r="M237">
            <v>8843</v>
          </cell>
          <cell r="O237" t="str">
            <v xml:space="preserve">Occasional smoker (always) </v>
          </cell>
          <cell r="P237">
            <v>24</v>
          </cell>
          <cell r="Q237">
            <v>22</v>
          </cell>
          <cell r="R237">
            <v>25.3</v>
          </cell>
          <cell r="S237">
            <v>21.2</v>
          </cell>
          <cell r="T237">
            <v>27.5</v>
          </cell>
          <cell r="U237">
            <v>29.2</v>
          </cell>
          <cell r="V237">
            <v>22.2</v>
          </cell>
          <cell r="X237" t="str">
            <v xml:space="preserve">Occasional smoker (always) </v>
          </cell>
          <cell r="Y237">
            <v>3624.48</v>
          </cell>
          <cell r="Z237">
            <v>3409.56</v>
          </cell>
          <cell r="AA237">
            <v>2923.1620000000003</v>
          </cell>
          <cell r="AB237">
            <v>3725.2639999999997</v>
          </cell>
          <cell r="AC237">
            <v>3208.15</v>
          </cell>
          <cell r="AD237">
            <v>3085.2719999999999</v>
          </cell>
          <cell r="AE237">
            <v>3926.2919999999999</v>
          </cell>
          <cell r="AG237" t="str">
            <v xml:space="preserve">Occasional smoker (always) </v>
          </cell>
          <cell r="AH237">
            <v>4.7556367300667594E-3</v>
          </cell>
          <cell r="AI237">
            <v>4.7176502461104804E-3</v>
          </cell>
          <cell r="AJ237">
            <v>3.3324353774616153E-3</v>
          </cell>
          <cell r="AK237">
            <v>4.7180804619057692E-3</v>
          </cell>
          <cell r="AL237">
            <v>2.923964882344626E-3</v>
          </cell>
          <cell r="AM237">
            <v>2.4575910862431652E-3</v>
          </cell>
          <cell r="AN237">
            <v>3.7576348868970169E-3</v>
          </cell>
          <cell r="AP237" t="str">
            <v xml:space="preserve">Occasional smoker (always) </v>
          </cell>
          <cell r="AQ237">
            <v>2.2827056304320446E-3</v>
          </cell>
          <cell r="AR237">
            <v>2.0757661082886113E-3</v>
          </cell>
          <cell r="AS237">
            <v>1.6862123009955773E-3</v>
          </cell>
          <cell r="AT237">
            <v>2.0004661158480462E-3</v>
          </cell>
          <cell r="AU237">
            <v>1.6081806852895441E-3</v>
          </cell>
          <cell r="AV237">
            <v>1.4352331943660085E-3</v>
          </cell>
          <cell r="AW237">
            <v>1.6683898897822756E-3</v>
          </cell>
        </row>
        <row r="238">
          <cell r="G238">
            <v>16799</v>
          </cell>
          <cell r="H238">
            <v>18327</v>
          </cell>
          <cell r="I238">
            <v>18687</v>
          </cell>
          <cell r="J238">
            <v>22966</v>
          </cell>
          <cell r="K238">
            <v>33271</v>
          </cell>
          <cell r="L238">
            <v>21972</v>
          </cell>
          <cell r="M238">
            <v>26867</v>
          </cell>
          <cell r="O238" t="str">
            <v>Occasional smoker (former daily)</v>
          </cell>
          <cell r="P238">
            <v>15.9</v>
          </cell>
          <cell r="Q238">
            <v>13.7</v>
          </cell>
          <cell r="R238">
            <v>13.3</v>
          </cell>
          <cell r="S238">
            <v>13.4</v>
          </cell>
          <cell r="T238">
            <v>11.2</v>
          </cell>
          <cell r="U238">
            <v>14.3</v>
          </cell>
          <cell r="V238">
            <v>12.6</v>
          </cell>
          <cell r="X238" t="str">
            <v>Occasional smoker (former daily)</v>
          </cell>
          <cell r="Y238">
            <v>5342.0820000000003</v>
          </cell>
          <cell r="Z238">
            <v>5021.598</v>
          </cell>
          <cell r="AA238">
            <v>4970.7420000000002</v>
          </cell>
          <cell r="AB238">
            <v>6154.8880000000008</v>
          </cell>
          <cell r="AC238">
            <v>7452.7039999999988</v>
          </cell>
          <cell r="AD238">
            <v>6283.9920000000011</v>
          </cell>
          <cell r="AE238">
            <v>6770.4840000000004</v>
          </cell>
          <cell r="AG238" t="str">
            <v>Occasional smoker (former daily)</v>
          </cell>
          <cell r="AH238">
            <v>1.05800478649704E-2</v>
          </cell>
          <cell r="AI238">
            <v>1.1157617248737485E-2</v>
          </cell>
          <cell r="AJ238">
            <v>1.0779508377812915E-2</v>
          </cell>
          <cell r="AK238">
            <v>1.2332737979527419E-2</v>
          </cell>
          <cell r="AL238">
            <v>1.6678079136034297E-2</v>
          </cell>
          <cell r="AM238">
            <v>1.022112272325096E-2</v>
          </cell>
          <cell r="AN238">
            <v>1.1416530194081438E-2</v>
          </cell>
          <cell r="AP238" t="str">
            <v>Occasional smoker (former daily)</v>
          </cell>
          <cell r="AQ238">
            <v>3.3644552210605871E-3</v>
          </cell>
          <cell r="AR238">
            <v>3.0571871261540705E-3</v>
          </cell>
          <cell r="AS238">
            <v>2.8673492284982355E-3</v>
          </cell>
          <cell r="AT238">
            <v>3.3051737785133482E-3</v>
          </cell>
          <cell r="AU238">
            <v>3.7358897264716823E-3</v>
          </cell>
          <cell r="AV238">
            <v>2.9232410988497748E-3</v>
          </cell>
          <cell r="AW238">
            <v>2.8769656089085221E-3</v>
          </cell>
        </row>
        <row r="239">
          <cell r="G239">
            <v>1079516</v>
          </cell>
          <cell r="H239">
            <v>1144105</v>
          </cell>
          <cell r="I239">
            <v>1199675</v>
          </cell>
          <cell r="J239">
            <v>1268693</v>
          </cell>
          <cell r="K239">
            <v>1333692</v>
          </cell>
          <cell r="L239">
            <v>1451954</v>
          </cell>
          <cell r="M239">
            <v>1565832</v>
          </cell>
          <cell r="O239" t="str">
            <v>Former Smoker (daily or occasional)</v>
          </cell>
          <cell r="P239">
            <v>1.2</v>
          </cell>
          <cell r="Q239">
            <v>1.5</v>
          </cell>
          <cell r="R239">
            <v>1.5</v>
          </cell>
          <cell r="S239">
            <v>1.6</v>
          </cell>
          <cell r="T239">
            <v>1.7</v>
          </cell>
          <cell r="U239">
            <v>1.8</v>
          </cell>
          <cell r="V239">
            <v>1.4</v>
          </cell>
          <cell r="X239" t="str">
            <v>Former Smoker (daily or occasional)</v>
          </cell>
          <cell r="Y239">
            <v>25908.383999999998</v>
          </cell>
          <cell r="Z239">
            <v>34323.15</v>
          </cell>
          <cell r="AA239">
            <v>35990.25</v>
          </cell>
          <cell r="AB239">
            <v>40598.175999999999</v>
          </cell>
          <cell r="AC239">
            <v>45345.527999999998</v>
          </cell>
          <cell r="AD239">
            <v>52270.344000000005</v>
          </cell>
          <cell r="AE239">
            <v>43843.295999999995</v>
          </cell>
          <cell r="AG239" t="str">
            <v>Former Smoker (daily or occasional)</v>
          </cell>
          <cell r="AH239">
            <v>0.67988159717848595</v>
          </cell>
          <cell r="AI239">
            <v>0.69653984189266116</v>
          </cell>
          <cell r="AJ239">
            <v>0.69202690175805148</v>
          </cell>
          <cell r="AK239">
            <v>0.6812879189001384</v>
          </cell>
          <cell r="AL239">
            <v>0.66855281533755673</v>
          </cell>
          <cell r="AM239">
            <v>0.67543236949367946</v>
          </cell>
          <cell r="AN239">
            <v>0.66536525502880584</v>
          </cell>
          <cell r="AP239" t="str">
            <v>Former Smoker (daily or occasional)</v>
          </cell>
          <cell r="AQ239">
            <v>1.9036684720997607E-2</v>
          </cell>
          <cell r="AR239">
            <v>1.8110035889209189E-2</v>
          </cell>
          <cell r="AS239">
            <v>2.0760807052741543E-2</v>
          </cell>
          <cell r="AT239">
            <v>1.7713485891403601E-2</v>
          </cell>
          <cell r="AU239">
            <v>1.8719478829451588E-2</v>
          </cell>
          <cell r="AV239">
            <v>2.0262971084810386E-2</v>
          </cell>
          <cell r="AW239">
            <v>1.863022714080656E-2</v>
          </cell>
        </row>
        <row r="240">
          <cell r="G240">
            <v>876676</v>
          </cell>
          <cell r="H240">
            <v>926028</v>
          </cell>
          <cell r="I240">
            <v>966871</v>
          </cell>
          <cell r="J240">
            <v>1017038</v>
          </cell>
          <cell r="K240">
            <v>1056353</v>
          </cell>
          <cell r="L240">
            <v>1145762</v>
          </cell>
          <cell r="M240">
            <v>1194740</v>
          </cell>
          <cell r="O240" t="str">
            <v>Former smoker (daily)</v>
          </cell>
          <cell r="P240">
            <v>2</v>
          </cell>
          <cell r="Q240">
            <v>1.9</v>
          </cell>
          <cell r="R240">
            <v>1.9</v>
          </cell>
          <cell r="S240">
            <v>1.6</v>
          </cell>
          <cell r="T240">
            <v>1.7</v>
          </cell>
          <cell r="U240">
            <v>1.8</v>
          </cell>
          <cell r="V240">
            <v>1.8</v>
          </cell>
          <cell r="X240" t="str">
            <v>Former smoker (daily)</v>
          </cell>
          <cell r="Y240">
            <v>35067.040000000001</v>
          </cell>
          <cell r="Z240">
            <v>35189.063999999998</v>
          </cell>
          <cell r="AA240">
            <v>36741.097999999998</v>
          </cell>
          <cell r="AB240">
            <v>32545.216</v>
          </cell>
          <cell r="AC240">
            <v>35916.002</v>
          </cell>
          <cell r="AD240">
            <v>41247.432000000001</v>
          </cell>
          <cell r="AE240">
            <v>43010.64</v>
          </cell>
          <cell r="AG240" t="str">
            <v>Former smoker (daily)</v>
          </cell>
          <cell r="AH240">
            <v>0.55213251039173694</v>
          </cell>
          <cell r="AI240">
            <v>0.56377290258164869</v>
          </cell>
          <cell r="AJ240">
            <v>0.55773500533870335</v>
          </cell>
          <cell r="AK240">
            <v>0.5461492279553517</v>
          </cell>
          <cell r="AL240">
            <v>0.52952838596937979</v>
          </cell>
          <cell r="AM240">
            <v>0.53299535834869227</v>
          </cell>
          <cell r="AN240">
            <v>0.50767801704979554</v>
          </cell>
          <cell r="AP240" t="str">
            <v>Former smoker (daily)</v>
          </cell>
          <cell r="AQ240">
            <v>1.7668240332535584E-2</v>
          </cell>
          <cell r="AR240">
            <v>1.4658095467122868E-2</v>
          </cell>
          <cell r="AS240">
            <v>1.6732050160161101E-2</v>
          </cell>
          <cell r="AT240">
            <v>1.4199879926839146E-2</v>
          </cell>
          <cell r="AU240">
            <v>1.4826794807142633E-2</v>
          </cell>
          <cell r="AV240">
            <v>1.0659907166973846E-2</v>
          </cell>
          <cell r="AW240">
            <v>1.8276408613792639E-2</v>
          </cell>
        </row>
        <row r="241">
          <cell r="G241">
            <v>277324</v>
          </cell>
          <cell r="H241">
            <v>218077</v>
          </cell>
          <cell r="I241">
            <v>232804</v>
          </cell>
          <cell r="J241">
            <v>251655</v>
          </cell>
          <cell r="K241">
            <v>277339</v>
          </cell>
          <cell r="L241">
            <v>306192</v>
          </cell>
          <cell r="M241">
            <v>371092</v>
          </cell>
          <cell r="O241" t="str">
            <v>Former smoker (occasional)</v>
          </cell>
          <cell r="P241">
            <v>3.8</v>
          </cell>
          <cell r="Q241">
            <v>3.9</v>
          </cell>
          <cell r="R241">
            <v>3.8</v>
          </cell>
          <cell r="S241">
            <v>4.0999999999999996</v>
          </cell>
          <cell r="T241">
            <v>3.7</v>
          </cell>
          <cell r="U241">
            <v>3.6</v>
          </cell>
          <cell r="V241">
            <v>3.3</v>
          </cell>
          <cell r="X241" t="str">
            <v>Former smoker (occasional)</v>
          </cell>
          <cell r="Y241">
            <v>21076.624</v>
          </cell>
          <cell r="Z241">
            <v>17010.005999999998</v>
          </cell>
          <cell r="AA241">
            <v>17693.103999999999</v>
          </cell>
          <cell r="AB241">
            <v>20635.71</v>
          </cell>
          <cell r="AC241">
            <v>20523.085999999999</v>
          </cell>
          <cell r="AD241">
            <v>22045.824000000001</v>
          </cell>
          <cell r="AE241">
            <v>24492.071999999996</v>
          </cell>
          <cell r="AG241" t="str">
            <v>Former smoker (occasional)</v>
          </cell>
          <cell r="AH241">
            <v>0.12774908678674896</v>
          </cell>
          <cell r="AI241">
            <v>0.13276693931101241</v>
          </cell>
          <cell r="AJ241">
            <v>0.13429189641934808</v>
          </cell>
          <cell r="AK241">
            <v>0.13513869094478675</v>
          </cell>
          <cell r="AL241">
            <v>0.13902442936817697</v>
          </cell>
          <cell r="AM241">
            <v>0.14243701114498716</v>
          </cell>
          <cell r="AN241">
            <v>0.15768723797901027</v>
          </cell>
          <cell r="AP241" t="str">
            <v>Former smoker (occasional)</v>
          </cell>
          <cell r="AQ241">
            <v>9.7089305957929212E-3</v>
          </cell>
          <cell r="AR241">
            <v>1.0090287387636943E-2</v>
          </cell>
          <cell r="AS241">
            <v>1.0206184127870452E-2</v>
          </cell>
          <cell r="AT241">
            <v>1.1081372657472513E-2</v>
          </cell>
          <cell r="AU241">
            <v>1.0287807773245096E-2</v>
          </cell>
          <cell r="AV241">
            <v>1.2819331003048844E-2</v>
          </cell>
          <cell r="AW241">
            <v>1.0407357706614677E-2</v>
          </cell>
        </row>
        <row r="242">
          <cell r="G242">
            <v>298411</v>
          </cell>
          <cell r="H242">
            <v>309350</v>
          </cell>
          <cell r="I242">
            <v>340007</v>
          </cell>
          <cell r="J242">
            <v>372558</v>
          </cell>
          <cell r="K242">
            <v>434120</v>
          </cell>
          <cell r="L242">
            <v>480694</v>
          </cell>
          <cell r="M242">
            <v>534417</v>
          </cell>
          <cell r="O242" t="str">
            <v>Never Smoker</v>
          </cell>
          <cell r="P242">
            <v>3.8</v>
          </cell>
          <cell r="Q242">
            <v>3.2</v>
          </cell>
          <cell r="R242">
            <v>3.1</v>
          </cell>
          <cell r="S242">
            <v>3.1</v>
          </cell>
          <cell r="T242">
            <v>2.9</v>
          </cell>
          <cell r="U242">
            <v>2.9</v>
          </cell>
          <cell r="V242">
            <v>2.7</v>
          </cell>
          <cell r="X242" t="str">
            <v>Never Smoker</v>
          </cell>
          <cell r="Y242">
            <v>22679.236000000001</v>
          </cell>
          <cell r="Z242">
            <v>19798.400000000001</v>
          </cell>
          <cell r="AA242">
            <v>21080.433999999997</v>
          </cell>
          <cell r="AB242">
            <v>23098.596000000001</v>
          </cell>
          <cell r="AC242">
            <v>25178.959999999999</v>
          </cell>
          <cell r="AD242">
            <v>27880.251999999997</v>
          </cell>
          <cell r="AE242">
            <v>28858.518000000004</v>
          </cell>
          <cell r="AG242" t="str">
            <v>Never Smoker</v>
          </cell>
          <cell r="AH242">
            <v>0.18793991686610403</v>
          </cell>
          <cell r="AI242">
            <v>0.18833463719631915</v>
          </cell>
          <cell r="AJ242">
            <v>0.19613144458795073</v>
          </cell>
          <cell r="AK242">
            <v>0.20006358077927267</v>
          </cell>
          <cell r="AL242">
            <v>0.21761557255673736</v>
          </cell>
          <cell r="AM242">
            <v>0.22361334272393943</v>
          </cell>
          <cell r="AN242">
            <v>0.22708854046713142</v>
          </cell>
          <cell r="AP242" t="str">
            <v>Never Smoker</v>
          </cell>
          <cell r="AQ242">
            <v>1.3907553848091699E-2</v>
          </cell>
          <cell r="AR242">
            <v>1.1676747506171788E-2</v>
          </cell>
          <cell r="AS242">
            <v>1.137562378610114E-2</v>
          </cell>
          <cell r="AT242">
            <v>1.1603687685197815E-2</v>
          </cell>
          <cell r="AU242">
            <v>1.2186472063177292E-2</v>
          </cell>
          <cell r="AV242">
            <v>1.2969573877988487E-2</v>
          </cell>
          <cell r="AW242">
            <v>1.2262781185225098E-2</v>
          </cell>
        </row>
        <row r="243">
          <cell r="G243">
            <v>2048488</v>
          </cell>
          <cell r="H243">
            <v>2102536</v>
          </cell>
          <cell r="I243">
            <v>2161429</v>
          </cell>
          <cell r="J243">
            <v>2287246</v>
          </cell>
          <cell r="K243">
            <v>2424077</v>
          </cell>
          <cell r="L243">
            <v>2579465</v>
          </cell>
          <cell r="M243">
            <v>2784384</v>
          </cell>
          <cell r="O243" t="str">
            <v>All people</v>
          </cell>
          <cell r="P243">
            <v>0.8</v>
          </cell>
          <cell r="Q243">
            <v>0.7</v>
          </cell>
          <cell r="R243">
            <v>0.7</v>
          </cell>
          <cell r="S243">
            <v>1</v>
          </cell>
          <cell r="T243">
            <v>1</v>
          </cell>
          <cell r="U243">
            <v>1</v>
          </cell>
          <cell r="V243">
            <v>1.1000000000000001</v>
          </cell>
          <cell r="X243" t="str">
            <v>All people</v>
          </cell>
          <cell r="Y243">
            <v>32775.808000000005</v>
          </cell>
          <cell r="Z243">
            <v>29435.504000000001</v>
          </cell>
          <cell r="AA243">
            <v>30260.005999999998</v>
          </cell>
          <cell r="AB243">
            <v>45744.92</v>
          </cell>
          <cell r="AC243">
            <v>48481.54</v>
          </cell>
          <cell r="AD243">
            <v>51589.3</v>
          </cell>
          <cell r="AE243">
            <v>61256.448000000004</v>
          </cell>
          <cell r="AG243" t="str">
            <v>All people</v>
          </cell>
          <cell r="AP243" t="str">
            <v>All people</v>
          </cell>
        </row>
        <row r="244">
          <cell r="G244">
            <v>230185</v>
          </cell>
          <cell r="H244">
            <v>220425</v>
          </cell>
          <cell r="I244">
            <v>220190</v>
          </cell>
          <cell r="J244">
            <v>220422</v>
          </cell>
          <cell r="K244">
            <v>223326</v>
          </cell>
          <cell r="L244">
            <v>237955</v>
          </cell>
          <cell r="M244">
            <v>245775</v>
          </cell>
          <cell r="O244" t="str">
            <v>Current Smoker (daily or occasional)</v>
          </cell>
          <cell r="P244">
            <v>4.3</v>
          </cell>
          <cell r="Q244">
            <v>3.9</v>
          </cell>
          <cell r="R244">
            <v>3.8</v>
          </cell>
          <cell r="S244">
            <v>4.0999999999999996</v>
          </cell>
          <cell r="T244">
            <v>4.3</v>
          </cell>
          <cell r="U244">
            <v>4.5</v>
          </cell>
          <cell r="V244">
            <v>4.4000000000000004</v>
          </cell>
          <cell r="X244" t="str">
            <v>Current Smoker (daily or occasional)</v>
          </cell>
          <cell r="Y244">
            <v>19795.91</v>
          </cell>
          <cell r="Z244">
            <v>17193.150000000001</v>
          </cell>
          <cell r="AA244">
            <v>16734.439999999999</v>
          </cell>
          <cell r="AB244">
            <v>18074.603999999999</v>
          </cell>
          <cell r="AC244">
            <v>19206.036</v>
          </cell>
          <cell r="AD244">
            <v>21415.95</v>
          </cell>
          <cell r="AE244">
            <v>21628.2</v>
          </cell>
          <cell r="AG244" t="str">
            <v>Current Smoker (daily or occasional)</v>
          </cell>
          <cell r="AH244">
            <v>0.11236824428554133</v>
          </cell>
          <cell r="AI244">
            <v>0.10483768173291683</v>
          </cell>
          <cell r="AJ244">
            <v>0.10187241866376365</v>
          </cell>
          <cell r="AK244">
            <v>9.6370045023578571E-2</v>
          </cell>
          <cell r="AL244">
            <v>9.2128261602251085E-2</v>
          </cell>
          <cell r="AM244">
            <v>9.224974946355155E-2</v>
          </cell>
          <cell r="AN244">
            <v>8.8269074955178592E-2</v>
          </cell>
          <cell r="AP244" t="str">
            <v>Current Smoker (daily or occasional)</v>
          </cell>
          <cell r="AQ244">
            <v>9.6636690085565545E-3</v>
          </cell>
          <cell r="AR244">
            <v>8.1773391751675112E-3</v>
          </cell>
          <cell r="AS244">
            <v>7.7423038184460365E-3</v>
          </cell>
          <cell r="AT244">
            <v>7.902343691933442E-3</v>
          </cell>
          <cell r="AU244">
            <v>7.9230304977935921E-3</v>
          </cell>
          <cell r="AV244">
            <v>8.3024774517196399E-3</v>
          </cell>
          <cell r="AW244">
            <v>7.767678596055717E-3</v>
          </cell>
        </row>
        <row r="245">
          <cell r="G245">
            <v>194554</v>
          </cell>
          <cell r="H245">
            <v>185701</v>
          </cell>
          <cell r="I245">
            <v>177139</v>
          </cell>
          <cell r="J245">
            <v>184173</v>
          </cell>
          <cell r="K245">
            <v>186936</v>
          </cell>
          <cell r="L245">
            <v>201588</v>
          </cell>
          <cell r="M245">
            <v>208671</v>
          </cell>
          <cell r="O245" t="str">
            <v>Daily Smoker</v>
          </cell>
          <cell r="P245">
            <v>5.0999999999999996</v>
          </cell>
          <cell r="Q245">
            <v>4.7</v>
          </cell>
          <cell r="R245">
            <v>4.5</v>
          </cell>
          <cell r="S245">
            <v>4.8</v>
          </cell>
          <cell r="T245">
            <v>4.9000000000000004</v>
          </cell>
          <cell r="U245">
            <v>4.5</v>
          </cell>
          <cell r="V245">
            <v>4.4000000000000004</v>
          </cell>
          <cell r="X245" t="str">
            <v>Daily Smoker</v>
          </cell>
          <cell r="Y245">
            <v>19844.507999999998</v>
          </cell>
          <cell r="Z245">
            <v>17455.894</v>
          </cell>
          <cell r="AA245">
            <v>15942.51</v>
          </cell>
          <cell r="AB245">
            <v>17680.608</v>
          </cell>
          <cell r="AC245">
            <v>18319.727999999999</v>
          </cell>
          <cell r="AD245">
            <v>18142.919999999998</v>
          </cell>
          <cell r="AE245">
            <v>18363.047999999999</v>
          </cell>
          <cell r="AG245" t="str">
            <v>Daily Smoker</v>
          </cell>
          <cell r="AH245">
            <v>9.4974439684293976E-2</v>
          </cell>
          <cell r="AI245">
            <v>8.8322387821183568E-2</v>
          </cell>
          <cell r="AJ245">
            <v>8.1954577272720958E-2</v>
          </cell>
          <cell r="AK245">
            <v>8.0521727877106361E-2</v>
          </cell>
          <cell r="AL245">
            <v>7.7116362227767521E-2</v>
          </cell>
          <cell r="AM245">
            <v>7.8151089470103297E-2</v>
          </cell>
          <cell r="AN245">
            <v>7.4943326782512754E-2</v>
          </cell>
          <cell r="AP245" t="str">
            <v>Daily Smoker</v>
          </cell>
          <cell r="AQ245">
            <v>9.6873928477979859E-3</v>
          </cell>
          <cell r="AR245">
            <v>8.3023044551912561E-3</v>
          </cell>
          <cell r="AS245">
            <v>7.3759119545448856E-3</v>
          </cell>
          <cell r="AT245">
            <v>7.7300858762022109E-3</v>
          </cell>
          <cell r="AU245">
            <v>7.5574034983212184E-3</v>
          </cell>
          <cell r="AV245">
            <v>7.0335980523092969E-3</v>
          </cell>
          <cell r="AW245">
            <v>6.5950127568611232E-3</v>
          </cell>
        </row>
        <row r="246">
          <cell r="G246">
            <v>35631</v>
          </cell>
          <cell r="H246">
            <v>34724</v>
          </cell>
          <cell r="I246">
            <v>43051</v>
          </cell>
          <cell r="J246">
            <v>36249</v>
          </cell>
          <cell r="K246">
            <v>36390</v>
          </cell>
          <cell r="L246">
            <v>36367</v>
          </cell>
          <cell r="M246">
            <v>37104</v>
          </cell>
          <cell r="O246" t="str">
            <v xml:space="preserve">Occasional smoker (all) </v>
          </cell>
          <cell r="P246">
            <v>10.7</v>
          </cell>
          <cell r="Q246">
            <v>10.6</v>
          </cell>
          <cell r="R246">
            <v>11.8</v>
          </cell>
          <cell r="S246">
            <v>10.9</v>
          </cell>
          <cell r="T246">
            <v>10.4</v>
          </cell>
          <cell r="U246">
            <v>11</v>
          </cell>
          <cell r="V246">
            <v>10.6</v>
          </cell>
          <cell r="X246" t="str">
            <v xml:space="preserve">Occasional smoker (all) </v>
          </cell>
          <cell r="Y246">
            <v>7625.0339999999987</v>
          </cell>
          <cell r="Z246">
            <v>7361.4879999999994</v>
          </cell>
          <cell r="AA246">
            <v>10160.036</v>
          </cell>
          <cell r="AB246">
            <v>7902.2820000000011</v>
          </cell>
          <cell r="AC246">
            <v>1892.28</v>
          </cell>
          <cell r="AD246">
            <v>8000.74</v>
          </cell>
          <cell r="AE246">
            <v>7866.0479999999989</v>
          </cell>
          <cell r="AG246" t="str">
            <v xml:space="preserve">Occasional smoker (all) </v>
          </cell>
          <cell r="AH246">
            <v>1.739380460124736E-2</v>
          </cell>
          <cell r="AI246">
            <v>1.6515293911733259E-2</v>
          </cell>
          <cell r="AJ246">
            <v>1.9917841391042686E-2</v>
          </cell>
          <cell r="AK246">
            <v>1.584831714647222E-2</v>
          </cell>
          <cell r="AL246">
            <v>1.5011899374483566E-2</v>
          </cell>
          <cell r="AM246">
            <v>1.4098659993448254E-2</v>
          </cell>
          <cell r="AN246">
            <v>1.3325748172665838E-2</v>
          </cell>
          <cell r="AP246" t="str">
            <v xml:space="preserve">Occasional smoker (all) </v>
          </cell>
          <cell r="AQ246">
            <v>3.7222741846669348E-3</v>
          </cell>
          <cell r="AR246">
            <v>3.5012423092874506E-3</v>
          </cell>
          <cell r="AS246">
            <v>4.7006105682860745E-3</v>
          </cell>
          <cell r="AT246">
            <v>3.4549331379309439E-3</v>
          </cell>
          <cell r="AU246">
            <v>3.1224750698925817E-3</v>
          </cell>
          <cell r="AV246">
            <v>3.1017051985586159E-3</v>
          </cell>
          <cell r="AW246">
            <v>2.8250586126051577E-3</v>
          </cell>
        </row>
        <row r="247">
          <cell r="G247">
            <v>12782</v>
          </cell>
          <cell r="H247">
            <v>9662</v>
          </cell>
          <cell r="I247">
            <v>13418</v>
          </cell>
          <cell r="J247">
            <v>11283</v>
          </cell>
          <cell r="K247">
            <v>7744</v>
          </cell>
          <cell r="L247">
            <v>7465</v>
          </cell>
          <cell r="M247">
            <v>8368</v>
          </cell>
          <cell r="O247" t="str">
            <v xml:space="preserve">Occasional smoker (always) </v>
          </cell>
          <cell r="P247">
            <v>18.3</v>
          </cell>
          <cell r="Q247">
            <v>19.399999999999999</v>
          </cell>
          <cell r="R247">
            <v>15.7</v>
          </cell>
          <cell r="S247">
            <v>18</v>
          </cell>
          <cell r="T247">
            <v>23.3</v>
          </cell>
          <cell r="U247">
            <v>24.7</v>
          </cell>
          <cell r="V247">
            <v>22.2</v>
          </cell>
          <cell r="X247" t="str">
            <v xml:space="preserve">Occasional smoker (always) </v>
          </cell>
          <cell r="Y247">
            <v>4678.2120000000004</v>
          </cell>
          <cell r="Z247">
            <v>3748.8559999999998</v>
          </cell>
          <cell r="AA247">
            <v>4213.2519999999995</v>
          </cell>
          <cell r="AB247">
            <v>4061.88</v>
          </cell>
          <cell r="AC247">
            <v>3608.7040000000002</v>
          </cell>
          <cell r="AD247">
            <v>3687.71</v>
          </cell>
          <cell r="AE247">
            <v>3715.3920000000003</v>
          </cell>
          <cell r="AG247" t="str">
            <v xml:space="preserve">Occasional smoker (always) </v>
          </cell>
          <cell r="AH247">
            <v>6.2397241282350687E-3</v>
          </cell>
          <cell r="AI247">
            <v>4.5954028848970959E-3</v>
          </cell>
          <cell r="AJ247">
            <v>6.2079300314745473E-3</v>
          </cell>
          <cell r="AK247">
            <v>4.9330067688390317E-3</v>
          </cell>
          <cell r="AL247">
            <v>3.1946179927452799E-3</v>
          </cell>
          <cell r="AM247">
            <v>2.8940109673905247E-3</v>
          </cell>
          <cell r="AN247">
            <v>3.005332597802602E-3</v>
          </cell>
          <cell r="AP247" t="str">
            <v xml:space="preserve">Occasional smoker (always) </v>
          </cell>
          <cell r="AQ247">
            <v>2.2837390309340352E-3</v>
          </cell>
          <cell r="AR247">
            <v>1.7830163193400729E-3</v>
          </cell>
          <cell r="AS247">
            <v>1.9492900298830078E-3</v>
          </cell>
          <cell r="AT247">
            <v>1.7758824367820514E-3</v>
          </cell>
          <cell r="AU247">
            <v>1.4886919846193005E-3</v>
          </cell>
          <cell r="AV247">
            <v>1.4296414178909193E-3</v>
          </cell>
          <cell r="AW247">
            <v>1.3343676734243553E-3</v>
          </cell>
        </row>
        <row r="248">
          <cell r="G248">
            <v>22849</v>
          </cell>
          <cell r="H248">
            <v>25062</v>
          </cell>
          <cell r="I248">
            <v>29633</v>
          </cell>
          <cell r="J248">
            <v>24966</v>
          </cell>
          <cell r="K248">
            <v>28646</v>
          </cell>
          <cell r="L248">
            <v>28902</v>
          </cell>
          <cell r="M248">
            <v>28736</v>
          </cell>
          <cell r="O248" t="str">
            <v>Occasional smoker (former daily)</v>
          </cell>
          <cell r="P248">
            <v>13.5</v>
          </cell>
          <cell r="Q248">
            <v>11.7</v>
          </cell>
          <cell r="R248">
            <v>11.3</v>
          </cell>
          <cell r="S248">
            <v>13.4</v>
          </cell>
          <cell r="T248">
            <v>12.3</v>
          </cell>
          <cell r="U248">
            <v>13.1</v>
          </cell>
          <cell r="V248">
            <v>12.6</v>
          </cell>
          <cell r="X248" t="str">
            <v>Occasional smoker (former daily)</v>
          </cell>
          <cell r="Y248">
            <v>6169.23</v>
          </cell>
          <cell r="Z248">
            <v>5864.5079999999989</v>
          </cell>
          <cell r="AA248">
            <v>6697.0580000000009</v>
          </cell>
          <cell r="AB248">
            <v>6690.8880000000008</v>
          </cell>
          <cell r="AC248">
            <v>7046.9160000000011</v>
          </cell>
          <cell r="AD248">
            <v>7572.3240000000005</v>
          </cell>
          <cell r="AE248">
            <v>7241.4719999999998</v>
          </cell>
          <cell r="AG248" t="str">
            <v>Occasional smoker (former daily)</v>
          </cell>
          <cell r="AH248">
            <v>1.1154080473012289E-2</v>
          </cell>
          <cell r="AI248">
            <v>1.1919891026836164E-2</v>
          </cell>
          <cell r="AJ248">
            <v>1.3709911359568137E-2</v>
          </cell>
          <cell r="AK248">
            <v>1.0915310377633188E-2</v>
          </cell>
          <cell r="AL248">
            <v>1.1817281381738286E-2</v>
          </cell>
          <cell r="AM248">
            <v>1.1204649026057729E-2</v>
          </cell>
          <cell r="AN248">
            <v>1.0320415574863238E-2</v>
          </cell>
          <cell r="AP248" t="str">
            <v>Occasional smoker (former daily)</v>
          </cell>
          <cell r="AQ248">
            <v>3.1677588543354901E-3</v>
          </cell>
          <cell r="AR248">
            <v>2.789254500279662E-3</v>
          </cell>
          <cell r="AS248">
            <v>3.0984399672623992E-3</v>
          </cell>
          <cell r="AT248">
            <v>2.9253031812056947E-3</v>
          </cell>
          <cell r="AU248">
            <v>2.9070512199076189E-3</v>
          </cell>
          <cell r="AV248">
            <v>2.9356180448271252E-3</v>
          </cell>
          <cell r="AW248">
            <v>2.600744724865536E-3</v>
          </cell>
        </row>
        <row r="249">
          <cell r="G249">
            <v>802622</v>
          </cell>
          <cell r="H249">
            <v>881520</v>
          </cell>
          <cell r="I249">
            <v>905057</v>
          </cell>
          <cell r="J249">
            <v>955126</v>
          </cell>
          <cell r="K249">
            <v>1043244</v>
          </cell>
          <cell r="L249">
            <v>1146221</v>
          </cell>
          <cell r="M249">
            <v>1264210</v>
          </cell>
          <cell r="O249" t="str">
            <v>Former Smoker (daily or occasional)</v>
          </cell>
          <cell r="P249">
            <v>2</v>
          </cell>
          <cell r="Q249">
            <v>1.9</v>
          </cell>
          <cell r="R249">
            <v>1.9</v>
          </cell>
          <cell r="S249">
            <v>2</v>
          </cell>
          <cell r="T249">
            <v>1.7</v>
          </cell>
          <cell r="U249">
            <v>1.8</v>
          </cell>
          <cell r="V249">
            <v>1.8</v>
          </cell>
          <cell r="X249" t="str">
            <v>Former Smoker (daily or occasional)</v>
          </cell>
          <cell r="Y249">
            <v>32104.880000000001</v>
          </cell>
          <cell r="Z249">
            <v>33497.760000000002</v>
          </cell>
          <cell r="AA249">
            <v>34392.165999999997</v>
          </cell>
          <cell r="AB249">
            <v>38205.040000000001</v>
          </cell>
          <cell r="AC249">
            <v>35470.296000000002</v>
          </cell>
          <cell r="AD249">
            <v>41263.955999999998</v>
          </cell>
          <cell r="AE249">
            <v>45511.56</v>
          </cell>
          <cell r="AG249" t="str">
            <v>Former Smoker (daily or occasional)</v>
          </cell>
          <cell r="AH249">
            <v>0.39181191200534249</v>
          </cell>
          <cell r="AI249">
            <v>0.41926511603130695</v>
          </cell>
          <cell r="AJ249">
            <v>0.41873084889672529</v>
          </cell>
          <cell r="AK249">
            <v>0.41758778898290783</v>
          </cell>
          <cell r="AL249">
            <v>0.43036751720345517</v>
          </cell>
          <cell r="AM249">
            <v>0.44436385064344736</v>
          </cell>
          <cell r="AN249">
            <v>0.4540357939134832</v>
          </cell>
          <cell r="AP249" t="str">
            <v>Former Smoker (daily or occasional)</v>
          </cell>
          <cell r="AQ249">
            <v>1.410522883219233E-2</v>
          </cell>
          <cell r="AR249">
            <v>1.4255013945064437E-2</v>
          </cell>
          <cell r="AS249">
            <v>1.3399387164695211E-2</v>
          </cell>
          <cell r="AT249">
            <v>1.4197984825418866E-2</v>
          </cell>
          <cell r="AU249">
            <v>1.2911025516103656E-2</v>
          </cell>
          <cell r="AV249">
            <v>1.4219643220590317E-2</v>
          </cell>
          <cell r="AW249">
            <v>1.6345288580885395E-2</v>
          </cell>
        </row>
        <row r="250">
          <cell r="G250">
            <v>525298</v>
          </cell>
          <cell r="H250">
            <v>575875</v>
          </cell>
          <cell r="I250">
            <v>581062</v>
          </cell>
          <cell r="J250">
            <v>662348</v>
          </cell>
          <cell r="K250">
            <v>709671</v>
          </cell>
          <cell r="L250">
            <v>772662</v>
          </cell>
          <cell r="M250">
            <v>841361</v>
          </cell>
          <cell r="O250" t="str">
            <v>Former smoker (daily)</v>
          </cell>
          <cell r="P250">
            <v>2.6</v>
          </cell>
          <cell r="Q250">
            <v>2.4</v>
          </cell>
          <cell r="R250">
            <v>2.2999999999999998</v>
          </cell>
          <cell r="S250">
            <v>2.5</v>
          </cell>
          <cell r="T250">
            <v>2.6</v>
          </cell>
          <cell r="U250">
            <v>2.1</v>
          </cell>
          <cell r="V250">
            <v>2.2000000000000002</v>
          </cell>
          <cell r="X250" t="str">
            <v>Former smoker (daily)</v>
          </cell>
          <cell r="Y250">
            <v>27315.495999999999</v>
          </cell>
          <cell r="Z250">
            <v>27642</v>
          </cell>
          <cell r="AA250">
            <v>26728.851999999999</v>
          </cell>
          <cell r="AB250">
            <v>33117.4</v>
          </cell>
          <cell r="AC250">
            <v>36902.892</v>
          </cell>
          <cell r="AD250">
            <v>32451.804</v>
          </cell>
          <cell r="AE250">
            <v>37019.884000000005</v>
          </cell>
          <cell r="AG250" t="str">
            <v>Former smoker (daily)</v>
          </cell>
          <cell r="AH250">
            <v>0.25643206111043854</v>
          </cell>
          <cell r="AI250">
            <v>0.27389542913890652</v>
          </cell>
          <cell r="AJ250">
            <v>0.26883233268360884</v>
          </cell>
          <cell r="AK250">
            <v>0.28958319306274882</v>
          </cell>
          <cell r="AL250">
            <v>0.29275926466032226</v>
          </cell>
          <cell r="AM250">
            <v>0.29954350999141294</v>
          </cell>
          <cell r="AN250">
            <v>0.30217132407024316</v>
          </cell>
          <cell r="AP250" t="str">
            <v>Former smoker (daily)</v>
          </cell>
          <cell r="AQ250">
            <v>1.3334467177742804E-2</v>
          </cell>
          <cell r="AR250">
            <v>1.2599189740389698E-2</v>
          </cell>
          <cell r="AS250">
            <v>1.182862263807879E-2</v>
          </cell>
          <cell r="AT250">
            <v>1.3320826880886445E-2</v>
          </cell>
          <cell r="AU250">
            <v>1.4052444703695467E-2</v>
          </cell>
          <cell r="AV250">
            <v>1.2580827419639345E-2</v>
          </cell>
          <cell r="AW250">
            <v>1.3295538259090699E-2</v>
          </cell>
        </row>
        <row r="251">
          <cell r="G251">
            <v>202840</v>
          </cell>
          <cell r="H251">
            <v>305645</v>
          </cell>
          <cell r="I251">
            <v>323995</v>
          </cell>
          <cell r="J251">
            <v>292778</v>
          </cell>
          <cell r="K251">
            <v>333573</v>
          </cell>
          <cell r="L251">
            <v>373559</v>
          </cell>
          <cell r="M251">
            <v>422849</v>
          </cell>
          <cell r="O251" t="str">
            <v>Former smoker (occasional)</v>
          </cell>
          <cell r="P251">
            <v>4.3</v>
          </cell>
          <cell r="Q251">
            <v>3.2</v>
          </cell>
          <cell r="R251">
            <v>3.1</v>
          </cell>
          <cell r="S251">
            <v>4.0999999999999996</v>
          </cell>
          <cell r="T251">
            <v>3.4</v>
          </cell>
          <cell r="U251">
            <v>3.3</v>
          </cell>
          <cell r="V251">
            <v>3.1</v>
          </cell>
          <cell r="X251" t="str">
            <v>Former smoker (occasional)</v>
          </cell>
          <cell r="Y251">
            <v>17444.240000000002</v>
          </cell>
          <cell r="Z251">
            <v>19561.28</v>
          </cell>
          <cell r="AA251">
            <v>20087.689999999999</v>
          </cell>
          <cell r="AB251">
            <v>24007.795999999995</v>
          </cell>
          <cell r="AC251">
            <v>22682.964</v>
          </cell>
          <cell r="AD251">
            <v>24654.894</v>
          </cell>
          <cell r="AE251">
            <v>26216.638000000003</v>
          </cell>
          <cell r="AG251" t="str">
            <v>Former smoker (occasional)</v>
          </cell>
          <cell r="AH251">
            <v>0.13537985089490395</v>
          </cell>
          <cell r="AI251">
            <v>0.14536968689240043</v>
          </cell>
          <cell r="AJ251">
            <v>0.14989851621311642</v>
          </cell>
          <cell r="AK251">
            <v>0.128004595920159</v>
          </cell>
          <cell r="AL251">
            <v>0.13760825254313291</v>
          </cell>
          <cell r="AM251">
            <v>0.14482034065203445</v>
          </cell>
          <cell r="AN251">
            <v>0.15186446984324001</v>
          </cell>
          <cell r="AP251" t="str">
            <v>Former smoker (occasional)</v>
          </cell>
          <cell r="AQ251">
            <v>1.1642667176961739E-2</v>
          </cell>
          <cell r="AR251">
            <v>9.3036599611136285E-3</v>
          </cell>
          <cell r="AS251">
            <v>9.2937080052132182E-3</v>
          </cell>
          <cell r="AT251">
            <v>1.0496376865453037E-2</v>
          </cell>
          <cell r="AU251">
            <v>9.3573611729330375E-3</v>
          </cell>
          <cell r="AV251">
            <v>1.0427064526946481E-2</v>
          </cell>
          <cell r="AW251">
            <v>9.4155971302808811E-3</v>
          </cell>
        </row>
        <row r="252">
          <cell r="G252">
            <v>1015681</v>
          </cell>
          <cell r="H252">
            <v>1000591</v>
          </cell>
          <cell r="I252">
            <v>1036182</v>
          </cell>
          <cell r="J252">
            <v>1111698</v>
          </cell>
          <cell r="K252">
            <v>1157507</v>
          </cell>
          <cell r="L252">
            <v>1195289</v>
          </cell>
          <cell r="M252">
            <v>1274399</v>
          </cell>
          <cell r="O252" t="str">
            <v>Never Smoker</v>
          </cell>
          <cell r="P252">
            <v>1.2</v>
          </cell>
          <cell r="Q252">
            <v>1.5</v>
          </cell>
          <cell r="R252">
            <v>1.5</v>
          </cell>
          <cell r="S252">
            <v>1.6</v>
          </cell>
          <cell r="T252">
            <v>1.7</v>
          </cell>
          <cell r="U252">
            <v>1.8</v>
          </cell>
          <cell r="V252">
            <v>1.8</v>
          </cell>
          <cell r="X252" t="str">
            <v>Never Smoker</v>
          </cell>
          <cell r="Y252">
            <v>24376.343999999997</v>
          </cell>
          <cell r="Z252">
            <v>30017.73</v>
          </cell>
          <cell r="AA252">
            <v>31085.46</v>
          </cell>
          <cell r="AB252">
            <v>35574.336000000003</v>
          </cell>
          <cell r="AC252">
            <v>39355.237999999998</v>
          </cell>
          <cell r="AD252">
            <v>43030.404000000002</v>
          </cell>
          <cell r="AE252">
            <v>45878.364000000001</v>
          </cell>
          <cell r="AG252" t="str">
            <v>Never Smoker</v>
          </cell>
          <cell r="AH252">
            <v>0.49581984370911619</v>
          </cell>
          <cell r="AI252">
            <v>0.47589720223577625</v>
          </cell>
          <cell r="AJ252">
            <v>0.47939673243951109</v>
          </cell>
          <cell r="AK252">
            <v>0.48604216599351358</v>
          </cell>
          <cell r="AL252">
            <v>0.47750422119429375</v>
          </cell>
          <cell r="AM252">
            <v>0.46338639989300107</v>
          </cell>
          <cell r="AN252">
            <v>0.4576951311313382</v>
          </cell>
          <cell r="AP252" t="str">
            <v>Never Smoker</v>
          </cell>
          <cell r="AQ252">
            <v>1.5866234998691719E-2</v>
          </cell>
          <cell r="AR252">
            <v>1.3325121662601733E-2</v>
          </cell>
          <cell r="AS252">
            <v>1.342310850830631E-2</v>
          </cell>
          <cell r="AT252">
            <v>1.4581264979805409E-2</v>
          </cell>
          <cell r="AU252">
            <v>1.4325126635828814E-2</v>
          </cell>
          <cell r="AV252">
            <v>1.4828364796576034E-2</v>
          </cell>
          <cell r="AW252">
            <v>1.6477024720728175E-2</v>
          </cell>
        </row>
        <row r="253">
          <cell r="G253">
            <v>25716194</v>
          </cell>
          <cell r="H253">
            <v>26396901</v>
          </cell>
          <cell r="I253">
            <v>26976314</v>
          </cell>
          <cell r="J253">
            <v>27889743</v>
          </cell>
          <cell r="K253">
            <v>28585814</v>
          </cell>
          <cell r="L253">
            <v>29135896</v>
          </cell>
          <cell r="M253">
            <v>29800995</v>
          </cell>
          <cell r="O253" t="str">
            <v>All people</v>
          </cell>
          <cell r="P253">
            <v>0.2</v>
          </cell>
          <cell r="Q253">
            <v>0.2</v>
          </cell>
          <cell r="R253">
            <v>0.3</v>
          </cell>
          <cell r="S253">
            <v>0.3</v>
          </cell>
          <cell r="T253">
            <v>0.4</v>
          </cell>
          <cell r="U253">
            <v>0.4</v>
          </cell>
          <cell r="V253">
            <v>0.6</v>
          </cell>
          <cell r="X253" t="str">
            <v>All people</v>
          </cell>
          <cell r="Y253">
            <v>102864.77600000001</v>
          </cell>
          <cell r="Z253">
            <v>105587.60400000001</v>
          </cell>
          <cell r="AA253">
            <v>161857.88399999999</v>
          </cell>
          <cell r="AB253">
            <v>167338.45799999998</v>
          </cell>
          <cell r="AC253">
            <v>228686.51200000002</v>
          </cell>
          <cell r="AD253">
            <v>233087.16800000001</v>
          </cell>
          <cell r="AE253">
            <v>357611.94</v>
          </cell>
          <cell r="AG253" t="str">
            <v>All people</v>
          </cell>
          <cell r="AP253" t="str">
            <v>All people</v>
          </cell>
        </row>
        <row r="254">
          <cell r="G254">
            <v>6673026</v>
          </cell>
          <cell r="H254">
            <v>6077037</v>
          </cell>
          <cell r="I254">
            <v>5872984</v>
          </cell>
          <cell r="J254">
            <v>6055430</v>
          </cell>
          <cell r="K254">
            <v>5843834</v>
          </cell>
          <cell r="L254">
            <v>5844229</v>
          </cell>
          <cell r="M254">
            <v>5563397</v>
          </cell>
          <cell r="O254" t="str">
            <v>Current Smoker (daily or occasional)</v>
          </cell>
          <cell r="P254">
            <v>0.8</v>
          </cell>
          <cell r="Q254">
            <v>0.8</v>
          </cell>
          <cell r="R254">
            <v>0.9</v>
          </cell>
          <cell r="S254">
            <v>0.9</v>
          </cell>
          <cell r="T254">
            <v>1.1000000000000001</v>
          </cell>
          <cell r="U254">
            <v>1.2</v>
          </cell>
          <cell r="V254">
            <v>1.2</v>
          </cell>
          <cell r="X254" t="str">
            <v>Current Smoker (daily or occasional)</v>
          </cell>
          <cell r="Y254">
            <v>106768.41600000001</v>
          </cell>
          <cell r="Z254">
            <v>97232.592000000004</v>
          </cell>
          <cell r="AA254">
            <v>105713.71200000001</v>
          </cell>
          <cell r="AB254">
            <v>108997.74</v>
          </cell>
          <cell r="AC254">
            <v>128564.34800000001</v>
          </cell>
          <cell r="AD254">
            <v>140261.49599999998</v>
          </cell>
          <cell r="AE254">
            <v>133521.52799999999</v>
          </cell>
          <cell r="AG254" t="str">
            <v>Current Smoker (daily or occasional)</v>
          </cell>
          <cell r="AH254">
            <v>0.25948730982508533</v>
          </cell>
          <cell r="AI254">
            <v>0.23021781988726631</v>
          </cell>
          <cell r="AJ254">
            <v>0.21770891308575369</v>
          </cell>
          <cell r="AK254">
            <v>0.21712032269354364</v>
          </cell>
          <cell r="AL254">
            <v>0.20443126090444722</v>
          </cell>
          <cell r="AM254">
            <v>0.20058518193502611</v>
          </cell>
          <cell r="AN254">
            <v>0.18668494122427792</v>
          </cell>
          <cell r="AP254" t="str">
            <v>Current Smoker (daily or occasional)</v>
          </cell>
          <cell r="AQ254">
            <v>4.151796957201366E-3</v>
          </cell>
          <cell r="AR254">
            <v>3.6834851181962612E-3</v>
          </cell>
          <cell r="AS254">
            <v>3.9187604355435659E-3</v>
          </cell>
          <cell r="AT254">
            <v>3.9081658084837859E-3</v>
          </cell>
          <cell r="AU254">
            <v>4.4974877398978388E-3</v>
          </cell>
          <cell r="AV254">
            <v>4.8140443664406261E-3</v>
          </cell>
          <cell r="AW254">
            <v>4.4804385893826701E-3</v>
          </cell>
        </row>
        <row r="255">
          <cell r="G255">
            <v>5529021</v>
          </cell>
          <cell r="H255">
            <v>4722565</v>
          </cell>
          <cell r="I255">
            <v>4478575</v>
          </cell>
          <cell r="J255">
            <v>4766110</v>
          </cell>
          <cell r="K255">
            <v>4456876</v>
          </cell>
          <cell r="L255">
            <v>4451289</v>
          </cell>
          <cell r="M255">
            <v>4147683</v>
          </cell>
          <cell r="O255" t="str">
            <v>Daily Smoker</v>
          </cell>
          <cell r="P255">
            <v>0.9</v>
          </cell>
          <cell r="Q255">
            <v>1</v>
          </cell>
          <cell r="R255">
            <v>1</v>
          </cell>
          <cell r="S255">
            <v>1.1000000000000001</v>
          </cell>
          <cell r="T255">
            <v>1.2</v>
          </cell>
          <cell r="U255">
            <v>1.3</v>
          </cell>
          <cell r="V255">
            <v>1.4</v>
          </cell>
          <cell r="X255" t="str">
            <v>Daily Smoker</v>
          </cell>
          <cell r="Y255">
            <v>99522.378000000012</v>
          </cell>
          <cell r="Z255">
            <v>94451.3</v>
          </cell>
          <cell r="AA255">
            <v>89571.5</v>
          </cell>
          <cell r="AB255">
            <v>104854.42</v>
          </cell>
          <cell r="AC255">
            <v>106965.024</v>
          </cell>
          <cell r="AD255">
            <v>115733.51400000001</v>
          </cell>
          <cell r="AE255">
            <v>116135.12399999998</v>
          </cell>
          <cell r="AG255" t="str">
            <v>Daily Smoker</v>
          </cell>
          <cell r="AH255">
            <v>0.21500152783106241</v>
          </cell>
          <cell r="AI255">
            <v>0.17890603900813962</v>
          </cell>
          <cell r="AJ255">
            <v>0.16601878966859593</v>
          </cell>
          <cell r="AK255">
            <v>0.17089114087569757</v>
          </cell>
          <cell r="AL255">
            <v>0.155912159786669</v>
          </cell>
          <cell r="AM255">
            <v>0.15277680150972534</v>
          </cell>
          <cell r="AN255">
            <v>0.13917934619297107</v>
          </cell>
          <cell r="AP255" t="str">
            <v>Daily Smoker</v>
          </cell>
          <cell r="AQ255">
            <v>3.8700275009591234E-3</v>
          </cell>
          <cell r="AR255">
            <v>3.5781207801627922E-3</v>
          </cell>
          <cell r="AS255">
            <v>3.3203757933719185E-3</v>
          </cell>
          <cell r="AT255">
            <v>3.7596050992653469E-3</v>
          </cell>
          <cell r="AU255">
            <v>3.7418918348800564E-3</v>
          </cell>
          <cell r="AV255">
            <v>3.9721968392528589E-3</v>
          </cell>
          <cell r="AW255">
            <v>3.89702169340319E-3</v>
          </cell>
        </row>
        <row r="256">
          <cell r="G256">
            <v>1144005</v>
          </cell>
          <cell r="H256">
            <v>1354472</v>
          </cell>
          <cell r="I256">
            <v>1394409</v>
          </cell>
          <cell r="J256">
            <v>1289320</v>
          </cell>
          <cell r="K256">
            <v>1386958</v>
          </cell>
          <cell r="L256">
            <v>1392940</v>
          </cell>
          <cell r="M256">
            <v>1415714</v>
          </cell>
          <cell r="O256" t="str">
            <v xml:space="preserve">Occasional smoker (all) </v>
          </cell>
          <cell r="P256">
            <v>6.8</v>
          </cell>
          <cell r="Q256">
            <v>2.2999999999999998</v>
          </cell>
          <cell r="R256">
            <v>2.2000000000000002</v>
          </cell>
          <cell r="S256">
            <v>2.4</v>
          </cell>
          <cell r="T256">
            <v>2.6</v>
          </cell>
          <cell r="U256">
            <v>2.8</v>
          </cell>
          <cell r="V256">
            <v>2.2999999999999998</v>
          </cell>
          <cell r="X256" t="str">
            <v xml:space="preserve">Occasional smoker (all) </v>
          </cell>
          <cell r="Y256">
            <v>155584.68</v>
          </cell>
          <cell r="Z256">
            <v>62305.711999999992</v>
          </cell>
          <cell r="AA256">
            <v>61353.996000000006</v>
          </cell>
          <cell r="AB256">
            <v>61887.360000000001</v>
          </cell>
          <cell r="AC256">
            <v>83217.48</v>
          </cell>
          <cell r="AD256">
            <v>78004.639999999985</v>
          </cell>
          <cell r="AE256">
            <v>65122.843999999997</v>
          </cell>
          <cell r="AG256" t="str">
            <v xml:space="preserve">Occasional smoker (all) </v>
          </cell>
          <cell r="AH256">
            <v>4.4485781994022908E-2</v>
          </cell>
          <cell r="AI256">
            <v>5.1311780879126682E-2</v>
          </cell>
          <cell r="AJ256">
            <v>5.1690123417157736E-2</v>
          </cell>
          <cell r="AK256">
            <v>4.6229181817846084E-2</v>
          </cell>
          <cell r="AL256">
            <v>4.8519101117778213E-2</v>
          </cell>
          <cell r="AM256">
            <v>4.7808380425300806E-2</v>
          </cell>
          <cell r="AN256">
            <v>4.7505595031306844E-2</v>
          </cell>
          <cell r="AP256" t="str">
            <v xml:space="preserve">Occasional smoker (all) </v>
          </cell>
          <cell r="AQ256">
            <v>6.0500663511871156E-3</v>
          </cell>
          <cell r="AR256">
            <v>2.360341920439827E-3</v>
          </cell>
          <cell r="AS256">
            <v>2.2743654303549409E-3</v>
          </cell>
          <cell r="AT256">
            <v>2.2190007272566122E-3</v>
          </cell>
          <cell r="AU256">
            <v>2.5229932581244674E-3</v>
          </cell>
          <cell r="AV256">
            <v>2.6772693038168449E-3</v>
          </cell>
          <cell r="AW256">
            <v>2.1852573714401147E-3</v>
          </cell>
        </row>
        <row r="257">
          <cell r="G257">
            <v>497084</v>
          </cell>
          <cell r="H257">
            <v>528832</v>
          </cell>
          <cell r="I257">
            <v>582530</v>
          </cell>
          <cell r="J257">
            <v>554563</v>
          </cell>
          <cell r="K257">
            <v>558161</v>
          </cell>
          <cell r="L257">
            <v>568784</v>
          </cell>
          <cell r="M257">
            <v>602006</v>
          </cell>
          <cell r="O257" t="str">
            <v xml:space="preserve">Occasional smoker (always) </v>
          </cell>
          <cell r="P257">
            <v>3.2</v>
          </cell>
          <cell r="Q257">
            <v>3.3</v>
          </cell>
          <cell r="R257">
            <v>3.2</v>
          </cell>
          <cell r="S257">
            <v>3.4</v>
          </cell>
          <cell r="T257">
            <v>3.7</v>
          </cell>
          <cell r="U257">
            <v>4</v>
          </cell>
          <cell r="V257">
            <v>4</v>
          </cell>
          <cell r="X257" t="str">
            <v xml:space="preserve">Occasional smoker (always) </v>
          </cell>
          <cell r="Y257">
            <v>31813.376</v>
          </cell>
          <cell r="Z257">
            <v>34902.911999999997</v>
          </cell>
          <cell r="AA257">
            <v>37281.919999999998</v>
          </cell>
          <cell r="AB257">
            <v>37710.284</v>
          </cell>
          <cell r="AC257">
            <v>41303.914000000004</v>
          </cell>
          <cell r="AD257">
            <v>45502.720000000001</v>
          </cell>
          <cell r="AE257">
            <v>48160.480000000003</v>
          </cell>
          <cell r="AG257" t="str">
            <v xml:space="preserve">Occasional smoker (always) </v>
          </cell>
          <cell r="AH257">
            <v>1.9329609972611031E-2</v>
          </cell>
          <cell r="AI257">
            <v>2.0033866854294754E-2</v>
          </cell>
          <cell r="AJ257">
            <v>2.1594128834651019E-2</v>
          </cell>
          <cell r="AK257">
            <v>1.9884120122584135E-2</v>
          </cell>
          <cell r="AL257">
            <v>1.952580395296772E-2</v>
          </cell>
          <cell r="AM257">
            <v>1.9521761060651781E-2</v>
          </cell>
          <cell r="AN257">
            <v>2.0200869132054149E-2</v>
          </cell>
          <cell r="AP257" t="str">
            <v xml:space="preserve">Occasional smoker (always) </v>
          </cell>
          <cell r="AQ257">
            <v>1.3144134781375499E-3</v>
          </cell>
          <cell r="AR257">
            <v>1.3222352123834539E-3</v>
          </cell>
          <cell r="AS257">
            <v>1.3820242454176653E-3</v>
          </cell>
          <cell r="AT257">
            <v>1.3521201683357213E-3</v>
          </cell>
          <cell r="AU257">
            <v>1.4449094925196113E-3</v>
          </cell>
          <cell r="AV257">
            <v>1.5617408848521426E-3</v>
          </cell>
          <cell r="AW257">
            <v>1.616069530564332E-3</v>
          </cell>
        </row>
        <row r="258">
          <cell r="G258">
            <v>646921</v>
          </cell>
          <cell r="H258">
            <v>825640</v>
          </cell>
          <cell r="I258">
            <v>811879</v>
          </cell>
          <cell r="J258">
            <v>734757</v>
          </cell>
          <cell r="K258">
            <v>828797</v>
          </cell>
          <cell r="L258">
            <v>824156</v>
          </cell>
          <cell r="M258">
            <v>813708</v>
          </cell>
          <cell r="O258" t="str">
            <v>Occasional smoker (former daily)</v>
          </cell>
          <cell r="P258">
            <v>3</v>
          </cell>
          <cell r="Q258">
            <v>2.6</v>
          </cell>
          <cell r="R258">
            <v>2.6</v>
          </cell>
          <cell r="S258">
            <v>3.4</v>
          </cell>
          <cell r="T258">
            <v>3</v>
          </cell>
          <cell r="U258">
            <v>3.2</v>
          </cell>
          <cell r="V258">
            <v>4</v>
          </cell>
          <cell r="X258" t="str">
            <v>Occasional smoker (former daily)</v>
          </cell>
          <cell r="Y258">
            <v>38815.26</v>
          </cell>
          <cell r="Z258">
            <v>42933.279999999999</v>
          </cell>
          <cell r="AA258">
            <v>42217.707999999999</v>
          </cell>
          <cell r="AB258">
            <v>49963.475999999995</v>
          </cell>
          <cell r="AC258">
            <v>49727.82</v>
          </cell>
          <cell r="AD258">
            <v>52745.984000000004</v>
          </cell>
          <cell r="AE258">
            <v>65096.639999999999</v>
          </cell>
          <cell r="AG258" t="str">
            <v>Occasional smoker (former daily)</v>
          </cell>
          <cell r="AH258">
            <v>2.5156172021411877E-2</v>
          </cell>
          <cell r="AI258">
            <v>3.1277914024831932E-2</v>
          </cell>
          <cell r="AJ258">
            <v>3.0095994582506714E-2</v>
          </cell>
          <cell r="AK258">
            <v>2.6345061695261945E-2</v>
          </cell>
          <cell r="AL258">
            <v>2.8993297164810489E-2</v>
          </cell>
          <cell r="AM258">
            <v>2.8286619364649022E-2</v>
          </cell>
          <cell r="AN258">
            <v>2.7304725899252692E-2</v>
          </cell>
          <cell r="AP258" t="str">
            <v>Occasional smoker (former daily)</v>
          </cell>
          <cell r="AQ258">
            <v>1.5093703212847127E-3</v>
          </cell>
          <cell r="AR258">
            <v>1.6264515292912605E-3</v>
          </cell>
          <cell r="AS258">
            <v>1.5649917182903492E-3</v>
          </cell>
          <cell r="AT258">
            <v>1.7914641952778121E-3</v>
          </cell>
          <cell r="AU258">
            <v>1.7395978298886294E-3</v>
          </cell>
          <cell r="AV258">
            <v>1.8103436393375374E-3</v>
          </cell>
          <cell r="AW258">
            <v>2.1843780719402153E-3</v>
          </cell>
        </row>
        <row r="259">
          <cell r="G259">
            <v>9460160</v>
          </cell>
          <cell r="H259">
            <v>10413525</v>
          </cell>
          <cell r="I259">
            <v>10422074</v>
          </cell>
          <cell r="J259">
            <v>10351539</v>
          </cell>
          <cell r="K259">
            <v>10560502</v>
          </cell>
          <cell r="L259">
            <v>10842634</v>
          </cell>
          <cell r="M259">
            <v>11138496</v>
          </cell>
          <cell r="O259" t="str">
            <v>Former Smoker (daily or occasional)</v>
          </cell>
          <cell r="P259">
            <v>0.6</v>
          </cell>
          <cell r="Q259">
            <v>0.6</v>
          </cell>
          <cell r="R259">
            <v>0.6</v>
          </cell>
          <cell r="S259">
            <v>0.6</v>
          </cell>
          <cell r="T259">
            <v>0.7</v>
          </cell>
          <cell r="U259">
            <v>0.7</v>
          </cell>
          <cell r="V259">
            <v>0.8</v>
          </cell>
          <cell r="X259" t="str">
            <v>Former Smoker (daily or occasional)</v>
          </cell>
          <cell r="Y259">
            <v>113521.92</v>
          </cell>
          <cell r="Z259">
            <v>124962.3</v>
          </cell>
          <cell r="AA259">
            <v>125064.88799999999</v>
          </cell>
          <cell r="AB259">
            <v>124218.46799999999</v>
          </cell>
          <cell r="AC259">
            <v>147847.02799999999</v>
          </cell>
          <cell r="AD259">
            <v>151796.87599999999</v>
          </cell>
          <cell r="AE259">
            <v>178215.93600000002</v>
          </cell>
          <cell r="AG259" t="str">
            <v>Former Smoker (daily or occasional)</v>
          </cell>
          <cell r="AH259">
            <v>0.36786777234609447</v>
          </cell>
          <cell r="AI259">
            <v>0.39449801323268968</v>
          </cell>
          <cell r="AJ259">
            <v>0.38634166254144287</v>
          </cell>
          <cell r="AK259">
            <v>0.37115935417547591</v>
          </cell>
          <cell r="AL259">
            <v>0.36943156490138779</v>
          </cell>
          <cell r="AM259">
            <v>0.3721400570622575</v>
          </cell>
          <cell r="AN259">
            <v>0.37376255390130431</v>
          </cell>
          <cell r="AP259" t="str">
            <v>Former Smoker (daily or occasional)</v>
          </cell>
          <cell r="AQ259">
            <v>4.4144132681531332E-3</v>
          </cell>
          <cell r="AR259">
            <v>4.7339761587922753E-3</v>
          </cell>
          <cell r="AS259">
            <v>4.636099950497314E-3</v>
          </cell>
          <cell r="AT259">
            <v>4.4539122501057113E-3</v>
          </cell>
          <cell r="AU259">
            <v>5.1720419086194293E-3</v>
          </cell>
          <cell r="AV259">
            <v>5.2099607988716047E-3</v>
          </cell>
          <cell r="AW259">
            <v>5.9802008624208688E-3</v>
          </cell>
        </row>
        <row r="260">
          <cell r="G260">
            <v>5713403</v>
          </cell>
          <cell r="H260">
            <v>6306976</v>
          </cell>
          <cell r="I260">
            <v>6315753</v>
          </cell>
          <cell r="J260">
            <v>6410596</v>
          </cell>
          <cell r="K260">
            <v>6381114</v>
          </cell>
          <cell r="L260">
            <v>6565680</v>
          </cell>
          <cell r="M260">
            <v>6626744</v>
          </cell>
          <cell r="O260" t="str">
            <v>Former smoker (daily)</v>
          </cell>
          <cell r="P260">
            <v>0.9</v>
          </cell>
          <cell r="Q260">
            <v>0.8</v>
          </cell>
          <cell r="R260">
            <v>0.8</v>
          </cell>
          <cell r="S260">
            <v>0.9</v>
          </cell>
          <cell r="T260">
            <v>0.9</v>
          </cell>
          <cell r="U260">
            <v>1</v>
          </cell>
          <cell r="V260">
            <v>1.1000000000000001</v>
          </cell>
          <cell r="X260" t="str">
            <v>Former smoker (daily)</v>
          </cell>
          <cell r="Y260">
            <v>102841.254</v>
          </cell>
          <cell r="Z260">
            <v>100911.61600000001</v>
          </cell>
          <cell r="AA260">
            <v>101052.04800000001</v>
          </cell>
          <cell r="AB260">
            <v>115390.728</v>
          </cell>
          <cell r="AC260">
            <v>114860.05200000001</v>
          </cell>
          <cell r="AD260">
            <v>131313.60000000001</v>
          </cell>
          <cell r="AE260">
            <v>145788.36800000002</v>
          </cell>
          <cell r="AG260" t="str">
            <v>Former smoker (daily)</v>
          </cell>
          <cell r="AH260">
            <v>0.22217140685748443</v>
          </cell>
          <cell r="AI260">
            <v>0.23892865302635335</v>
          </cell>
          <cell r="AJ260">
            <v>0.23412216361360563</v>
          </cell>
          <cell r="AK260">
            <v>0.22985496854524617</v>
          </cell>
          <cell r="AL260">
            <v>0.22322659764035405</v>
          </cell>
          <cell r="AM260">
            <v>0.22534676812410367</v>
          </cell>
          <cell r="AN260">
            <v>0.22236653507710061</v>
          </cell>
          <cell r="AP260" t="str">
            <v>Former smoker (daily)</v>
          </cell>
          <cell r="AQ260">
            <v>3.9990853234347203E-3</v>
          </cell>
          <cell r="AR260">
            <v>3.8228584484216537E-3</v>
          </cell>
          <cell r="AS260">
            <v>3.2777102905904788E-3</v>
          </cell>
          <cell r="AT260">
            <v>4.1373894338144314E-3</v>
          </cell>
          <cell r="AU260">
            <v>4.0180787575263728E-3</v>
          </cell>
          <cell r="AV260">
            <v>4.5069353624820731E-3</v>
          </cell>
          <cell r="AW260">
            <v>4.8920637716962142E-3</v>
          </cell>
        </row>
        <row r="261">
          <cell r="G261">
            <v>3746756</v>
          </cell>
          <cell r="H261">
            <v>4106549</v>
          </cell>
          <cell r="I261">
            <v>4106321</v>
          </cell>
          <cell r="J261">
            <v>3940943</v>
          </cell>
          <cell r="K261">
            <v>4179388</v>
          </cell>
          <cell r="L261">
            <v>4276954</v>
          </cell>
          <cell r="M261">
            <v>4511752</v>
          </cell>
          <cell r="O261" t="str">
            <v>Former smoker (occasional)</v>
          </cell>
          <cell r="P261">
            <v>1.1000000000000001</v>
          </cell>
          <cell r="Q261">
            <v>1</v>
          </cell>
          <cell r="R261">
            <v>1</v>
          </cell>
          <cell r="S261">
            <v>1.3</v>
          </cell>
          <cell r="T261">
            <v>1.2</v>
          </cell>
          <cell r="U261">
            <v>1.3</v>
          </cell>
          <cell r="V261">
            <v>1.4</v>
          </cell>
          <cell r="X261" t="str">
            <v>Former smoker (occasional)</v>
          </cell>
          <cell r="Y261">
            <v>82428.632000000012</v>
          </cell>
          <cell r="Z261">
            <v>82130.98</v>
          </cell>
          <cell r="AA261">
            <v>82126.42</v>
          </cell>
          <cell r="AB261">
            <v>102464.51800000001</v>
          </cell>
          <cell r="AC261">
            <v>100305.31199999999</v>
          </cell>
          <cell r="AD261">
            <v>111200.804</v>
          </cell>
          <cell r="AE261">
            <v>126329.056</v>
          </cell>
          <cell r="AG261" t="str">
            <v>Former smoker (occasional)</v>
          </cell>
          <cell r="AH261">
            <v>0.14569636548861001</v>
          </cell>
          <cell r="AI261">
            <v>0.15556936020633635</v>
          </cell>
          <cell r="AJ261">
            <v>0.1522194989278372</v>
          </cell>
          <cell r="AK261">
            <v>0.14130438563022973</v>
          </cell>
          <cell r="AL261">
            <v>0.14620496726103374</v>
          </cell>
          <cell r="AM261">
            <v>0.14679328893815383</v>
          </cell>
          <cell r="AN261">
            <v>0.1513960188242037</v>
          </cell>
          <cell r="AP261" t="str">
            <v>Former smoker (occasional)</v>
          </cell>
          <cell r="AQ261">
            <v>3.2053200407494205E-3</v>
          </cell>
          <cell r="AR261">
            <v>3.111387204126727E-3</v>
          </cell>
          <cell r="AS261">
            <v>3.0443899785567441E-3</v>
          </cell>
          <cell r="AT261">
            <v>3.6739140263859732E-3</v>
          </cell>
          <cell r="AU261">
            <v>3.5089192142648096E-3</v>
          </cell>
          <cell r="AV261">
            <v>3.8166255123919996E-3</v>
          </cell>
          <cell r="AW261">
            <v>4.2390885270777038E-3</v>
          </cell>
        </row>
        <row r="262">
          <cell r="G262">
            <v>9583009</v>
          </cell>
          <cell r="H262">
            <v>9906339</v>
          </cell>
          <cell r="I262">
            <v>10681256</v>
          </cell>
          <cell r="J262">
            <v>11482774</v>
          </cell>
          <cell r="K262">
            <v>12181478</v>
          </cell>
          <cell r="L262">
            <v>12449033</v>
          </cell>
          <cell r="M262">
            <v>13099102</v>
          </cell>
          <cell r="O262" t="str">
            <v>Never Smoker</v>
          </cell>
          <cell r="P262">
            <v>0.6</v>
          </cell>
          <cell r="Q262">
            <v>0.6</v>
          </cell>
          <cell r="R262">
            <v>0.6</v>
          </cell>
          <cell r="S262">
            <v>0.6</v>
          </cell>
          <cell r="T262">
            <v>0.7</v>
          </cell>
          <cell r="U262">
            <v>0.7</v>
          </cell>
          <cell r="V262">
            <v>0.6</v>
          </cell>
          <cell r="X262" t="str">
            <v>Never Smoker</v>
          </cell>
          <cell r="Y262">
            <v>114996.10799999999</v>
          </cell>
          <cell r="Z262">
            <v>118876.06799999998</v>
          </cell>
          <cell r="AA262">
            <v>128175.07199999999</v>
          </cell>
          <cell r="AB262">
            <v>137793.288</v>
          </cell>
          <cell r="AC262">
            <v>170540.69199999998</v>
          </cell>
          <cell r="AD262">
            <v>174286.462</v>
          </cell>
          <cell r="AE262">
            <v>157189.22399999999</v>
          </cell>
          <cell r="AG262" t="str">
            <v>Never Smoker</v>
          </cell>
          <cell r="AH262">
            <v>0.37264491782882025</v>
          </cell>
          <cell r="AI262">
            <v>0.37528416688004401</v>
          </cell>
          <cell r="AJ262">
            <v>0.3959494243728035</v>
          </cell>
          <cell r="AK262">
            <v>0.41172032313098045</v>
          </cell>
          <cell r="AL262">
            <v>0.42613717419416497</v>
          </cell>
          <cell r="AM262">
            <v>0.42727476100271639</v>
          </cell>
          <cell r="AN262">
            <v>0.43955250487441777</v>
          </cell>
          <cell r="AP262" t="str">
            <v>Never Smoker</v>
          </cell>
          <cell r="AQ262">
            <v>4.4717390139458434E-3</v>
          </cell>
          <cell r="AR262">
            <v>4.5034100025605275E-3</v>
          </cell>
          <cell r="AS262">
            <v>4.751393092473642E-3</v>
          </cell>
          <cell r="AT262">
            <v>4.940643877571765E-3</v>
          </cell>
          <cell r="AU262">
            <v>5.9659204387183095E-3</v>
          </cell>
          <cell r="AV262">
            <v>5.9818466540380285E-3</v>
          </cell>
          <cell r="AW262">
            <v>5.2746300584930132E-3</v>
          </cell>
        </row>
        <row r="263">
          <cell r="G263">
            <v>12649340</v>
          </cell>
          <cell r="H263">
            <v>13002177</v>
          </cell>
          <cell r="I263">
            <v>13296677</v>
          </cell>
          <cell r="J263">
            <v>13746699</v>
          </cell>
          <cell r="K263">
            <v>14098909</v>
          </cell>
          <cell r="L263">
            <v>14373626</v>
          </cell>
          <cell r="M263">
            <v>14714457</v>
          </cell>
          <cell r="O263" t="str">
            <v>All people</v>
          </cell>
          <cell r="P263">
            <v>0.4</v>
          </cell>
          <cell r="Q263">
            <v>0.5</v>
          </cell>
          <cell r="R263">
            <v>0.5</v>
          </cell>
          <cell r="S263">
            <v>0.5</v>
          </cell>
          <cell r="T263">
            <v>0.5</v>
          </cell>
          <cell r="U263">
            <v>0.6</v>
          </cell>
          <cell r="V263">
            <v>0.6</v>
          </cell>
          <cell r="X263" t="str">
            <v>All people</v>
          </cell>
          <cell r="Y263">
            <v>101194.72</v>
          </cell>
          <cell r="Z263">
            <v>130021.77</v>
          </cell>
          <cell r="AA263">
            <v>132966.76999999999</v>
          </cell>
          <cell r="AB263">
            <v>137466.99</v>
          </cell>
          <cell r="AC263">
            <v>140989.09</v>
          </cell>
          <cell r="AD263">
            <v>172483.51199999999</v>
          </cell>
          <cell r="AE263">
            <v>176573.484</v>
          </cell>
          <cell r="AG263" t="str">
            <v>All people</v>
          </cell>
          <cell r="AP263" t="str">
            <v>All people</v>
          </cell>
        </row>
        <row r="264">
          <cell r="G264">
            <v>3560160</v>
          </cell>
          <cell r="H264">
            <v>3263459</v>
          </cell>
          <cell r="I264">
            <v>3155178</v>
          </cell>
          <cell r="J264">
            <v>3370719</v>
          </cell>
          <cell r="K264">
            <v>3299797</v>
          </cell>
          <cell r="L264">
            <v>3258813</v>
          </cell>
          <cell r="M264">
            <v>3198944</v>
          </cell>
          <cell r="O264" t="str">
            <v>Current Smoker (daily or occasional)</v>
          </cell>
          <cell r="P264">
            <v>1.1000000000000001</v>
          </cell>
          <cell r="Q264">
            <v>1.2</v>
          </cell>
          <cell r="R264">
            <v>1.2</v>
          </cell>
          <cell r="S264">
            <v>1.3</v>
          </cell>
          <cell r="T264">
            <v>1.4</v>
          </cell>
          <cell r="U264">
            <v>1.5</v>
          </cell>
          <cell r="V264">
            <v>1.6</v>
          </cell>
          <cell r="X264" t="str">
            <v>Current Smoker (daily or occasional)</v>
          </cell>
          <cell r="Y264">
            <v>78323.520000000004</v>
          </cell>
          <cell r="Z264">
            <v>78323.016000000003</v>
          </cell>
          <cell r="AA264">
            <v>75724.271999999997</v>
          </cell>
          <cell r="AB264">
            <v>87638.694000000003</v>
          </cell>
          <cell r="AC264">
            <v>92394.315999999992</v>
          </cell>
          <cell r="AD264">
            <v>97764.39</v>
          </cell>
          <cell r="AE264">
            <v>102366.20800000001</v>
          </cell>
          <cell r="AG264" t="str">
            <v>Current Smoker (daily or occasional)</v>
          </cell>
          <cell r="AH264">
            <v>0.28145025748378966</v>
          </cell>
          <cell r="AI264">
            <v>0.25099327597216992</v>
          </cell>
          <cell r="AJ264">
            <v>0.23729071556750608</v>
          </cell>
          <cell r="AK264">
            <v>0.24520206632879646</v>
          </cell>
          <cell r="AL264">
            <v>0.23404626556565475</v>
          </cell>
          <cell r="AM264">
            <v>0.22672170543466208</v>
          </cell>
          <cell r="AN264">
            <v>0.21740143044354271</v>
          </cell>
          <cell r="AP264" t="str">
            <v>Current Smoker (daily or occasional)</v>
          </cell>
          <cell r="AQ264">
            <v>6.1919056646433735E-3</v>
          </cell>
          <cell r="AR264">
            <v>6.023838623332077E-3</v>
          </cell>
          <cell r="AS264">
            <v>5.6949771736201464E-3</v>
          </cell>
          <cell r="AT264">
            <v>6.3752537245487084E-3</v>
          </cell>
          <cell r="AU264">
            <v>6.5532954358383322E-3</v>
          </cell>
          <cell r="AV264">
            <v>6.8016511630398626E-3</v>
          </cell>
          <cell r="AW264">
            <v>6.956845774193368E-3</v>
          </cell>
        </row>
        <row r="265">
          <cell r="G265">
            <v>2985712</v>
          </cell>
          <cell r="H265">
            <v>2535421</v>
          </cell>
          <cell r="I265">
            <v>2428773</v>
          </cell>
          <cell r="J265">
            <v>2650369</v>
          </cell>
          <cell r="K265">
            <v>2512715</v>
          </cell>
          <cell r="L265">
            <v>2491826</v>
          </cell>
          <cell r="M265">
            <v>2356726</v>
          </cell>
          <cell r="O265" t="str">
            <v>Daily Smoker</v>
          </cell>
          <cell r="P265">
            <v>1.4</v>
          </cell>
          <cell r="Q265">
            <v>1.6</v>
          </cell>
          <cell r="R265">
            <v>1.5</v>
          </cell>
          <cell r="S265">
            <v>1.6</v>
          </cell>
          <cell r="T265">
            <v>1.8</v>
          </cell>
          <cell r="U265">
            <v>1.9</v>
          </cell>
          <cell r="V265">
            <v>2</v>
          </cell>
          <cell r="X265" t="str">
            <v>Daily Smoker</v>
          </cell>
          <cell r="Y265">
            <v>83599.936000000002</v>
          </cell>
          <cell r="Z265">
            <v>81133.472000000009</v>
          </cell>
          <cell r="AA265">
            <v>72863.19</v>
          </cell>
          <cell r="AB265">
            <v>84811.808000000005</v>
          </cell>
          <cell r="AC265">
            <v>90457.74</v>
          </cell>
          <cell r="AD265">
            <v>94689.387999999992</v>
          </cell>
          <cell r="AE265">
            <v>94269.04</v>
          </cell>
          <cell r="AG265" t="str">
            <v>Daily Smoker</v>
          </cell>
          <cell r="AH265">
            <v>0.23603697900443818</v>
          </cell>
          <cell r="AI265">
            <v>0.19499972966065607</v>
          </cell>
          <cell r="AJ265">
            <v>0.18266014884771586</v>
          </cell>
          <cell r="AK265">
            <v>0.19280039520760583</v>
          </cell>
          <cell r="AL265">
            <v>0.17822052755996937</v>
          </cell>
          <cell r="AM265">
            <v>0.17336098768675351</v>
          </cell>
          <cell r="AN265">
            <v>0.16016398022706513</v>
          </cell>
          <cell r="AP265" t="str">
            <v>Daily Smoker</v>
          </cell>
          <cell r="AQ265">
            <v>6.6090354121242688E-3</v>
          </cell>
          <cell r="AR265">
            <v>5.849991889819682E-3</v>
          </cell>
          <cell r="AS265">
            <v>5.4798044654314759E-3</v>
          </cell>
          <cell r="AT265">
            <v>6.1696126466433878E-3</v>
          </cell>
          <cell r="AU265">
            <v>6.4159389921588971E-3</v>
          </cell>
          <cell r="AV265">
            <v>6.5877175320966331E-3</v>
          </cell>
          <cell r="AW265">
            <v>6.4065592090826054E-3</v>
          </cell>
        </row>
        <row r="266">
          <cell r="G266">
            <v>574448</v>
          </cell>
          <cell r="H266">
            <v>728038</v>
          </cell>
          <cell r="I266">
            <v>726405</v>
          </cell>
          <cell r="J266">
            <v>720350</v>
          </cell>
          <cell r="K266">
            <v>787082</v>
          </cell>
          <cell r="L266">
            <v>766987</v>
          </cell>
          <cell r="M266">
            <v>842218</v>
          </cell>
          <cell r="O266" t="str">
            <v xml:space="preserve">Occasional smoker (all) </v>
          </cell>
          <cell r="P266">
            <v>3</v>
          </cell>
          <cell r="Q266">
            <v>3.3</v>
          </cell>
          <cell r="R266">
            <v>3.2</v>
          </cell>
          <cell r="S266">
            <v>3.4</v>
          </cell>
          <cell r="T266">
            <v>3</v>
          </cell>
          <cell r="U266">
            <v>3.2</v>
          </cell>
          <cell r="V266">
            <v>3.3</v>
          </cell>
          <cell r="X266" t="str">
            <v xml:space="preserve">Occasional smoker (all) </v>
          </cell>
          <cell r="Y266">
            <v>34466.879999999997</v>
          </cell>
          <cell r="Z266">
            <v>48050.508000000002</v>
          </cell>
          <cell r="AA266">
            <v>46489.919999999998</v>
          </cell>
          <cell r="AB266">
            <v>48983.8</v>
          </cell>
          <cell r="AC266">
            <v>58244.068000000007</v>
          </cell>
          <cell r="AD266">
            <v>49087.167999999998</v>
          </cell>
          <cell r="AE266">
            <v>55586.387999999999</v>
          </cell>
          <cell r="AG266" t="str">
            <v xml:space="preserve">Occasional smoker (all) </v>
          </cell>
          <cell r="AH266">
            <v>4.541327847935149E-2</v>
          </cell>
          <cell r="AI266">
            <v>5.5993546311513834E-2</v>
          </cell>
          <cell r="AJ266">
            <v>5.4630566719790212E-2</v>
          </cell>
          <cell r="AK266">
            <v>5.2401671121190624E-2</v>
          </cell>
          <cell r="AL266">
            <v>5.5825738005685403E-2</v>
          </cell>
          <cell r="AM266">
            <v>5.3360717747908563E-2</v>
          </cell>
          <cell r="AN266">
            <v>5.7237450216477574E-2</v>
          </cell>
          <cell r="AP266" t="str">
            <v xml:space="preserve">Occasional smoker (all) </v>
          </cell>
          <cell r="AQ266">
            <v>2.7247967087610891E-3</v>
          </cell>
          <cell r="AR266">
            <v>3.6955740565599127E-3</v>
          </cell>
          <cell r="AS266">
            <v>3.4963562700665741E-3</v>
          </cell>
          <cell r="AT266">
            <v>3.5633136362409625E-3</v>
          </cell>
          <cell r="AU266">
            <v>3.3495442803411239E-3</v>
          </cell>
          <cell r="AV266">
            <v>3.4150859358661485E-3</v>
          </cell>
          <cell r="AW266">
            <v>3.77767171428752E-3</v>
          </cell>
        </row>
        <row r="267">
          <cell r="G267">
            <v>248896</v>
          </cell>
          <cell r="H267">
            <v>307076</v>
          </cell>
          <cell r="I267">
            <v>299575</v>
          </cell>
          <cell r="J267">
            <v>318113</v>
          </cell>
          <cell r="K267">
            <v>337359</v>
          </cell>
          <cell r="L267">
            <v>332920</v>
          </cell>
          <cell r="M267">
            <v>377207</v>
          </cell>
          <cell r="O267" t="str">
            <v xml:space="preserve">Occasional smoker (always) </v>
          </cell>
          <cell r="P267">
            <v>4.8</v>
          </cell>
          <cell r="Q267">
            <v>4.2</v>
          </cell>
          <cell r="R267">
            <v>4.5</v>
          </cell>
          <cell r="S267">
            <v>4.4000000000000004</v>
          </cell>
          <cell r="T267">
            <v>4.8</v>
          </cell>
          <cell r="U267">
            <v>5.2</v>
          </cell>
          <cell r="V267">
            <v>4.8</v>
          </cell>
          <cell r="X267" t="str">
            <v xml:space="preserve">Occasional smoker (always) </v>
          </cell>
          <cell r="Y267">
            <v>23894.016</v>
          </cell>
          <cell r="Z267">
            <v>25794.383999999998</v>
          </cell>
          <cell r="AA267">
            <v>26961.75</v>
          </cell>
          <cell r="AB267">
            <v>27993.944000000003</v>
          </cell>
          <cell r="AC267">
            <v>32386.464</v>
          </cell>
          <cell r="AD267">
            <v>34623.68</v>
          </cell>
          <cell r="AE267">
            <v>36211.871999999996</v>
          </cell>
          <cell r="AG267" t="str">
            <v xml:space="preserve">Occasional smoker (always) </v>
          </cell>
          <cell r="AH267">
            <v>1.9676599727732832E-2</v>
          </cell>
          <cell r="AI267">
            <v>2.3617275783893728E-2</v>
          </cell>
          <cell r="AJ267">
            <v>2.2530065218550468E-2</v>
          </cell>
          <cell r="AK267">
            <v>2.3141046443222478E-2</v>
          </cell>
          <cell r="AL267">
            <v>2.3928021664655047E-2</v>
          </cell>
          <cell r="AM267">
            <v>2.3161866045491929E-2</v>
          </cell>
          <cell r="AN267">
            <v>2.5635128771656336E-2</v>
          </cell>
          <cell r="AP267" t="str">
            <v xml:space="preserve">Occasional smoker (always) </v>
          </cell>
          <cell r="AQ267">
            <v>1.8889535738623516E-3</v>
          </cell>
          <cell r="AR267">
            <v>1.9838511658470731E-3</v>
          </cell>
          <cell r="AS267">
            <v>2.027705869669542E-3</v>
          </cell>
          <cell r="AT267">
            <v>2.036412087003578E-3</v>
          </cell>
          <cell r="AU267">
            <v>2.2970900798068845E-3</v>
          </cell>
          <cell r="AV267">
            <v>2.4088340687311608E-3</v>
          </cell>
          <cell r="AW267">
            <v>2.4609723620790079E-3</v>
          </cell>
        </row>
        <row r="268">
          <cell r="G268">
            <v>325552</v>
          </cell>
          <cell r="H268">
            <v>420962</v>
          </cell>
          <cell r="I268">
            <v>426830</v>
          </cell>
          <cell r="J268">
            <v>402237</v>
          </cell>
          <cell r="K268">
            <v>449723</v>
          </cell>
          <cell r="L268">
            <v>434067</v>
          </cell>
          <cell r="M268">
            <v>465011</v>
          </cell>
          <cell r="O268" t="str">
            <v>Occasional smoker (former daily)</v>
          </cell>
          <cell r="P268">
            <v>3.9</v>
          </cell>
          <cell r="Q268">
            <v>3.7</v>
          </cell>
          <cell r="R268">
            <v>3.6</v>
          </cell>
          <cell r="S268">
            <v>3.8</v>
          </cell>
          <cell r="T268">
            <v>4.2</v>
          </cell>
          <cell r="U268">
            <v>4.5</v>
          </cell>
          <cell r="V268">
            <v>4.2</v>
          </cell>
          <cell r="X268" t="str">
            <v>Occasional smoker (former daily)</v>
          </cell>
          <cell r="Y268">
            <v>25393.056</v>
          </cell>
          <cell r="Z268">
            <v>31151.188000000002</v>
          </cell>
          <cell r="AA268">
            <v>30731.759999999998</v>
          </cell>
          <cell r="AB268">
            <v>30570.011999999999</v>
          </cell>
          <cell r="AC268">
            <v>37776.732000000004</v>
          </cell>
          <cell r="AD268">
            <v>39066.03</v>
          </cell>
          <cell r="AE268">
            <v>39060.924000000006</v>
          </cell>
          <cell r="AG268" t="str">
            <v>Occasional smoker (former daily)</v>
          </cell>
          <cell r="AH268">
            <v>2.5736678751618662E-2</v>
          </cell>
          <cell r="AI268">
            <v>3.2376270527620106E-2</v>
          </cell>
          <cell r="AJ268">
            <v>3.2100501501239748E-2</v>
          </cell>
          <cell r="AK268">
            <v>2.9260624677968142E-2</v>
          </cell>
          <cell r="AL268">
            <v>3.1897716341030356E-2</v>
          </cell>
          <cell r="AM268">
            <v>3.0198851702416634E-2</v>
          </cell>
          <cell r="AN268">
            <v>3.1602321444821238E-2</v>
          </cell>
          <cell r="AP268" t="str">
            <v>Occasional smoker (former daily)</v>
          </cell>
          <cell r="AQ268">
            <v>2.0074609426262557E-3</v>
          </cell>
          <cell r="AR268">
            <v>2.3958440190438878E-3</v>
          </cell>
          <cell r="AS268">
            <v>2.3112361080892619E-3</v>
          </cell>
          <cell r="AT268">
            <v>2.2238074755255789E-3</v>
          </cell>
          <cell r="AU268">
            <v>2.6794081726465501E-3</v>
          </cell>
          <cell r="AV268">
            <v>2.717896653217497E-3</v>
          </cell>
          <cell r="AW268">
            <v>2.6545950013649846E-3</v>
          </cell>
        </row>
        <row r="269">
          <cell r="G269">
            <v>5026523</v>
          </cell>
          <cell r="H269">
            <v>5543272</v>
          </cell>
          <cell r="I269">
            <v>5564294</v>
          </cell>
          <cell r="J269">
            <v>5553066</v>
          </cell>
          <cell r="K269">
            <v>5599509</v>
          </cell>
          <cell r="L269">
            <v>5825023</v>
          </cell>
          <cell r="M269">
            <v>5969777</v>
          </cell>
          <cell r="O269" t="str">
            <v>Former Smoker (daily or occasional)</v>
          </cell>
          <cell r="P269">
            <v>0.9</v>
          </cell>
          <cell r="Q269">
            <v>0.9</v>
          </cell>
          <cell r="R269">
            <v>0.9</v>
          </cell>
          <cell r="S269">
            <v>1</v>
          </cell>
          <cell r="T269">
            <v>1.1000000000000001</v>
          </cell>
          <cell r="U269">
            <v>1.2</v>
          </cell>
          <cell r="V269">
            <v>1.2</v>
          </cell>
          <cell r="X269" t="str">
            <v>Former Smoker (daily or occasional)</v>
          </cell>
          <cell r="Y269">
            <v>90477.414000000004</v>
          </cell>
          <cell r="Z269">
            <v>99778.895999999993</v>
          </cell>
          <cell r="AA269">
            <v>100157.29200000002</v>
          </cell>
          <cell r="AB269">
            <v>111061.32</v>
          </cell>
          <cell r="AC269">
            <v>123189.198</v>
          </cell>
          <cell r="AD269">
            <v>139800.552</v>
          </cell>
          <cell r="AE269">
            <v>143274.64799999999</v>
          </cell>
          <cell r="AG269" t="str">
            <v>Former Smoker (daily or occasional)</v>
          </cell>
          <cell r="AH269">
            <v>0.39737432941165307</v>
          </cell>
          <cell r="AI269">
            <v>0.42633414388990398</v>
          </cell>
          <cell r="AJ269">
            <v>0.41847252512789473</v>
          </cell>
          <cell r="AK269">
            <v>0.40395632435103146</v>
          </cell>
          <cell r="AL269">
            <v>0.39715902840425454</v>
          </cell>
          <cell r="AM269">
            <v>0.40525772689507855</v>
          </cell>
          <cell r="AN269">
            <v>0.40570827724053971</v>
          </cell>
          <cell r="AP269" t="str">
            <v>Former Smoker (daily or occasional)</v>
          </cell>
          <cell r="AQ269">
            <v>6.3579892705864496E-3</v>
          </cell>
          <cell r="AR269">
            <v>6.821346302238465E-3</v>
          </cell>
          <cell r="AS269">
            <v>6.695560402046317E-3</v>
          </cell>
          <cell r="AT269">
            <v>7.2712138383185668E-3</v>
          </cell>
          <cell r="AU269">
            <v>7.1488625112765825E-3</v>
          </cell>
          <cell r="AV269">
            <v>8.1051545379015703E-3</v>
          </cell>
          <cell r="AW269">
            <v>9.7369986537729526E-3</v>
          </cell>
        </row>
        <row r="270">
          <cell r="G270">
            <v>3180235</v>
          </cell>
          <cell r="H270">
            <v>3501323</v>
          </cell>
          <cell r="I270">
            <v>3497385</v>
          </cell>
          <cell r="J270">
            <v>3534732</v>
          </cell>
          <cell r="K270">
            <v>3465110</v>
          </cell>
          <cell r="L270">
            <v>3583523</v>
          </cell>
          <cell r="M270">
            <v>3627890</v>
          </cell>
          <cell r="O270" t="str">
            <v>Former smoker (daily)</v>
          </cell>
          <cell r="P270">
            <v>1.1000000000000001</v>
          </cell>
          <cell r="Q270">
            <v>1.2</v>
          </cell>
          <cell r="R270">
            <v>1.2</v>
          </cell>
          <cell r="S270">
            <v>1.3</v>
          </cell>
          <cell r="T270">
            <v>1.4</v>
          </cell>
          <cell r="U270">
            <v>1.5</v>
          </cell>
          <cell r="V270">
            <v>1.6</v>
          </cell>
          <cell r="X270" t="str">
            <v>Former smoker (daily)</v>
          </cell>
          <cell r="Y270">
            <v>69965.170000000013</v>
          </cell>
          <cell r="Z270">
            <v>84031.751999999993</v>
          </cell>
          <cell r="AA270">
            <v>83937.24</v>
          </cell>
          <cell r="AB270">
            <v>91903.032000000007</v>
          </cell>
          <cell r="AC270">
            <v>97023.08</v>
          </cell>
          <cell r="AD270">
            <v>107505.69</v>
          </cell>
          <cell r="AE270">
            <v>116092.48</v>
          </cell>
          <cell r="AG270" t="str">
            <v>Former smoker (daily)</v>
          </cell>
          <cell r="AH270">
            <v>0.25141509359381597</v>
          </cell>
          <cell r="AI270">
            <v>0.26928744317201653</v>
          </cell>
          <cell r="AJ270">
            <v>0.26302699539140495</v>
          </cell>
          <cell r="AK270">
            <v>0.25713314883813199</v>
          </cell>
          <cell r="AL270">
            <v>0.24577149905712561</v>
          </cell>
          <cell r="AM270">
            <v>0.24931238645001616</v>
          </cell>
          <cell r="AN270">
            <v>0.24655276100232582</v>
          </cell>
          <cell r="AP270" t="str">
            <v>Former smoker (daily)</v>
          </cell>
          <cell r="AQ270">
            <v>5.5311320590639527E-3</v>
          </cell>
          <cell r="AR270">
            <v>6.4628986361283973E-3</v>
          </cell>
          <cell r="AS270">
            <v>6.3126478893937186E-3</v>
          </cell>
          <cell r="AT270">
            <v>6.6854618697914318E-3</v>
          </cell>
          <cell r="AU270">
            <v>6.8816019735995172E-3</v>
          </cell>
          <cell r="AV270">
            <v>7.4793715935004843E-3</v>
          </cell>
          <cell r="AW270">
            <v>7.8896883520744258E-3</v>
          </cell>
        </row>
        <row r="271">
          <cell r="G271">
            <v>1900468</v>
          </cell>
          <cell r="H271">
            <v>2041949</v>
          </cell>
          <cell r="I271">
            <v>2066909</v>
          </cell>
          <cell r="J271">
            <v>2018334</v>
          </cell>
          <cell r="K271">
            <v>2134399</v>
          </cell>
          <cell r="L271">
            <v>2241500</v>
          </cell>
          <cell r="M271">
            <v>2341887</v>
          </cell>
          <cell r="O271" t="str">
            <v>Former smoker (occasional)</v>
          </cell>
          <cell r="P271">
            <v>1.7</v>
          </cell>
          <cell r="Q271">
            <v>1.6</v>
          </cell>
          <cell r="R271">
            <v>1.5</v>
          </cell>
          <cell r="S271">
            <v>1.6</v>
          </cell>
          <cell r="T271">
            <v>1.8</v>
          </cell>
          <cell r="U271">
            <v>1.9</v>
          </cell>
          <cell r="V271">
            <v>2</v>
          </cell>
          <cell r="X271" t="str">
            <v>Former smoker (occasional)</v>
          </cell>
          <cell r="Y271">
            <v>64615.912000000004</v>
          </cell>
          <cell r="Z271">
            <v>65342.368000000009</v>
          </cell>
          <cell r="AA271">
            <v>62007.27</v>
          </cell>
          <cell r="AB271">
            <v>64586.688000000009</v>
          </cell>
          <cell r="AC271">
            <v>76838.364000000001</v>
          </cell>
          <cell r="AD271">
            <v>85177</v>
          </cell>
          <cell r="AE271">
            <v>93675.48</v>
          </cell>
          <cell r="AG271" t="str">
            <v>Former smoker (occasional)</v>
          </cell>
          <cell r="AH271">
            <v>0.14595923581783712</v>
          </cell>
          <cell r="AI271">
            <v>0.15704670071788748</v>
          </cell>
          <cell r="AJ271">
            <v>0.15544552973648981</v>
          </cell>
          <cell r="AK271">
            <v>0.1468231755128995</v>
          </cell>
          <cell r="AL271">
            <v>0.15138752934712893</v>
          </cell>
          <cell r="AM271">
            <v>0.15594534044506236</v>
          </cell>
          <cell r="AN271">
            <v>0.15915551623821389</v>
          </cell>
          <cell r="AP271" t="str">
            <v>Former smoker (occasional)</v>
          </cell>
          <cell r="AQ271">
            <v>5.8383694327134852E-3</v>
          </cell>
          <cell r="AR271">
            <v>4.7114010215366245E-3</v>
          </cell>
          <cell r="AS271">
            <v>4.6633658920946942E-3</v>
          </cell>
          <cell r="AT271">
            <v>4.6983416164127845E-3</v>
          </cell>
          <cell r="AU271">
            <v>5.4499510564966413E-3</v>
          </cell>
          <cell r="AV271">
            <v>5.9259229369123699E-3</v>
          </cell>
          <cell r="AW271">
            <v>6.3662206495285556E-3</v>
          </cell>
        </row>
        <row r="272">
          <cell r="G272">
            <v>4062657</v>
          </cell>
          <cell r="H272">
            <v>4195446</v>
          </cell>
          <cell r="I272">
            <v>4577205</v>
          </cell>
          <cell r="J272">
            <v>4822914</v>
          </cell>
          <cell r="K272">
            <v>5199603</v>
          </cell>
          <cell r="L272">
            <v>5289790</v>
          </cell>
          <cell r="M272">
            <v>5545736</v>
          </cell>
          <cell r="O272" t="str">
            <v>Never Smoker</v>
          </cell>
          <cell r="P272">
            <v>1</v>
          </cell>
          <cell r="Q272">
            <v>1</v>
          </cell>
          <cell r="R272">
            <v>1</v>
          </cell>
          <cell r="S272">
            <v>1.1000000000000001</v>
          </cell>
          <cell r="T272">
            <v>1.1000000000000001</v>
          </cell>
          <cell r="U272">
            <v>1.2</v>
          </cell>
          <cell r="V272">
            <v>1.2</v>
          </cell>
          <cell r="X272" t="str">
            <v>Never Smoker</v>
          </cell>
          <cell r="Y272">
            <v>81253.14</v>
          </cell>
          <cell r="Z272">
            <v>83908.92</v>
          </cell>
          <cell r="AA272">
            <v>91544.1</v>
          </cell>
          <cell r="AB272">
            <v>106104.10800000001</v>
          </cell>
          <cell r="AC272">
            <v>114391.26600000002</v>
          </cell>
          <cell r="AD272">
            <v>126954.96</v>
          </cell>
          <cell r="AE272">
            <v>133097.66399999999</v>
          </cell>
          <cell r="AG272" t="str">
            <v>Never Smoker</v>
          </cell>
          <cell r="AH272">
            <v>0.32117541310455722</v>
          </cell>
          <cell r="AI272">
            <v>0.32267258013792616</v>
          </cell>
          <cell r="AJ272">
            <v>0.34423675930459918</v>
          </cell>
          <cell r="AK272">
            <v>0.35084160932017205</v>
          </cell>
          <cell r="AL272">
            <v>0.36879470603009068</v>
          </cell>
          <cell r="AM272">
            <v>0.36802056767025942</v>
          </cell>
          <cell r="AN272">
            <v>0.37689029231591759</v>
          </cell>
          <cell r="AP272" t="str">
            <v>Never Smoker</v>
          </cell>
          <cell r="AQ272">
            <v>5.7811574358820304E-3</v>
          </cell>
          <cell r="AR272">
            <v>6.4534516027585235E-3</v>
          </cell>
          <cell r="AS272">
            <v>6.8847351860919833E-3</v>
          </cell>
          <cell r="AT272">
            <v>7.0168321864034411E-3</v>
          </cell>
          <cell r="AU272">
            <v>8.1134835326619956E-3</v>
          </cell>
          <cell r="AV272">
            <v>7.3604113534051887E-3</v>
          </cell>
          <cell r="AW272">
            <v>9.0453670155820221E-3</v>
          </cell>
        </row>
        <row r="273">
          <cell r="G273">
            <v>13066854</v>
          </cell>
          <cell r="H273">
            <v>13394724</v>
          </cell>
          <cell r="I273">
            <v>13679637</v>
          </cell>
          <cell r="J273">
            <v>14143044</v>
          </cell>
          <cell r="K273">
            <v>14486905</v>
          </cell>
          <cell r="L273">
            <v>14762270</v>
          </cell>
          <cell r="M273">
            <v>15086538</v>
          </cell>
          <cell r="O273" t="str">
            <v>All people</v>
          </cell>
          <cell r="P273">
            <v>0.4</v>
          </cell>
          <cell r="Q273">
            <v>0.5</v>
          </cell>
          <cell r="R273">
            <v>0.5</v>
          </cell>
          <cell r="S273">
            <v>0.5</v>
          </cell>
          <cell r="T273">
            <v>0.5</v>
          </cell>
          <cell r="U273">
            <v>0.6</v>
          </cell>
          <cell r="V273">
            <v>0.6</v>
          </cell>
          <cell r="X273" t="str">
            <v>All people</v>
          </cell>
          <cell r="Y273">
            <v>104534.83200000001</v>
          </cell>
          <cell r="Z273">
            <v>133947.24</v>
          </cell>
          <cell r="AA273">
            <v>136796.37</v>
          </cell>
          <cell r="AB273">
            <v>141430.44</v>
          </cell>
          <cell r="AC273">
            <v>144869.04999999999</v>
          </cell>
          <cell r="AD273">
            <v>177147.24</v>
          </cell>
          <cell r="AE273">
            <v>181038.45599999998</v>
          </cell>
          <cell r="AG273" t="str">
            <v>All people</v>
          </cell>
          <cell r="AP273" t="str">
            <v>All people</v>
          </cell>
        </row>
        <row r="274">
          <cell r="G274">
            <v>3112866</v>
          </cell>
          <cell r="H274">
            <v>2813578</v>
          </cell>
          <cell r="I274">
            <v>2717806</v>
          </cell>
          <cell r="J274">
            <v>2684711</v>
          </cell>
          <cell r="K274">
            <v>2544037</v>
          </cell>
          <cell r="L274">
            <v>2585416</v>
          </cell>
          <cell r="M274">
            <v>2364453</v>
          </cell>
          <cell r="O274" t="str">
            <v>Current Smoker (daily or occasional)</v>
          </cell>
          <cell r="P274">
            <v>1.1000000000000001</v>
          </cell>
          <cell r="Q274">
            <v>1.6</v>
          </cell>
          <cell r="R274">
            <v>1.5</v>
          </cell>
          <cell r="S274">
            <v>1.6</v>
          </cell>
          <cell r="T274">
            <v>1.8</v>
          </cell>
          <cell r="U274">
            <v>1.9</v>
          </cell>
          <cell r="V274">
            <v>2</v>
          </cell>
          <cell r="X274" t="str">
            <v>Current Smoker (daily or occasional)</v>
          </cell>
          <cell r="Y274">
            <v>68483.051999999996</v>
          </cell>
          <cell r="Z274">
            <v>90034.495999999999</v>
          </cell>
          <cell r="AA274">
            <v>81534.179999999993</v>
          </cell>
          <cell r="AB274">
            <v>85910.752000000008</v>
          </cell>
          <cell r="AC274">
            <v>91585.332000000009</v>
          </cell>
          <cell r="AD274">
            <v>98245.80799999999</v>
          </cell>
          <cell r="AE274">
            <v>94578.12</v>
          </cell>
          <cell r="AG274" t="str">
            <v>Current Smoker (daily or occasional)</v>
          </cell>
          <cell r="AH274">
            <v>0.23822612543156907</v>
          </cell>
          <cell r="AI274">
            <v>0.21005121120823392</v>
          </cell>
          <cell r="AJ274">
            <v>0.1986753011063086</v>
          </cell>
          <cell r="AK274">
            <v>0.18982554250697375</v>
          </cell>
          <cell r="AL274">
            <v>0.17560942105991584</v>
          </cell>
          <cell r="AM274">
            <v>0.17513675064878234</v>
          </cell>
          <cell r="AN274">
            <v>0.15672601626695271</v>
          </cell>
          <cell r="AP274" t="str">
            <v>Current Smoker (daily or occasional)</v>
          </cell>
          <cell r="AQ274">
            <v>5.24097475949452E-3</v>
          </cell>
          <cell r="AR274">
            <v>6.301536336247018E-3</v>
          </cell>
          <cell r="AS274">
            <v>5.5629084309766407E-3</v>
          </cell>
          <cell r="AT274">
            <v>6.0744173602231607E-3</v>
          </cell>
          <cell r="AU274">
            <v>6.3219391581569705E-3</v>
          </cell>
          <cell r="AV274">
            <v>6.655196524653728E-3</v>
          </cell>
          <cell r="AW274">
            <v>6.2690406506781086E-3</v>
          </cell>
        </row>
        <row r="275">
          <cell r="G275">
            <v>2543309</v>
          </cell>
          <cell r="H275">
            <v>2187144</v>
          </cell>
          <cell r="I275">
            <v>2049802</v>
          </cell>
          <cell r="J275">
            <v>2115741</v>
          </cell>
          <cell r="K275">
            <v>1944161</v>
          </cell>
          <cell r="L275">
            <v>1959463</v>
          </cell>
          <cell r="M275">
            <v>1790957</v>
          </cell>
          <cell r="O275" t="str">
            <v>Daily Smoker</v>
          </cell>
          <cell r="P275">
            <v>1.4</v>
          </cell>
          <cell r="Q275">
            <v>1.6</v>
          </cell>
          <cell r="R275">
            <v>1.5</v>
          </cell>
          <cell r="S275">
            <v>1.6</v>
          </cell>
          <cell r="T275">
            <v>2.1</v>
          </cell>
          <cell r="U275">
            <v>2.8</v>
          </cell>
          <cell r="V275">
            <v>2.2999999999999998</v>
          </cell>
          <cell r="X275" t="str">
            <v>Daily Smoker</v>
          </cell>
          <cell r="Y275">
            <v>71212.651999999987</v>
          </cell>
          <cell r="Z275">
            <v>69988.608000000007</v>
          </cell>
          <cell r="AA275">
            <v>61494.06</v>
          </cell>
          <cell r="AB275">
            <v>67703.712</v>
          </cell>
          <cell r="AC275">
            <v>81654.762000000002</v>
          </cell>
          <cell r="AD275">
            <v>109729.92799999999</v>
          </cell>
          <cell r="AE275">
            <v>82384.021999999997</v>
          </cell>
          <cell r="AG275" t="str">
            <v>Daily Smoker</v>
          </cell>
          <cell r="AH275">
            <v>0.1946382044216611</v>
          </cell>
          <cell r="AI275">
            <v>0.16328399151785433</v>
          </cell>
          <cell r="AJ275">
            <v>0.14984330359058504</v>
          </cell>
          <cell r="AK275">
            <v>0.1495958720060547</v>
          </cell>
          <cell r="AL275">
            <v>0.1342012665921396</v>
          </cell>
          <cell r="AM275">
            <v>0.13273453201980454</v>
          </cell>
          <cell r="AN275">
            <v>0.11871225857118446</v>
          </cell>
          <cell r="AP275" t="str">
            <v>Daily Smoker</v>
          </cell>
          <cell r="AQ275">
            <v>5.4498697238065108E-3</v>
          </cell>
          <cell r="AR275">
            <v>4.8985197455356302E-3</v>
          </cell>
          <cell r="AS275">
            <v>4.4952991077175505E-3</v>
          </cell>
          <cell r="AT275">
            <v>4.787067904193751E-3</v>
          </cell>
          <cell r="AU275">
            <v>5.6364531968698638E-3</v>
          </cell>
          <cell r="AV275">
            <v>7.4331337931090539E-3</v>
          </cell>
          <cell r="AW275">
            <v>5.4607638942744847E-3</v>
          </cell>
        </row>
        <row r="276">
          <cell r="G276">
            <v>569557</v>
          </cell>
          <cell r="H276">
            <v>626434</v>
          </cell>
          <cell r="I276">
            <v>668004</v>
          </cell>
          <cell r="J276">
            <v>568970</v>
          </cell>
          <cell r="K276">
            <v>599876</v>
          </cell>
          <cell r="L276">
            <v>625953</v>
          </cell>
          <cell r="M276">
            <v>573496</v>
          </cell>
          <cell r="O276" t="str">
            <v xml:space="preserve">Occasional smoker (all) </v>
          </cell>
          <cell r="P276">
            <v>3</v>
          </cell>
          <cell r="Q276">
            <v>3.3</v>
          </cell>
          <cell r="R276">
            <v>3.2</v>
          </cell>
          <cell r="S276">
            <v>3.4</v>
          </cell>
          <cell r="T276">
            <v>3.7</v>
          </cell>
          <cell r="U276">
            <v>4</v>
          </cell>
          <cell r="V276">
            <v>4</v>
          </cell>
          <cell r="X276" t="str">
            <v xml:space="preserve">Occasional smoker (all) </v>
          </cell>
          <cell r="Y276">
            <v>34173.42</v>
          </cell>
          <cell r="Z276">
            <v>41344.644</v>
          </cell>
          <cell r="AA276">
            <v>42752.256000000008</v>
          </cell>
          <cell r="AB276">
            <v>38689.96</v>
          </cell>
          <cell r="AC276">
            <v>88781.648000000001</v>
          </cell>
          <cell r="AD276">
            <v>50076.24</v>
          </cell>
          <cell r="AE276">
            <v>45879.68</v>
          </cell>
          <cell r="AG276" t="str">
            <v xml:space="preserve">Occasional smoker (all) </v>
          </cell>
          <cell r="AH276">
            <v>4.3587921009907972E-2</v>
          </cell>
          <cell r="AI276">
            <v>4.6767219690379586E-2</v>
          </cell>
          <cell r="AJ276">
            <v>4.8831997515723556E-2</v>
          </cell>
          <cell r="AK276">
            <v>4.0229670500919038E-2</v>
          </cell>
          <cell r="AL276">
            <v>4.1408154467776244E-2</v>
          </cell>
          <cell r="AM276">
            <v>4.2402218628977792E-2</v>
          </cell>
          <cell r="AN276">
            <v>3.8013757695768244E-2</v>
          </cell>
          <cell r="AP276" t="str">
            <v xml:space="preserve">Occasional smoker (all) </v>
          </cell>
          <cell r="AQ276">
            <v>2.6152752605944785E-3</v>
          </cell>
          <cell r="AR276">
            <v>3.0866364995650523E-3</v>
          </cell>
          <cell r="AS276">
            <v>3.1252478410063078E-3</v>
          </cell>
          <cell r="AT276">
            <v>2.7356175940624946E-3</v>
          </cell>
          <cell r="AU276">
            <v>3.0642034306154419E-3</v>
          </cell>
          <cell r="AV276">
            <v>3.3921774903182232E-3</v>
          </cell>
          <cell r="AW276">
            <v>3.0411006156614595E-3</v>
          </cell>
        </row>
        <row r="277">
          <cell r="G277">
            <v>248188</v>
          </cell>
          <cell r="H277">
            <v>221756</v>
          </cell>
          <cell r="I277">
            <v>282955</v>
          </cell>
          <cell r="J277">
            <v>236450</v>
          </cell>
          <cell r="K277">
            <v>220802</v>
          </cell>
          <cell r="L277">
            <v>235864</v>
          </cell>
          <cell r="M277">
            <v>224799</v>
          </cell>
          <cell r="O277" t="str">
            <v xml:space="preserve">Occasional smoker (always) </v>
          </cell>
          <cell r="P277">
            <v>4.8</v>
          </cell>
          <cell r="Q277">
            <v>5.2</v>
          </cell>
          <cell r="R277">
            <v>4.5</v>
          </cell>
          <cell r="S277">
            <v>5.4</v>
          </cell>
          <cell r="T277">
            <v>5.9</v>
          </cell>
          <cell r="U277">
            <v>6.4</v>
          </cell>
          <cell r="V277">
            <v>6.4</v>
          </cell>
          <cell r="X277" t="str">
            <v xml:space="preserve">Occasional smoker (always) </v>
          </cell>
          <cell r="Y277">
            <v>23826.047999999999</v>
          </cell>
          <cell r="Z277">
            <v>23062.624</v>
          </cell>
          <cell r="AA277">
            <v>25465.95</v>
          </cell>
          <cell r="AB277">
            <v>25536.6</v>
          </cell>
          <cell r="AC277">
            <v>26054.636000000002</v>
          </cell>
          <cell r="AD277">
            <v>30190.592000000001</v>
          </cell>
          <cell r="AE277">
            <v>28774.272000000001</v>
          </cell>
          <cell r="AG277" t="str">
            <v xml:space="preserve">Occasional smoker (always) </v>
          </cell>
          <cell r="AH277">
            <v>1.8993707284094549E-2</v>
          </cell>
          <cell r="AI277">
            <v>1.6555473632752716E-2</v>
          </cell>
          <cell r="AJ277">
            <v>2.0684393891446096E-2</v>
          </cell>
          <cell r="AK277">
            <v>1.6718465982287829E-2</v>
          </cell>
          <cell r="AL277">
            <v>1.5241488779004211E-2</v>
          </cell>
          <cell r="AM277">
            <v>1.5977488556976671E-2</v>
          </cell>
          <cell r="AN277">
            <v>1.4900635255086355E-2</v>
          </cell>
          <cell r="AP277" t="str">
            <v xml:space="preserve">Occasional smoker (always) </v>
          </cell>
          <cell r="AQ277">
            <v>1.8233958992730768E-3</v>
          </cell>
          <cell r="AR277">
            <v>1.7217692578062826E-3</v>
          </cell>
          <cell r="AS277">
            <v>1.8615954502301487E-3</v>
          </cell>
          <cell r="AT277">
            <v>1.8055943260870857E-3</v>
          </cell>
          <cell r="AU277">
            <v>1.798495675922497E-3</v>
          </cell>
          <cell r="AV277">
            <v>2.0451185352930142E-3</v>
          </cell>
          <cell r="AW277">
            <v>1.9072813126510535E-3</v>
          </cell>
        </row>
        <row r="278">
          <cell r="G278">
            <v>321369</v>
          </cell>
          <cell r="H278">
            <v>404678</v>
          </cell>
          <cell r="I278">
            <v>385049</v>
          </cell>
          <cell r="J278">
            <v>332520</v>
          </cell>
          <cell r="K278">
            <v>379074</v>
          </cell>
          <cell r="L278">
            <v>390089</v>
          </cell>
          <cell r="M278">
            <v>348697</v>
          </cell>
          <cell r="O278" t="str">
            <v>Occasional smoker (former daily)</v>
          </cell>
          <cell r="P278">
            <v>3.9</v>
          </cell>
          <cell r="Q278">
            <v>3.7</v>
          </cell>
          <cell r="R278">
            <v>3.8</v>
          </cell>
          <cell r="S278">
            <v>4.4000000000000004</v>
          </cell>
          <cell r="T278">
            <v>4.4000000000000004</v>
          </cell>
          <cell r="U278">
            <v>4.8</v>
          </cell>
          <cell r="V278">
            <v>5.2</v>
          </cell>
          <cell r="X278" t="str">
            <v>Occasional smoker (former daily)</v>
          </cell>
          <cell r="Y278">
            <v>25066.781999999996</v>
          </cell>
          <cell r="Z278">
            <v>29946.172000000002</v>
          </cell>
          <cell r="AA278">
            <v>29263.723999999998</v>
          </cell>
          <cell r="AB278">
            <v>29261.760000000006</v>
          </cell>
          <cell r="AC278">
            <v>33358.512000000002</v>
          </cell>
          <cell r="AD278">
            <v>37448.544000000002</v>
          </cell>
          <cell r="AE278">
            <v>36264.488000000005</v>
          </cell>
          <cell r="AG278" t="str">
            <v>Occasional smoker (former daily)</v>
          </cell>
          <cell r="AH278">
            <v>2.459421372581342E-2</v>
          </cell>
          <cell r="AI278">
            <v>3.021174605762687E-2</v>
          </cell>
          <cell r="AJ278">
            <v>2.8147603624277456E-2</v>
          </cell>
          <cell r="AK278">
            <v>2.3511204518631208E-2</v>
          </cell>
          <cell r="AL278">
            <v>2.6166665688772031E-2</v>
          </cell>
          <cell r="AM278">
            <v>2.6424730072001121E-2</v>
          </cell>
          <cell r="AN278">
            <v>2.3113122440681883E-2</v>
          </cell>
          <cell r="AP278" t="str">
            <v>Occasional smoker (former daily)</v>
          </cell>
          <cell r="AQ278">
            <v>1.9183486706134468E-3</v>
          </cell>
          <cell r="AR278">
            <v>2.2356692082643884E-3</v>
          </cell>
          <cell r="AS278">
            <v>2.1392178754450868E-3</v>
          </cell>
          <cell r="AT278">
            <v>2.0689859976395462E-3</v>
          </cell>
          <cell r="AU278">
            <v>2.3026665806119388E-3</v>
          </cell>
          <cell r="AV278">
            <v>2.5367740869121076E-3</v>
          </cell>
          <cell r="AW278">
            <v>2.4037647338309158E-3</v>
          </cell>
        </row>
        <row r="279">
          <cell r="G279">
            <v>4433637</v>
          </cell>
          <cell r="H279">
            <v>4870253</v>
          </cell>
          <cell r="I279">
            <v>4857780</v>
          </cell>
          <cell r="J279">
            <v>4798473</v>
          </cell>
          <cell r="K279">
            <v>4960993</v>
          </cell>
          <cell r="L279">
            <v>5017611</v>
          </cell>
          <cell r="M279">
            <v>5168719</v>
          </cell>
          <cell r="O279" t="str">
            <v>Former Smoker (daily or occasional)</v>
          </cell>
          <cell r="P279">
            <v>1</v>
          </cell>
          <cell r="Q279">
            <v>1</v>
          </cell>
          <cell r="R279">
            <v>1</v>
          </cell>
          <cell r="S279">
            <v>1.1000000000000001</v>
          </cell>
          <cell r="T279">
            <v>1.2</v>
          </cell>
          <cell r="U279">
            <v>1.2</v>
          </cell>
          <cell r="V279">
            <v>1.2</v>
          </cell>
          <cell r="X279" t="str">
            <v>Former Smoker (daily or occasional)</v>
          </cell>
          <cell r="Y279">
            <v>88672.74</v>
          </cell>
          <cell r="Z279">
            <v>97405.06</v>
          </cell>
          <cell r="AA279">
            <v>97155.6</v>
          </cell>
          <cell r="AB279">
            <v>105566.40600000002</v>
          </cell>
          <cell r="AC279">
            <v>119063.83199999999</v>
          </cell>
          <cell r="AD279">
            <v>120422.664</v>
          </cell>
          <cell r="AE279">
            <v>124049.25599999999</v>
          </cell>
          <cell r="AG279" t="str">
            <v>Former Smoker (daily or occasional)</v>
          </cell>
          <cell r="AH279">
            <v>0.33930401303940488</v>
          </cell>
          <cell r="AI279">
            <v>0.36359487511650107</v>
          </cell>
          <cell r="AJ279">
            <v>0.35511030007594502</v>
          </cell>
          <cell r="AK279">
            <v>0.33928148706883754</v>
          </cell>
          <cell r="AL279">
            <v>0.34244671308329833</v>
          </cell>
          <cell r="AM279">
            <v>0.33989427100303682</v>
          </cell>
          <cell r="AN279">
            <v>0.34260471156470756</v>
          </cell>
          <cell r="AP279" t="str">
            <v>Former Smoker (daily or occasional)</v>
          </cell>
          <cell r="AQ279">
            <v>6.1074722347092877E-3</v>
          </cell>
          <cell r="AR279">
            <v>6.5447077520970195E-3</v>
          </cell>
          <cell r="AS279">
            <v>6.391985401367011E-3</v>
          </cell>
          <cell r="AT279">
            <v>6.7856297413767504E-3</v>
          </cell>
          <cell r="AU279">
            <v>6.8489342616659668E-3</v>
          </cell>
          <cell r="AV279">
            <v>6.7978854200607362E-3</v>
          </cell>
          <cell r="AW279">
            <v>8.2225130775529804E-3</v>
          </cell>
        </row>
        <row r="280">
          <cell r="G280">
            <v>2533168</v>
          </cell>
          <cell r="H280">
            <v>2805653</v>
          </cell>
          <cell r="I280">
            <v>2818368</v>
          </cell>
          <cell r="J280">
            <v>2875864</v>
          </cell>
          <cell r="K280">
            <v>2916004</v>
          </cell>
          <cell r="L280">
            <v>2982157</v>
          </cell>
          <cell r="M280">
            <v>2998854</v>
          </cell>
          <cell r="O280" t="str">
            <v>Former smoker (daily)</v>
          </cell>
          <cell r="P280">
            <v>1.4</v>
          </cell>
          <cell r="Q280">
            <v>1.6</v>
          </cell>
          <cell r="R280">
            <v>1.5</v>
          </cell>
          <cell r="S280">
            <v>1.6</v>
          </cell>
          <cell r="T280">
            <v>1.8</v>
          </cell>
          <cell r="U280">
            <v>1.9</v>
          </cell>
          <cell r="V280">
            <v>2</v>
          </cell>
          <cell r="X280" t="str">
            <v>Former smoker (daily)</v>
          </cell>
          <cell r="Y280">
            <v>70928.703999999998</v>
          </cell>
          <cell r="Z280">
            <v>89780.895999999993</v>
          </cell>
          <cell r="AA280">
            <v>84551.039999999994</v>
          </cell>
          <cell r="AB280">
            <v>92027.648000000001</v>
          </cell>
          <cell r="AC280">
            <v>104976.144</v>
          </cell>
          <cell r="AD280">
            <v>113321.966</v>
          </cell>
          <cell r="AE280">
            <v>119954.16</v>
          </cell>
          <cell r="AG280" t="str">
            <v>Former smoker (daily)</v>
          </cell>
          <cell r="AH280">
            <v>0.19386211860942199</v>
          </cell>
          <cell r="AI280">
            <v>0.20945956034629754</v>
          </cell>
          <cell r="AJ280">
            <v>0.20602651956334805</v>
          </cell>
          <cell r="AK280">
            <v>0.20334123262290635</v>
          </cell>
          <cell r="AL280">
            <v>0.20128550577228194</v>
          </cell>
          <cell r="AM280">
            <v>0.202012088926703</v>
          </cell>
          <cell r="AN280">
            <v>0.1987768167885833</v>
          </cell>
          <cell r="AP280" t="str">
            <v>Former smoker (daily)</v>
          </cell>
          <cell r="AQ280">
            <v>5.4281393210638155E-3</v>
          </cell>
          <cell r="AR280">
            <v>6.2837868103889256E-3</v>
          </cell>
          <cell r="AS280">
            <v>5.7687425477737451E-3</v>
          </cell>
          <cell r="AT280">
            <v>6.506919443933004E-3</v>
          </cell>
          <cell r="AU280">
            <v>7.2462782078021506E-3</v>
          </cell>
          <cell r="AV280">
            <v>7.2724352013613077E-3</v>
          </cell>
          <cell r="AW280">
            <v>7.9510726715433314E-3</v>
          </cell>
        </row>
        <row r="281">
          <cell r="G281">
            <v>1846288</v>
          </cell>
          <cell r="H281">
            <v>2064600</v>
          </cell>
          <cell r="I281">
            <v>2039412</v>
          </cell>
          <cell r="J281">
            <v>1922609</v>
          </cell>
          <cell r="K281">
            <v>2044989</v>
          </cell>
          <cell r="L281">
            <v>2035454</v>
          </cell>
          <cell r="M281">
            <v>2169865</v>
          </cell>
          <cell r="O281" t="str">
            <v>Former smoker (occasional)</v>
          </cell>
          <cell r="P281">
            <v>1.7</v>
          </cell>
          <cell r="Q281">
            <v>1.6</v>
          </cell>
          <cell r="R281">
            <v>1.5</v>
          </cell>
          <cell r="S281">
            <v>1.9</v>
          </cell>
          <cell r="T281">
            <v>1.8</v>
          </cell>
          <cell r="U281">
            <v>1.9</v>
          </cell>
          <cell r="V281">
            <v>2</v>
          </cell>
          <cell r="X281" t="str">
            <v>Former smoker (occasional)</v>
          </cell>
          <cell r="Y281">
            <v>62773.792000000001</v>
          </cell>
          <cell r="Z281">
            <v>66067.199999999997</v>
          </cell>
          <cell r="AA281">
            <v>61182.36</v>
          </cell>
          <cell r="AB281">
            <v>73059.141999999993</v>
          </cell>
          <cell r="AC281">
            <v>73619.604000000007</v>
          </cell>
          <cell r="AD281">
            <v>77347.251999999993</v>
          </cell>
          <cell r="AE281">
            <v>86794.6</v>
          </cell>
          <cell r="AG281" t="str">
            <v>Former smoker (occasional)</v>
          </cell>
          <cell r="AH281">
            <v>0.14544189442998293</v>
          </cell>
          <cell r="AI281">
            <v>0.15413531477020356</v>
          </cell>
          <cell r="AJ281">
            <v>0.14908378051259694</v>
          </cell>
          <cell r="AK281">
            <v>0.13594025444593116</v>
          </cell>
          <cell r="AL281">
            <v>0.14116120731101639</v>
          </cell>
          <cell r="AM281">
            <v>0.13788218207633379</v>
          </cell>
          <cell r="AN281">
            <v>0.14382789477612426</v>
          </cell>
          <cell r="AP281" t="str">
            <v>Former smoker (occasional)</v>
          </cell>
          <cell r="AQ281">
            <v>5.8176757771993166E-3</v>
          </cell>
          <cell r="AR281">
            <v>4.6240594431061063E-3</v>
          </cell>
          <cell r="AS281">
            <v>4.4725134153779074E-3</v>
          </cell>
          <cell r="AT281">
            <v>5.1657296689453834E-3</v>
          </cell>
          <cell r="AU281">
            <v>5.0818034631965906E-3</v>
          </cell>
          <cell r="AV281">
            <v>5.2395229189006846E-3</v>
          </cell>
          <cell r="AW281">
            <v>5.7531157910449705E-3</v>
          </cell>
        </row>
        <row r="282">
          <cell r="G282">
            <v>5520352</v>
          </cell>
          <cell r="H282">
            <v>5710893</v>
          </cell>
          <cell r="I282">
            <v>6104051</v>
          </cell>
          <cell r="J282">
            <v>6659860</v>
          </cell>
          <cell r="K282">
            <v>6981875</v>
          </cell>
          <cell r="L282">
            <v>7159243</v>
          </cell>
          <cell r="M282">
            <v>7553366</v>
          </cell>
          <cell r="O282" t="str">
            <v>Never Smoker</v>
          </cell>
          <cell r="P282">
            <v>0.9</v>
          </cell>
          <cell r="Q282">
            <v>0.9</v>
          </cell>
          <cell r="R282">
            <v>0.8</v>
          </cell>
          <cell r="S282">
            <v>0.9</v>
          </cell>
          <cell r="T282">
            <v>0.9</v>
          </cell>
          <cell r="U282">
            <v>0.9</v>
          </cell>
          <cell r="V282">
            <v>1</v>
          </cell>
          <cell r="X282" t="str">
            <v>Never Smoker</v>
          </cell>
          <cell r="Y282">
            <v>99366.335999999996</v>
          </cell>
          <cell r="Z282">
            <v>102796.07400000001</v>
          </cell>
          <cell r="AA282">
            <v>97664.815999999992</v>
          </cell>
          <cell r="AB282">
            <v>119877.48</v>
          </cell>
          <cell r="AC282">
            <v>125673.75</v>
          </cell>
          <cell r="AD282">
            <v>128866.37400000001</v>
          </cell>
          <cell r="AE282">
            <v>151067.32</v>
          </cell>
          <cell r="AG282" t="str">
            <v>Never Smoker</v>
          </cell>
          <cell r="AH282">
            <v>0.42246986152902605</v>
          </cell>
          <cell r="AI282">
            <v>0.42635391367526498</v>
          </cell>
          <cell r="AJ282">
            <v>0.44621439881774638</v>
          </cell>
          <cell r="AK282">
            <v>0.47089297042418876</v>
          </cell>
          <cell r="AL282">
            <v>0.48194386585678584</v>
          </cell>
          <cell r="AM282">
            <v>0.48496897834818087</v>
          </cell>
          <cell r="AN282">
            <v>0.50066927216833979</v>
          </cell>
          <cell r="AP282" t="str">
            <v>Never Smoker</v>
          </cell>
          <cell r="AQ282">
            <v>5.9145780614063646E-3</v>
          </cell>
          <cell r="AR282">
            <v>6.8216626188042405E-3</v>
          </cell>
          <cell r="AS282">
            <v>6.2470015834484496E-3</v>
          </cell>
          <cell r="AT282">
            <v>7.53428752678702E-3</v>
          </cell>
          <cell r="AU282">
            <v>7.711101853708574E-3</v>
          </cell>
          <cell r="AV282">
            <v>7.7595036535708936E-3</v>
          </cell>
          <cell r="AW282">
            <v>1.0013385443366796E-2</v>
          </cell>
        </row>
      </sheetData>
      <sheetData sheetId="2">
        <row r="8">
          <cell r="B8">
            <v>3</v>
          </cell>
        </row>
        <row r="18">
          <cell r="B18">
            <v>6</v>
          </cell>
        </row>
        <row r="28">
          <cell r="B28">
            <v>20</v>
          </cell>
        </row>
        <row r="30">
          <cell r="B30">
            <v>151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Table1"/>
      <sheetName val="Pivottable"/>
    </sheetNames>
    <sheetDataSet>
      <sheetData sheetId="0" refreshError="1"/>
      <sheetData sheetId="1">
        <row r="4">
          <cell r="B4" t="str">
            <v>Both men and women</v>
          </cell>
        </row>
        <row r="5">
          <cell r="B5" t="str">
            <v>Men</v>
          </cell>
        </row>
        <row r="6">
          <cell r="B6" t="str">
            <v>Women</v>
          </cell>
        </row>
        <row r="7">
          <cell r="B7">
            <v>1</v>
          </cell>
        </row>
        <row r="14">
          <cell r="B14">
            <v>2</v>
          </cell>
        </row>
        <row r="28">
          <cell r="B28">
            <v>1</v>
          </cell>
        </row>
        <row r="32">
          <cell r="B32">
            <v>0</v>
          </cell>
        </row>
        <row r="35">
          <cell r="B35">
            <v>12</v>
          </cell>
        </row>
        <row r="38">
          <cell r="B38">
            <v>2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-Waterfall-Prev"/>
      <sheetName val="Table2-Waterfall-Nbrofpeople"/>
      <sheetName val="Reworked"/>
      <sheetName val="Rawdata"/>
    </sheetNames>
    <sheetDataSet>
      <sheetData sheetId="0"/>
      <sheetData sheetId="1">
        <row r="24">
          <cell r="B24">
            <v>1</v>
          </cell>
        </row>
        <row r="25">
          <cell r="B25">
            <v>7</v>
          </cell>
        </row>
        <row r="166">
          <cell r="G166">
            <v>3560160</v>
          </cell>
          <cell r="H166">
            <v>2985712</v>
          </cell>
          <cell r="I166">
            <v>5026523</v>
          </cell>
          <cell r="J166">
            <v>3180235</v>
          </cell>
          <cell r="K166">
            <v>1846288</v>
          </cell>
          <cell r="L166">
            <v>4062657</v>
          </cell>
          <cell r="M166">
            <v>248896</v>
          </cell>
          <cell r="N166">
            <v>325552</v>
          </cell>
          <cell r="O166">
            <v>12649340</v>
          </cell>
        </row>
        <row r="167">
          <cell r="G167">
            <v>3263459</v>
          </cell>
          <cell r="H167">
            <v>2535421</v>
          </cell>
          <cell r="I167">
            <v>5543272</v>
          </cell>
          <cell r="J167">
            <v>3501323</v>
          </cell>
          <cell r="K167">
            <v>2041949</v>
          </cell>
          <cell r="L167">
            <v>4195446</v>
          </cell>
          <cell r="M167">
            <v>307076</v>
          </cell>
          <cell r="N167">
            <v>420962</v>
          </cell>
          <cell r="O167">
            <v>13002177</v>
          </cell>
        </row>
        <row r="168">
          <cell r="G168">
            <v>3155178</v>
          </cell>
          <cell r="H168">
            <v>2428773</v>
          </cell>
          <cell r="I168">
            <v>5564294</v>
          </cell>
          <cell r="J168">
            <v>3497385</v>
          </cell>
          <cell r="K168">
            <v>2066909</v>
          </cell>
          <cell r="L168">
            <v>4577205</v>
          </cell>
          <cell r="M168">
            <v>299575</v>
          </cell>
          <cell r="N168">
            <v>426830</v>
          </cell>
          <cell r="O168">
            <v>13296677</v>
          </cell>
        </row>
        <row r="169">
          <cell r="G169">
            <v>3370719</v>
          </cell>
          <cell r="H169">
            <v>2650369</v>
          </cell>
          <cell r="I169">
            <v>5553066</v>
          </cell>
          <cell r="J169">
            <v>3534732</v>
          </cell>
          <cell r="K169">
            <v>2018334</v>
          </cell>
          <cell r="L169">
            <v>4822914</v>
          </cell>
          <cell r="M169">
            <v>318113</v>
          </cell>
          <cell r="N169">
            <v>402237</v>
          </cell>
          <cell r="O169">
            <v>13746699</v>
          </cell>
        </row>
        <row r="170">
          <cell r="G170">
            <v>3299797</v>
          </cell>
          <cell r="H170">
            <v>2512715</v>
          </cell>
          <cell r="I170">
            <v>5599509</v>
          </cell>
          <cell r="J170">
            <v>3465110</v>
          </cell>
          <cell r="K170">
            <v>2134399</v>
          </cell>
          <cell r="L170">
            <v>5199603</v>
          </cell>
          <cell r="M170">
            <v>337359</v>
          </cell>
          <cell r="N170">
            <v>449723</v>
          </cell>
          <cell r="O170">
            <v>14098909</v>
          </cell>
        </row>
        <row r="171">
          <cell r="G171">
            <v>3258813</v>
          </cell>
          <cell r="H171">
            <v>2491826</v>
          </cell>
          <cell r="I171">
            <v>5825023</v>
          </cell>
          <cell r="J171">
            <v>3583523</v>
          </cell>
          <cell r="K171">
            <v>2241500</v>
          </cell>
          <cell r="L171">
            <v>5289790</v>
          </cell>
          <cell r="M171">
            <v>332920</v>
          </cell>
          <cell r="N171">
            <v>434067</v>
          </cell>
          <cell r="O171">
            <v>14373626</v>
          </cell>
        </row>
        <row r="172">
          <cell r="G172">
            <v>3198944</v>
          </cell>
          <cell r="H172">
            <v>2356726</v>
          </cell>
          <cell r="I172">
            <v>5969777</v>
          </cell>
          <cell r="J172">
            <v>3627890</v>
          </cell>
          <cell r="K172">
            <v>2341887</v>
          </cell>
          <cell r="L172">
            <v>5545736</v>
          </cell>
          <cell r="M172">
            <v>377207</v>
          </cell>
          <cell r="N172">
            <v>465011</v>
          </cell>
          <cell r="O172">
            <v>14714457</v>
          </cell>
        </row>
        <row r="176">
          <cell r="G176">
            <v>3112866</v>
          </cell>
          <cell r="H176">
            <v>2543309</v>
          </cell>
          <cell r="I176">
            <v>4433637</v>
          </cell>
          <cell r="J176">
            <v>2533168</v>
          </cell>
          <cell r="K176">
            <v>1900468</v>
          </cell>
          <cell r="L176">
            <v>5520352</v>
          </cell>
          <cell r="M176">
            <v>248188</v>
          </cell>
          <cell r="N176">
            <v>321369</v>
          </cell>
          <cell r="O176">
            <v>13066855</v>
          </cell>
        </row>
        <row r="177">
          <cell r="G177">
            <v>2813578</v>
          </cell>
          <cell r="H177">
            <v>2187144</v>
          </cell>
          <cell r="I177">
            <v>4870253</v>
          </cell>
          <cell r="J177">
            <v>2805653</v>
          </cell>
          <cell r="K177">
            <v>2064600</v>
          </cell>
          <cell r="L177">
            <v>5710893</v>
          </cell>
          <cell r="M177">
            <v>221756</v>
          </cell>
          <cell r="N177">
            <v>404678</v>
          </cell>
          <cell r="O177">
            <v>13394724</v>
          </cell>
        </row>
        <row r="178">
          <cell r="G178">
            <v>2717806</v>
          </cell>
          <cell r="H178">
            <v>2049802</v>
          </cell>
          <cell r="I178">
            <v>4857780</v>
          </cell>
          <cell r="J178">
            <v>2818368</v>
          </cell>
          <cell r="K178">
            <v>2039412</v>
          </cell>
          <cell r="L178">
            <v>6104051</v>
          </cell>
          <cell r="M178">
            <v>282955</v>
          </cell>
          <cell r="N178">
            <v>385049</v>
          </cell>
          <cell r="O178">
            <v>13679637</v>
          </cell>
        </row>
        <row r="179">
          <cell r="G179">
            <v>2684711</v>
          </cell>
          <cell r="H179">
            <v>2115741</v>
          </cell>
          <cell r="I179">
            <v>4798473</v>
          </cell>
          <cell r="J179">
            <v>2875864</v>
          </cell>
          <cell r="K179">
            <v>1922609</v>
          </cell>
          <cell r="L179">
            <v>6659860</v>
          </cell>
          <cell r="M179">
            <v>236450</v>
          </cell>
          <cell r="N179">
            <v>332520</v>
          </cell>
          <cell r="O179">
            <v>14143044</v>
          </cell>
        </row>
        <row r="180">
          <cell r="G180">
            <v>2544037</v>
          </cell>
          <cell r="H180">
            <v>1944161</v>
          </cell>
          <cell r="I180">
            <v>4960993</v>
          </cell>
          <cell r="J180">
            <v>2916004</v>
          </cell>
          <cell r="K180">
            <v>2044989</v>
          </cell>
          <cell r="L180">
            <v>6981875</v>
          </cell>
          <cell r="M180">
            <v>220802</v>
          </cell>
          <cell r="N180">
            <v>379074</v>
          </cell>
          <cell r="O180">
            <v>14486905</v>
          </cell>
        </row>
        <row r="181">
          <cell r="G181">
            <v>2585416</v>
          </cell>
          <cell r="H181">
            <v>1959463</v>
          </cell>
          <cell r="I181">
            <v>5017611</v>
          </cell>
          <cell r="J181">
            <v>2982157</v>
          </cell>
          <cell r="K181">
            <v>2035454</v>
          </cell>
          <cell r="L181">
            <v>7159243</v>
          </cell>
          <cell r="M181">
            <v>235864</v>
          </cell>
          <cell r="N181">
            <v>390089</v>
          </cell>
          <cell r="O181">
            <v>14762270</v>
          </cell>
        </row>
        <row r="182">
          <cell r="G182">
            <v>2364453</v>
          </cell>
          <cell r="H182">
            <v>1790957</v>
          </cell>
          <cell r="I182">
            <v>5168719</v>
          </cell>
          <cell r="J182">
            <v>2998854</v>
          </cell>
          <cell r="K182">
            <v>2169865</v>
          </cell>
          <cell r="L182">
            <v>7553366</v>
          </cell>
          <cell r="M182">
            <v>224799</v>
          </cell>
          <cell r="N182">
            <v>348697</v>
          </cell>
          <cell r="O182">
            <v>15086538</v>
          </cell>
        </row>
        <row r="285">
          <cell r="G285">
            <v>1870627</v>
          </cell>
          <cell r="H285">
            <v>1646892</v>
          </cell>
          <cell r="I285">
            <v>3334278</v>
          </cell>
          <cell r="J285">
            <v>2316006</v>
          </cell>
          <cell r="K285">
            <v>1018272</v>
          </cell>
          <cell r="L285">
            <v>2063407</v>
          </cell>
          <cell r="M285">
            <v>73487</v>
          </cell>
          <cell r="N285">
            <v>150248</v>
          </cell>
          <cell r="O285">
            <v>7268312</v>
          </cell>
        </row>
        <row r="286">
          <cell r="G286">
            <v>1801651</v>
          </cell>
          <cell r="H286">
            <v>1535181</v>
          </cell>
          <cell r="I286">
            <v>3854333</v>
          </cell>
          <cell r="J286">
            <v>2676029</v>
          </cell>
          <cell r="K286">
            <v>1178304</v>
          </cell>
          <cell r="L286">
            <v>2153322</v>
          </cell>
          <cell r="M286">
            <v>70441</v>
          </cell>
          <cell r="N286">
            <v>196029</v>
          </cell>
          <cell r="O286">
            <v>7809306</v>
          </cell>
        </row>
        <row r="287">
          <cell r="G287">
            <v>1857953</v>
          </cell>
          <cell r="H287">
            <v>1556791</v>
          </cell>
          <cell r="I287">
            <v>4070788</v>
          </cell>
          <cell r="J287">
            <v>2831933</v>
          </cell>
          <cell r="K287">
            <v>1238855</v>
          </cell>
          <cell r="L287">
            <v>2367526</v>
          </cell>
          <cell r="M287">
            <v>90566</v>
          </cell>
          <cell r="N287">
            <v>210596</v>
          </cell>
          <cell r="O287">
            <v>8296267</v>
          </cell>
        </row>
        <row r="288">
          <cell r="G288">
            <v>2061114</v>
          </cell>
          <cell r="H288">
            <v>1768645</v>
          </cell>
          <cell r="I288">
            <v>4092929</v>
          </cell>
          <cell r="J288">
            <v>2835045</v>
          </cell>
          <cell r="K288">
            <v>1257884</v>
          </cell>
          <cell r="L288">
            <v>2757772</v>
          </cell>
          <cell r="M288">
            <v>98899</v>
          </cell>
          <cell r="N288">
            <v>193570</v>
          </cell>
          <cell r="O288">
            <v>8911815</v>
          </cell>
        </row>
        <row r="289">
          <cell r="G289">
            <v>2134218</v>
          </cell>
          <cell r="H289">
            <v>1797666</v>
          </cell>
          <cell r="I289">
            <v>4340189</v>
          </cell>
          <cell r="J289">
            <v>2910413</v>
          </cell>
          <cell r="K289">
            <v>1429776</v>
          </cell>
          <cell r="L289">
            <v>2890398</v>
          </cell>
          <cell r="M289">
            <v>81401</v>
          </cell>
          <cell r="N289">
            <v>255151</v>
          </cell>
          <cell r="O289">
            <v>9364805</v>
          </cell>
        </row>
        <row r="290">
          <cell r="G290">
            <v>2144372</v>
          </cell>
          <cell r="H290">
            <v>1806746</v>
          </cell>
          <cell r="I290">
            <v>4384759</v>
          </cell>
          <cell r="J290">
            <v>2915764</v>
          </cell>
          <cell r="K290">
            <v>1468995</v>
          </cell>
          <cell r="L290">
            <v>3083615</v>
          </cell>
          <cell r="M290">
            <v>95542</v>
          </cell>
          <cell r="N290">
            <v>242084</v>
          </cell>
          <cell r="O290">
            <v>9612746</v>
          </cell>
        </row>
        <row r="291">
          <cell r="G291">
            <v>2032570</v>
          </cell>
          <cell r="H291">
            <v>1688855</v>
          </cell>
          <cell r="I291">
            <v>4406258</v>
          </cell>
          <cell r="J291">
            <v>2853228</v>
          </cell>
          <cell r="K291">
            <v>1553030</v>
          </cell>
          <cell r="L291">
            <v>3298651</v>
          </cell>
          <cell r="M291">
            <v>115268</v>
          </cell>
          <cell r="N291">
            <v>228447</v>
          </cell>
          <cell r="O291">
            <v>9737479</v>
          </cell>
        </row>
        <row r="327">
          <cell r="G327">
            <v>209873</v>
          </cell>
          <cell r="H327">
            <v>185523</v>
          </cell>
          <cell r="I327">
            <v>1079516</v>
          </cell>
          <cell r="J327">
            <v>876676</v>
          </cell>
          <cell r="K327">
            <v>277324</v>
          </cell>
          <cell r="L327">
            <v>298411</v>
          </cell>
          <cell r="M327">
            <v>7551</v>
          </cell>
          <cell r="N327">
            <v>16799</v>
          </cell>
          <cell r="O327">
            <v>1587800</v>
          </cell>
        </row>
        <row r="328">
          <cell r="G328">
            <v>189100</v>
          </cell>
          <cell r="H328">
            <v>163024</v>
          </cell>
          <cell r="I328">
            <v>1144105</v>
          </cell>
          <cell r="J328">
            <v>926028</v>
          </cell>
          <cell r="K328">
            <v>218077</v>
          </cell>
          <cell r="L328">
            <v>309350</v>
          </cell>
          <cell r="M328">
            <v>7749</v>
          </cell>
          <cell r="N328">
            <v>18327</v>
          </cell>
          <cell r="O328">
            <v>1642555</v>
          </cell>
        </row>
        <row r="329">
          <cell r="G329">
            <v>193885</v>
          </cell>
          <cell r="H329">
            <v>169421</v>
          </cell>
          <cell r="I329">
            <v>1199675</v>
          </cell>
          <cell r="J329">
            <v>966871</v>
          </cell>
          <cell r="K329">
            <v>232804</v>
          </cell>
          <cell r="L329">
            <v>340007</v>
          </cell>
          <cell r="M329">
            <v>5777</v>
          </cell>
          <cell r="N329">
            <v>18687</v>
          </cell>
          <cell r="O329">
            <v>1733567</v>
          </cell>
        </row>
        <row r="330">
          <cell r="G330">
            <v>220947</v>
          </cell>
          <cell r="H330">
            <v>189195</v>
          </cell>
          <cell r="I330">
            <v>1268693</v>
          </cell>
          <cell r="J330">
            <v>1017038</v>
          </cell>
          <cell r="K330">
            <v>251655</v>
          </cell>
          <cell r="L330">
            <v>372558</v>
          </cell>
          <cell r="M330">
            <v>8786</v>
          </cell>
          <cell r="N330">
            <v>22966</v>
          </cell>
          <cell r="O330">
            <v>1862198</v>
          </cell>
        </row>
        <row r="331">
          <cell r="G331">
            <v>227082</v>
          </cell>
          <cell r="H331">
            <v>187978</v>
          </cell>
          <cell r="I331">
            <v>1333692</v>
          </cell>
          <cell r="J331">
            <v>1056353</v>
          </cell>
          <cell r="K331">
            <v>277339</v>
          </cell>
          <cell r="L331">
            <v>434120</v>
          </cell>
          <cell r="M331">
            <v>5833</v>
          </cell>
          <cell r="N331">
            <v>33271</v>
          </cell>
          <cell r="O331">
            <v>1994894</v>
          </cell>
        </row>
        <row r="332">
          <cell r="G332">
            <v>217018</v>
          </cell>
          <cell r="H332">
            <v>189763</v>
          </cell>
          <cell r="I332">
            <v>1451954</v>
          </cell>
          <cell r="J332">
            <v>1145762</v>
          </cell>
          <cell r="K332">
            <v>306192</v>
          </cell>
          <cell r="L332">
            <v>480694</v>
          </cell>
          <cell r="M332">
            <v>5283</v>
          </cell>
          <cell r="N332">
            <v>21972</v>
          </cell>
          <cell r="O332">
            <v>2149666</v>
          </cell>
        </row>
        <row r="333">
          <cell r="G333">
            <v>253093</v>
          </cell>
          <cell r="H333">
            <v>217383</v>
          </cell>
          <cell r="I333">
            <v>1565832</v>
          </cell>
          <cell r="J333">
            <v>1194740</v>
          </cell>
          <cell r="K333">
            <v>371092</v>
          </cell>
          <cell r="L333">
            <v>534417</v>
          </cell>
          <cell r="M333">
            <v>8843</v>
          </cell>
          <cell r="N333">
            <v>26867</v>
          </cell>
          <cell r="O333">
            <v>2353342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showGridLines="0" tabSelected="1" workbookViewId="0">
      <selection sqref="A1:XFD1048576"/>
    </sheetView>
  </sheetViews>
  <sheetFormatPr defaultRowHeight="15" x14ac:dyDescent="0.25"/>
  <sheetData>
    <row r="2" spans="2:7" x14ac:dyDescent="0.25">
      <c r="B2" s="126" t="s">
        <v>111</v>
      </c>
      <c r="C2" s="126"/>
      <c r="D2" s="126"/>
      <c r="E2" s="126"/>
      <c r="F2" s="126"/>
      <c r="G2" s="126"/>
    </row>
    <row r="5" spans="2:7" ht="28.5" x14ac:dyDescent="0.45">
      <c r="B5" s="127" t="s">
        <v>112</v>
      </c>
    </row>
    <row r="6" spans="2:7" ht="21" x14ac:dyDescent="0.35">
      <c r="B6" s="128" t="s">
        <v>113</v>
      </c>
    </row>
    <row r="9" spans="2:7" x14ac:dyDescent="0.25">
      <c r="B9" t="s">
        <v>114</v>
      </c>
    </row>
    <row r="10" spans="2:7" x14ac:dyDescent="0.25">
      <c r="B10" s="129">
        <v>42541</v>
      </c>
    </row>
    <row r="13" spans="2:7" x14ac:dyDescent="0.25">
      <c r="B13" t="s">
        <v>115</v>
      </c>
    </row>
    <row r="14" spans="2:7" x14ac:dyDescent="0.25">
      <c r="B14" t="s">
        <v>116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BB171"/>
  <sheetViews>
    <sheetView showZeros="0" topLeftCell="C1" zoomScale="70" zoomScaleNormal="70" workbookViewId="0">
      <selection activeCell="AA19" sqref="AA19"/>
    </sheetView>
  </sheetViews>
  <sheetFormatPr defaultColWidth="10.7109375" defaultRowHeight="15" x14ac:dyDescent="0.25"/>
  <cols>
    <col min="1" max="1" width="10.7109375" hidden="1" customWidth="1"/>
    <col min="2" max="2" width="19.42578125" hidden="1" customWidth="1"/>
    <col min="3" max="4" width="6.42578125" customWidth="1"/>
    <col min="6" max="7" width="16.42578125" customWidth="1"/>
    <col min="8" max="16" width="13.28515625" customWidth="1"/>
  </cols>
  <sheetData>
    <row r="3" spans="2:25" s="8" customFormat="1" ht="15.75" thickBot="1" x14ac:dyDescent="0.3">
      <c r="B3"/>
      <c r="C3" s="6"/>
      <c r="D3" s="7"/>
      <c r="F3" s="6"/>
    </row>
    <row r="4" spans="2:25" s="8" customFormat="1" x14ac:dyDescent="0.25">
      <c r="B4"/>
      <c r="C4" s="6"/>
      <c r="D4" s="7"/>
      <c r="E4" s="29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/>
    </row>
    <row r="5" spans="2:25" s="8" customFormat="1" x14ac:dyDescent="0.25">
      <c r="B5" s="28"/>
      <c r="C5" s="6"/>
      <c r="D5" s="7"/>
      <c r="E5" s="32"/>
      <c r="F5" s="33"/>
      <c r="G5" s="33"/>
      <c r="H5" s="33"/>
      <c r="I5" s="33"/>
      <c r="J5" s="33"/>
      <c r="K5" s="33"/>
      <c r="L5" s="8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4"/>
    </row>
    <row r="6" spans="2:25" s="8" customFormat="1" ht="28.5" x14ac:dyDescent="0.25">
      <c r="B6" s="28" t="s">
        <v>5</v>
      </c>
      <c r="C6" s="6"/>
      <c r="D6" s="7"/>
      <c r="E6" s="32"/>
      <c r="F6" s="33"/>
      <c r="G6" s="33"/>
      <c r="H6" s="33"/>
      <c r="I6" s="33"/>
      <c r="J6" s="35" t="s">
        <v>104</v>
      </c>
      <c r="K6" s="33"/>
      <c r="L6" s="8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4"/>
    </row>
    <row r="7" spans="2:25" s="8" customFormat="1" x14ac:dyDescent="0.25">
      <c r="B7" s="28" t="s">
        <v>31</v>
      </c>
      <c r="C7" s="6"/>
      <c r="D7" s="7"/>
      <c r="E7" s="32"/>
      <c r="F7" s="33"/>
      <c r="G7" s="33"/>
      <c r="H7" s="33"/>
      <c r="I7" s="33"/>
      <c r="J7" s="118" t="s">
        <v>110</v>
      </c>
      <c r="K7" s="33"/>
      <c r="L7" s="8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4"/>
    </row>
    <row r="8" spans="2:25" s="8" customFormat="1" x14ac:dyDescent="0.25">
      <c r="B8" s="28" t="s">
        <v>32</v>
      </c>
      <c r="C8" s="6"/>
      <c r="D8" s="7"/>
      <c r="E8" s="32"/>
      <c r="F8" s="33"/>
      <c r="G8" s="33"/>
      <c r="H8" s="33"/>
      <c r="I8" s="33"/>
      <c r="J8" s="33"/>
      <c r="K8" s="33"/>
      <c r="L8" s="8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4"/>
    </row>
    <row r="9" spans="2:25" s="8" customFormat="1" x14ac:dyDescent="0.2">
      <c r="B9" s="38">
        <v>1</v>
      </c>
      <c r="C9" s="6"/>
      <c r="D9" s="7"/>
      <c r="E9" s="32"/>
      <c r="F9" s="33"/>
      <c r="G9" s="33"/>
      <c r="H9" s="33"/>
      <c r="I9" s="33"/>
      <c r="J9" s="33"/>
      <c r="K9" s="33"/>
      <c r="L9" s="83"/>
      <c r="M9" s="130"/>
      <c r="N9" s="130"/>
      <c r="O9" s="130"/>
      <c r="P9" s="130"/>
      <c r="Q9" s="130"/>
      <c r="R9" s="130"/>
      <c r="S9" s="130"/>
      <c r="T9" s="130"/>
      <c r="U9" s="130"/>
      <c r="V9" s="33"/>
      <c r="W9" s="33"/>
      <c r="X9" s="33"/>
      <c r="Y9" s="34"/>
    </row>
    <row r="10" spans="2:25" s="8" customFormat="1" x14ac:dyDescent="0.25">
      <c r="B10" s="28" t="s">
        <v>24</v>
      </c>
      <c r="C10" s="6"/>
      <c r="D10" s="7"/>
      <c r="E10" s="32"/>
      <c r="F10" s="33"/>
      <c r="G10" s="33"/>
      <c r="H10" s="33"/>
      <c r="I10" s="33"/>
      <c r="J10" s="33"/>
      <c r="K10" s="33"/>
      <c r="L10" s="83"/>
      <c r="M10" s="83"/>
      <c r="N10" s="84"/>
      <c r="O10" s="84"/>
      <c r="P10" s="84"/>
      <c r="Q10" s="84"/>
      <c r="R10" s="84"/>
      <c r="S10" s="33"/>
      <c r="T10" s="33"/>
      <c r="U10" s="33"/>
      <c r="V10" s="33"/>
      <c r="W10" s="33"/>
      <c r="X10" s="33"/>
      <c r="Y10" s="34"/>
    </row>
    <row r="11" spans="2:25" s="8" customFormat="1" x14ac:dyDescent="0.25">
      <c r="B11" s="28" t="s">
        <v>1</v>
      </c>
      <c r="C11" s="6"/>
      <c r="D11" s="7"/>
      <c r="E11" s="32"/>
      <c r="F11" s="33"/>
      <c r="G11" s="33"/>
      <c r="H11" s="33"/>
      <c r="I11" s="33"/>
      <c r="J11" s="33"/>
      <c r="K11" s="33"/>
      <c r="L11" s="83"/>
      <c r="M11" s="83"/>
      <c r="N11" s="84"/>
      <c r="O11" s="84"/>
      <c r="P11" s="84"/>
      <c r="Q11" s="84"/>
      <c r="R11" s="84"/>
      <c r="S11" s="33"/>
      <c r="T11" s="33"/>
      <c r="U11" s="33"/>
      <c r="V11" s="33"/>
      <c r="W11" s="33"/>
      <c r="X11" s="33"/>
      <c r="Y11" s="34"/>
    </row>
    <row r="12" spans="2:25" s="8" customFormat="1" x14ac:dyDescent="0.25">
      <c r="B12" s="28" t="s">
        <v>2</v>
      </c>
      <c r="C12" s="6"/>
      <c r="D12" s="7"/>
      <c r="E12" s="32"/>
      <c r="F12" s="33"/>
      <c r="G12" s="33" t="s">
        <v>95</v>
      </c>
      <c r="H12" s="33"/>
      <c r="I12" s="33"/>
      <c r="J12" s="33"/>
      <c r="K12" s="33"/>
      <c r="L12" s="83"/>
      <c r="M12" s="83"/>
      <c r="N12" s="84"/>
      <c r="O12" s="84"/>
      <c r="P12" s="84"/>
      <c r="Q12" s="84"/>
      <c r="R12" s="84"/>
      <c r="S12" s="33"/>
      <c r="T12" s="33"/>
      <c r="U12" s="33"/>
      <c r="V12" s="33"/>
      <c r="W12" s="33"/>
      <c r="X12" s="33"/>
      <c r="Y12" s="34"/>
    </row>
    <row r="13" spans="2:25" s="8" customFormat="1" x14ac:dyDescent="0.25">
      <c r="B13" s="28" t="s">
        <v>3</v>
      </c>
      <c r="C13" s="6"/>
      <c r="D13" s="7"/>
      <c r="E13" s="32"/>
      <c r="F13" s="33"/>
      <c r="G13" s="33"/>
      <c r="H13" s="33"/>
      <c r="I13" s="33"/>
      <c r="J13" s="33"/>
      <c r="K13" s="33"/>
      <c r="L13" s="83"/>
      <c r="M13" s="83"/>
      <c r="N13" s="84"/>
      <c r="O13" s="84"/>
      <c r="P13" s="84"/>
      <c r="Q13" s="84"/>
      <c r="R13" s="84"/>
      <c r="S13" s="33"/>
      <c r="T13" s="33"/>
      <c r="U13" s="33"/>
      <c r="V13" s="33"/>
      <c r="W13" s="33"/>
      <c r="X13" s="33"/>
      <c r="Y13" s="34"/>
    </row>
    <row r="14" spans="2:25" s="8" customFormat="1" x14ac:dyDescent="0.25">
      <c r="B14" s="28" t="s">
        <v>4</v>
      </c>
      <c r="C14" s="6"/>
      <c r="D14" s="7"/>
      <c r="E14" s="32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4"/>
    </row>
    <row r="15" spans="2:25" s="8" customFormat="1" x14ac:dyDescent="0.2">
      <c r="B15" s="38"/>
      <c r="C15" s="6"/>
      <c r="D15" s="7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4"/>
    </row>
    <row r="16" spans="2:25" s="8" customFormat="1" x14ac:dyDescent="0.2">
      <c r="B16" s="38">
        <v>3</v>
      </c>
      <c r="C16" s="6"/>
      <c r="D16" s="7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4"/>
    </row>
    <row r="17" spans="2:25" s="8" customFormat="1" x14ac:dyDescent="0.25">
      <c r="B17" s="28"/>
      <c r="C17" s="6"/>
      <c r="D17" s="7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4"/>
    </row>
    <row r="18" spans="2:25" s="8" customFormat="1" x14ac:dyDescent="0.25">
      <c r="B18" s="85" t="s">
        <v>70</v>
      </c>
      <c r="C18" s="6"/>
      <c r="D18" s="7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4"/>
    </row>
    <row r="19" spans="2:25" s="8" customFormat="1" x14ac:dyDescent="0.25">
      <c r="B19" s="36" t="s">
        <v>71</v>
      </c>
      <c r="C19" s="6"/>
      <c r="D19" s="7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4"/>
    </row>
    <row r="20" spans="2:25" s="8" customFormat="1" x14ac:dyDescent="0.25">
      <c r="B20" s="36" t="s">
        <v>72</v>
      </c>
      <c r="C20" s="6"/>
      <c r="D20" s="7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4"/>
    </row>
    <row r="21" spans="2:25" s="8" customFormat="1" x14ac:dyDescent="0.25">
      <c r="B21" s="36" t="s">
        <v>73</v>
      </c>
      <c r="C21" s="6"/>
      <c r="D21" s="7"/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4"/>
    </row>
    <row r="22" spans="2:25" s="8" customFormat="1" x14ac:dyDescent="0.2">
      <c r="B22" s="38">
        <v>2</v>
      </c>
      <c r="C22" s="6"/>
      <c r="D22" s="7"/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4"/>
    </row>
    <row r="23" spans="2:25" s="8" customFormat="1" x14ac:dyDescent="0.25">
      <c r="B23" s="28"/>
      <c r="C23" s="6"/>
      <c r="D23" s="7"/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4"/>
    </row>
    <row r="24" spans="2:25" s="8" customFormat="1" x14ac:dyDescent="0.25">
      <c r="C24" s="6"/>
      <c r="D24" s="7"/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4"/>
    </row>
    <row r="25" spans="2:25" s="8" customFormat="1" x14ac:dyDescent="0.25">
      <c r="B25" s="36" t="s">
        <v>83</v>
      </c>
      <c r="C25" s="6"/>
      <c r="D25" s="7"/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</row>
    <row r="26" spans="2:25" s="8" customFormat="1" x14ac:dyDescent="0.25">
      <c r="B26" s="36" t="s">
        <v>84</v>
      </c>
      <c r="C26" s="6"/>
      <c r="D26" s="7"/>
      <c r="E26" s="3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4"/>
    </row>
    <row r="27" spans="2:25" s="8" customFormat="1" x14ac:dyDescent="0.25">
      <c r="B27" s="36" t="s">
        <v>85</v>
      </c>
      <c r="C27" s="6"/>
      <c r="D27" s="7"/>
      <c r="E27" s="32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4"/>
    </row>
    <row r="28" spans="2:25" s="8" customFormat="1" x14ac:dyDescent="0.25">
      <c r="B28" s="36" t="s">
        <v>86</v>
      </c>
      <c r="C28" s="6"/>
      <c r="D28" s="7"/>
      <c r="E28" s="3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4"/>
    </row>
    <row r="29" spans="2:25" s="8" customFormat="1" x14ac:dyDescent="0.25">
      <c r="B29" s="36" t="s">
        <v>87</v>
      </c>
      <c r="C29" s="6"/>
      <c r="D29" s="7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4"/>
    </row>
    <row r="30" spans="2:25" s="8" customFormat="1" x14ac:dyDescent="0.2">
      <c r="B30" s="38">
        <v>1</v>
      </c>
      <c r="C30" s="6"/>
      <c r="D30" s="7"/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4"/>
    </row>
    <row r="31" spans="2:25" s="8" customFormat="1" ht="36" x14ac:dyDescent="0.25">
      <c r="C31" s="6"/>
      <c r="D31" s="7"/>
      <c r="E31" s="32"/>
      <c r="F31" s="116"/>
      <c r="G31" s="40" t="s">
        <v>16</v>
      </c>
      <c r="H31" s="86" t="str">
        <f t="shared" ref="H31:L35" si="0">G65</f>
        <v>Married</v>
      </c>
      <c r="I31" s="86" t="str">
        <f t="shared" si="0"/>
        <v>Common Law</v>
      </c>
      <c r="J31" s="86" t="str">
        <f t="shared" si="0"/>
        <v>Widow - Separated - Divorced</v>
      </c>
      <c r="K31" s="86" t="str">
        <f t="shared" si="0"/>
        <v>Single</v>
      </c>
      <c r="L31" s="86" t="str">
        <f t="shared" si="0"/>
        <v>All Marital</v>
      </c>
      <c r="M31" s="33"/>
      <c r="N31" s="40" t="s">
        <v>92</v>
      </c>
      <c r="O31" s="86" t="s">
        <v>57</v>
      </c>
      <c r="P31" s="86" t="s">
        <v>80</v>
      </c>
      <c r="Q31" s="86" t="s">
        <v>96</v>
      </c>
      <c r="R31" s="86" t="s">
        <v>60</v>
      </c>
      <c r="S31" s="86" t="s">
        <v>81</v>
      </c>
      <c r="T31" s="33"/>
      <c r="U31" s="33"/>
      <c r="V31" s="33"/>
      <c r="W31" s="33"/>
      <c r="X31" s="33"/>
      <c r="Y31" s="34"/>
    </row>
    <row r="32" spans="2:25" s="8" customFormat="1" x14ac:dyDescent="0.25">
      <c r="B32" s="28"/>
      <c r="C32" s="6"/>
      <c r="D32" s="7"/>
      <c r="E32" s="32"/>
      <c r="G32" s="2" t="s">
        <v>79</v>
      </c>
      <c r="H32" s="102">
        <f t="shared" si="0"/>
        <v>3912281</v>
      </c>
      <c r="I32" s="102">
        <f t="shared" si="0"/>
        <v>1211744</v>
      </c>
      <c r="J32" s="102">
        <f t="shared" si="0"/>
        <v>536220</v>
      </c>
      <c r="K32" s="102">
        <f t="shared" si="0"/>
        <v>1310627</v>
      </c>
      <c r="L32" s="102">
        <f t="shared" si="0"/>
        <v>6970872</v>
      </c>
      <c r="M32" s="33"/>
      <c r="T32" s="33"/>
      <c r="U32" s="33"/>
      <c r="V32" s="33"/>
      <c r="W32" s="33"/>
      <c r="X32" s="33"/>
      <c r="Y32" s="34"/>
    </row>
    <row r="33" spans="2:25" s="8" customFormat="1" x14ac:dyDescent="0.25">
      <c r="B33" s="28"/>
      <c r="C33" s="6"/>
      <c r="D33" s="7"/>
      <c r="E33" s="32"/>
      <c r="G33" s="2" t="s">
        <v>71</v>
      </c>
      <c r="H33" s="102">
        <f t="shared" si="0"/>
        <v>572868</v>
      </c>
      <c r="I33" s="102">
        <f t="shared" si="0"/>
        <v>368096</v>
      </c>
      <c r="J33" s="102">
        <f t="shared" si="0"/>
        <v>165218</v>
      </c>
      <c r="K33" s="102">
        <f t="shared" si="0"/>
        <v>442832</v>
      </c>
      <c r="L33" s="102">
        <f t="shared" si="0"/>
        <v>1549014</v>
      </c>
      <c r="M33" s="33"/>
      <c r="N33" s="2" t="s">
        <v>71</v>
      </c>
      <c r="O33" s="70">
        <f t="shared" ref="O33:S35" si="1">S67</f>
        <v>0.14642813233507512</v>
      </c>
      <c r="P33" s="70">
        <f t="shared" si="1"/>
        <v>0.30377373438614097</v>
      </c>
      <c r="Q33" s="70">
        <f t="shared" si="1"/>
        <v>0.30811607176159039</v>
      </c>
      <c r="R33" s="70">
        <f t="shared" si="1"/>
        <v>0.33787797748711113</v>
      </c>
      <c r="S33" s="70">
        <f t="shared" si="1"/>
        <v>0.22221237170902006</v>
      </c>
      <c r="T33" s="33"/>
      <c r="U33" s="33"/>
      <c r="V33" s="33"/>
      <c r="W33" s="33"/>
      <c r="X33" s="33"/>
      <c r="Y33" s="34"/>
    </row>
    <row r="34" spans="2:25" s="8" customFormat="1" x14ac:dyDescent="0.25">
      <c r="B34" s="28"/>
      <c r="C34" s="6"/>
      <c r="D34" s="7"/>
      <c r="E34" s="32"/>
      <c r="G34" s="2" t="s">
        <v>88</v>
      </c>
      <c r="H34" s="102">
        <f t="shared" si="0"/>
        <v>1426834</v>
      </c>
      <c r="I34" s="102">
        <f t="shared" si="0"/>
        <v>480757</v>
      </c>
      <c r="J34" s="102">
        <f t="shared" si="0"/>
        <v>171110</v>
      </c>
      <c r="K34" s="102">
        <f t="shared" si="0"/>
        <v>382187</v>
      </c>
      <c r="L34" s="102">
        <f t="shared" si="0"/>
        <v>2460888</v>
      </c>
      <c r="M34" s="33"/>
      <c r="N34" s="2" t="s">
        <v>88</v>
      </c>
      <c r="O34" s="70">
        <f t="shared" si="1"/>
        <v>0.36470642062776165</v>
      </c>
      <c r="P34" s="70">
        <f t="shared" si="1"/>
        <v>0.39674799297541397</v>
      </c>
      <c r="Q34" s="70">
        <f t="shared" si="1"/>
        <v>0.31910409906381709</v>
      </c>
      <c r="R34" s="70">
        <f t="shared" si="1"/>
        <v>0.29160623121605156</v>
      </c>
      <c r="S34" s="70">
        <f t="shared" si="1"/>
        <v>0.35302441358842912</v>
      </c>
      <c r="T34" s="33"/>
      <c r="U34" s="33"/>
      <c r="V34" s="33"/>
      <c r="W34" s="33"/>
      <c r="X34" s="33"/>
      <c r="Y34" s="34"/>
    </row>
    <row r="35" spans="2:25" s="8" customFormat="1" x14ac:dyDescent="0.25">
      <c r="B35" s="28"/>
      <c r="C35" s="6"/>
      <c r="D35" s="7"/>
      <c r="E35" s="32"/>
      <c r="G35" s="2" t="s">
        <v>89</v>
      </c>
      <c r="H35" s="102">
        <f t="shared" si="0"/>
        <v>1912579</v>
      </c>
      <c r="I35" s="102">
        <f t="shared" si="0"/>
        <v>362891</v>
      </c>
      <c r="J35" s="102">
        <f t="shared" si="0"/>
        <v>199892</v>
      </c>
      <c r="K35" s="102">
        <f t="shared" si="0"/>
        <v>485608</v>
      </c>
      <c r="L35" s="102">
        <f t="shared" si="0"/>
        <v>2960970</v>
      </c>
      <c r="M35" s="33"/>
      <c r="N35" s="2" t="s">
        <v>89</v>
      </c>
      <c r="O35" s="70">
        <f t="shared" si="1"/>
        <v>0.48886544703716323</v>
      </c>
      <c r="P35" s="70">
        <f t="shared" si="1"/>
        <v>0.29947827263844506</v>
      </c>
      <c r="Q35" s="70">
        <f t="shared" si="1"/>
        <v>0.37277982917459251</v>
      </c>
      <c r="R35" s="70">
        <f t="shared" si="1"/>
        <v>0.37051579129683732</v>
      </c>
      <c r="S35" s="70">
        <f t="shared" si="1"/>
        <v>0.42476321470255085</v>
      </c>
      <c r="T35" s="33"/>
      <c r="U35" s="33"/>
      <c r="V35" s="33"/>
      <c r="W35" s="33"/>
      <c r="X35" s="33"/>
      <c r="Y35" s="34"/>
    </row>
    <row r="36" spans="2:25" s="8" customFormat="1" x14ac:dyDescent="0.2">
      <c r="B36" s="37" t="s">
        <v>30</v>
      </c>
      <c r="C36" s="6"/>
      <c r="D36" s="7"/>
      <c r="E36" s="32"/>
      <c r="G36" s="117" t="s">
        <v>90</v>
      </c>
      <c r="H36" s="103">
        <f>G71</f>
        <v>2.4906854633179023</v>
      </c>
      <c r="I36" s="103">
        <f t="shared" ref="I36:L36" si="2">H71</f>
        <v>1.3060641789098495</v>
      </c>
      <c r="J36" s="103">
        <f>IFERROR(I71,"F")</f>
        <v>1.0356619738769384</v>
      </c>
      <c r="K36" s="103">
        <f t="shared" si="2"/>
        <v>0.86305190230155004</v>
      </c>
      <c r="L36" s="103">
        <f t="shared" si="2"/>
        <v>1.5886802830703919</v>
      </c>
      <c r="M36" s="33"/>
      <c r="N36" s="103"/>
      <c r="O36" s="103"/>
      <c r="P36" s="103"/>
      <c r="Q36" s="103"/>
      <c r="R36" s="103"/>
      <c r="S36" s="103"/>
      <c r="T36" s="33"/>
      <c r="U36" s="33"/>
      <c r="V36" s="33"/>
      <c r="W36" s="33"/>
      <c r="X36" s="33"/>
      <c r="Y36" s="34"/>
    </row>
    <row r="37" spans="2:25" s="8" customFormat="1" x14ac:dyDescent="0.2">
      <c r="B37" s="38">
        <f>IF(B9=1,0,(IF(B9=2,4,8)))</f>
        <v>0</v>
      </c>
      <c r="C37" s="6"/>
      <c r="D37" s="7"/>
      <c r="E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4"/>
    </row>
    <row r="38" spans="2:25" s="8" customFormat="1" x14ac:dyDescent="0.25">
      <c r="C38" s="6"/>
      <c r="D38" s="7"/>
      <c r="E38" s="32"/>
      <c r="F38" s="39"/>
      <c r="G38" s="124" t="s">
        <v>93</v>
      </c>
      <c r="H38" s="86"/>
      <c r="I38" s="86"/>
      <c r="J38" s="86"/>
      <c r="K38" s="86"/>
      <c r="L38" s="86"/>
      <c r="M38" s="33"/>
      <c r="N38" s="86"/>
      <c r="O38" s="124" t="s">
        <v>106</v>
      </c>
      <c r="P38" s="86"/>
      <c r="Q38" s="86"/>
      <c r="R38" s="86"/>
      <c r="S38" s="86"/>
      <c r="T38" s="33"/>
      <c r="U38" s="33"/>
      <c r="V38" s="33"/>
      <c r="W38" s="33"/>
      <c r="X38" s="33"/>
      <c r="Y38" s="34"/>
    </row>
    <row r="39" spans="2:25" s="8" customFormat="1" x14ac:dyDescent="0.2">
      <c r="B39" s="37" t="s">
        <v>15</v>
      </c>
      <c r="C39" s="6"/>
      <c r="D39" s="7"/>
      <c r="E39" s="32"/>
      <c r="G39" s="2" t="s">
        <v>79</v>
      </c>
      <c r="H39" s="102">
        <f t="shared" ref="H39:L42" si="3">G83</f>
        <v>86070.182000000015</v>
      </c>
      <c r="I39" s="102">
        <f t="shared" si="3"/>
        <v>70281.152000000002</v>
      </c>
      <c r="J39" s="102">
        <f t="shared" si="3"/>
        <v>45042.48</v>
      </c>
      <c r="K39" s="102">
        <f t="shared" si="3"/>
        <v>76016.365999999995</v>
      </c>
      <c r="L39" s="102">
        <f t="shared" si="3"/>
        <v>111533.952</v>
      </c>
      <c r="M39" s="33"/>
      <c r="N39" s="102"/>
      <c r="O39" s="102"/>
      <c r="P39" s="102"/>
      <c r="Q39" s="102"/>
      <c r="R39" s="102"/>
      <c r="S39" s="102"/>
      <c r="T39" s="33"/>
      <c r="U39" s="33"/>
      <c r="V39" s="33"/>
      <c r="W39" s="33"/>
      <c r="X39" s="33"/>
      <c r="Y39" s="34"/>
    </row>
    <row r="40" spans="2:25" s="8" customFormat="1" x14ac:dyDescent="0.2">
      <c r="B40" s="38">
        <f>IF(B16=1,0,(IF(B16=2,12,(IF(B16=3,24,(IF(B16=4,36,IF(B16=5,48,IF(B16=6,60)))))))))</f>
        <v>24</v>
      </c>
      <c r="C40" s="6"/>
      <c r="D40" s="7"/>
      <c r="E40" s="32"/>
      <c r="G40" s="2" t="s">
        <v>71</v>
      </c>
      <c r="H40" s="102">
        <f t="shared" si="3"/>
        <v>48120.912000000004</v>
      </c>
      <c r="I40" s="102">
        <f t="shared" si="3"/>
        <v>41226.752</v>
      </c>
      <c r="J40" s="102">
        <f t="shared" si="3"/>
        <v>26104.444</v>
      </c>
      <c r="K40" s="102">
        <f t="shared" si="3"/>
        <v>41626.208000000006</v>
      </c>
      <c r="L40" s="102">
        <f t="shared" si="3"/>
        <v>68156.616000000009</v>
      </c>
      <c r="M40" s="33"/>
      <c r="N40" s="102" t="str">
        <f>N33</f>
        <v>Current Smoker</v>
      </c>
      <c r="O40" s="73">
        <f t="shared" ref="O40:S42" si="4">S84</f>
        <v>1.229996311614631E-2</v>
      </c>
      <c r="P40" s="73">
        <f t="shared" si="4"/>
        <v>3.4022658251247784E-2</v>
      </c>
      <c r="Q40" s="73">
        <f t="shared" si="4"/>
        <v>4.8682339338331285E-2</v>
      </c>
      <c r="R40" s="73">
        <f t="shared" si="4"/>
        <v>3.1760529883788448E-2</v>
      </c>
      <c r="S40" s="73">
        <f t="shared" si="4"/>
        <v>9.7773443551968826E-3</v>
      </c>
      <c r="T40" s="33"/>
      <c r="U40" s="33"/>
      <c r="V40" s="33"/>
      <c r="W40" s="33"/>
      <c r="X40" s="33"/>
      <c r="Y40" s="34"/>
    </row>
    <row r="41" spans="2:25" s="8" customFormat="1" x14ac:dyDescent="0.25">
      <c r="C41" s="6"/>
      <c r="D41" s="7"/>
      <c r="E41" s="32"/>
      <c r="G41" s="2" t="s">
        <v>88</v>
      </c>
      <c r="H41" s="102">
        <f t="shared" si="3"/>
        <v>82756.372000000003</v>
      </c>
      <c r="I41" s="102">
        <f t="shared" si="3"/>
        <v>43268.13</v>
      </c>
      <c r="J41" s="102">
        <f t="shared" si="3"/>
        <v>27035.38</v>
      </c>
      <c r="K41" s="102">
        <f t="shared" si="3"/>
        <v>42804.943999999996</v>
      </c>
      <c r="L41" s="102">
        <f t="shared" si="3"/>
        <v>93513.744000000006</v>
      </c>
      <c r="M41" s="33"/>
      <c r="N41" s="102" t="str">
        <f>N34</f>
        <v>Former Smoker</v>
      </c>
      <c r="O41" s="73">
        <f t="shared" si="4"/>
        <v>2.1152972396410178E-2</v>
      </c>
      <c r="P41" s="73">
        <f t="shared" si="4"/>
        <v>3.5707319367787253E-2</v>
      </c>
      <c r="Q41" s="73">
        <f t="shared" si="4"/>
        <v>5.0418447652083101E-2</v>
      </c>
      <c r="R41" s="73">
        <f t="shared" si="4"/>
        <v>3.2659897896197776E-2</v>
      </c>
      <c r="S41" s="73">
        <f t="shared" si="4"/>
        <v>1.3414927716360305E-2</v>
      </c>
      <c r="T41" s="33"/>
      <c r="U41" s="33"/>
      <c r="V41" s="33"/>
      <c r="W41" s="33"/>
      <c r="X41" s="33"/>
      <c r="Y41" s="34"/>
    </row>
    <row r="42" spans="2:25" s="8" customFormat="1" x14ac:dyDescent="0.25">
      <c r="B42" s="28" t="s">
        <v>74</v>
      </c>
      <c r="C42" s="6"/>
      <c r="D42" s="7"/>
      <c r="E42" s="32"/>
      <c r="G42" s="2" t="s">
        <v>89</v>
      </c>
      <c r="H42" s="102">
        <f t="shared" si="3"/>
        <v>84153.47600000001</v>
      </c>
      <c r="I42" s="102">
        <f t="shared" si="3"/>
        <v>40643.791999999994</v>
      </c>
      <c r="J42" s="102">
        <f t="shared" si="3"/>
        <v>31582.936000000002</v>
      </c>
      <c r="K42" s="102">
        <f t="shared" si="3"/>
        <v>43704.72</v>
      </c>
      <c r="L42" s="102">
        <f t="shared" si="3"/>
        <v>112516.86</v>
      </c>
      <c r="M42" s="33"/>
      <c r="N42" s="102" t="str">
        <f>N35</f>
        <v>Never Smoker</v>
      </c>
      <c r="O42" s="73">
        <f t="shared" si="4"/>
        <v>2.1510079669635186E-2</v>
      </c>
      <c r="P42" s="73">
        <f t="shared" si="4"/>
        <v>3.3541566535505843E-2</v>
      </c>
      <c r="Q42" s="73">
        <f t="shared" si="4"/>
        <v>5.8899213009585623E-2</v>
      </c>
      <c r="R42" s="73">
        <f t="shared" si="4"/>
        <v>3.3346421216715355E-2</v>
      </c>
      <c r="S42" s="73">
        <f t="shared" si="4"/>
        <v>1.6141002158696932E-2</v>
      </c>
      <c r="T42" s="33"/>
      <c r="U42" s="33"/>
      <c r="V42" s="33"/>
      <c r="W42" s="33"/>
      <c r="X42" s="33"/>
      <c r="Y42" s="34"/>
    </row>
    <row r="43" spans="2:25" s="8" customFormat="1" x14ac:dyDescent="0.2">
      <c r="B43" s="38">
        <v>2</v>
      </c>
      <c r="C43" s="6"/>
      <c r="D43" s="7"/>
      <c r="E43" s="32"/>
      <c r="G43" s="117" t="s">
        <v>90</v>
      </c>
      <c r="H43" s="105">
        <f>G88</f>
        <v>0.25424519009068403</v>
      </c>
      <c r="I43" s="105">
        <f t="shared" ref="I43:L43" si="5">H88</f>
        <v>0.18765556302018613</v>
      </c>
      <c r="J43" s="105">
        <f>IFERROR(I88,"F")</f>
        <v>0.23141425909955532</v>
      </c>
      <c r="K43" s="105">
        <f t="shared" si="5"/>
        <v>0.12619459802264918</v>
      </c>
      <c r="L43" s="105">
        <f t="shared" si="5"/>
        <v>9.2362324793934136E-2</v>
      </c>
      <c r="M43" s="33"/>
      <c r="N43" s="103"/>
      <c r="O43" s="103"/>
      <c r="P43" s="103"/>
      <c r="Q43" s="103"/>
      <c r="R43" s="103"/>
      <c r="S43" s="103"/>
      <c r="T43" s="33"/>
      <c r="U43" s="33"/>
      <c r="V43" s="33"/>
      <c r="W43" s="33"/>
      <c r="X43" s="33"/>
      <c r="Y43" s="34"/>
    </row>
    <row r="44" spans="2:25" s="8" customFormat="1" x14ac:dyDescent="0.25">
      <c r="B44" s="28"/>
      <c r="C44" s="6"/>
      <c r="D44" s="7"/>
      <c r="E44" s="32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4"/>
    </row>
    <row r="45" spans="2:25" s="8" customFormat="1" x14ac:dyDescent="0.25">
      <c r="B45" s="28"/>
      <c r="C45" s="6"/>
      <c r="D45" s="7"/>
      <c r="E45" s="32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4"/>
    </row>
    <row r="46" spans="2:25" s="8" customFormat="1" x14ac:dyDescent="0.25">
      <c r="B46" s="28"/>
      <c r="C46" s="6"/>
      <c r="D46" s="7"/>
      <c r="E46" s="32"/>
      <c r="F46" s="41"/>
      <c r="G46" s="41"/>
      <c r="H46" s="41"/>
      <c r="I46" s="41"/>
      <c r="J46" s="41"/>
      <c r="K46" s="41"/>
      <c r="L46" s="41"/>
      <c r="M46" s="41"/>
      <c r="N46" s="41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4"/>
    </row>
    <row r="47" spans="2:25" s="8" customFormat="1" x14ac:dyDescent="0.25">
      <c r="B47" s="28"/>
      <c r="C47" s="6"/>
      <c r="D47" s="7"/>
      <c r="E47" s="32"/>
      <c r="F47" s="107" t="s">
        <v>17</v>
      </c>
      <c r="G47" s="108"/>
      <c r="H47" s="108"/>
      <c r="I47" s="108"/>
      <c r="J47" s="108"/>
      <c r="K47" s="108"/>
      <c r="L47" s="108"/>
      <c r="M47" s="108"/>
      <c r="N47" s="108"/>
      <c r="O47" s="108"/>
      <c r="P47" s="109"/>
      <c r="Q47" s="33"/>
      <c r="R47" s="33"/>
      <c r="S47" s="33"/>
      <c r="T47" s="33"/>
      <c r="U47" s="33"/>
      <c r="V47" s="33"/>
      <c r="W47" s="33"/>
      <c r="X47" s="33"/>
      <c r="Y47" s="34"/>
    </row>
    <row r="48" spans="2:25" s="8" customFormat="1" x14ac:dyDescent="0.25">
      <c r="B48" s="28"/>
      <c r="C48" s="6"/>
      <c r="D48" s="7"/>
      <c r="E48" s="32"/>
      <c r="F48" s="110"/>
      <c r="G48" s="64" t="s">
        <v>79</v>
      </c>
      <c r="H48" s="65">
        <f>IF(G75&lt;16.6,0,IF(G75&lt;33.4,"E", "F"))</f>
        <v>0</v>
      </c>
      <c r="I48" s="65">
        <f t="shared" ref="I48:P51" si="6">IF(H75&lt;16.6,0,IF(H75&lt;33.4,"E", "F"))</f>
        <v>0</v>
      </c>
      <c r="J48" s="65">
        <f t="shared" si="6"/>
        <v>0</v>
      </c>
      <c r="K48" s="65">
        <f t="shared" si="6"/>
        <v>0</v>
      </c>
      <c r="L48" s="65">
        <f t="shared" si="6"/>
        <v>0</v>
      </c>
      <c r="M48" s="65">
        <f t="shared" si="6"/>
        <v>0</v>
      </c>
      <c r="N48" s="65">
        <f t="shared" si="6"/>
        <v>0</v>
      </c>
      <c r="O48" s="65">
        <f t="shared" si="6"/>
        <v>0</v>
      </c>
      <c r="P48" s="111">
        <f t="shared" si="6"/>
        <v>0</v>
      </c>
      <c r="Q48" s="33"/>
      <c r="R48" s="33"/>
      <c r="S48" s="33"/>
      <c r="T48" s="33"/>
      <c r="U48" s="33"/>
      <c r="V48" s="33"/>
      <c r="W48" s="33"/>
      <c r="X48" s="33"/>
      <c r="Y48" s="34"/>
    </row>
    <row r="49" spans="2:46" s="8" customFormat="1" x14ac:dyDescent="0.25">
      <c r="B49" s="28"/>
      <c r="C49" s="6"/>
      <c r="D49" s="7"/>
      <c r="E49" s="32"/>
      <c r="F49" s="110"/>
      <c r="G49" s="64" t="s">
        <v>71</v>
      </c>
      <c r="H49" s="65">
        <f t="shared" ref="H49:H51" si="7">IF(G76&lt;16.6,0,IF(G76&lt;33.4,"E", "F"))</f>
        <v>0</v>
      </c>
      <c r="I49" s="65">
        <f t="shared" si="6"/>
        <v>0</v>
      </c>
      <c r="J49" s="65">
        <f t="shared" si="6"/>
        <v>0</v>
      </c>
      <c r="K49" s="65">
        <f t="shared" si="6"/>
        <v>0</v>
      </c>
      <c r="L49" s="65">
        <f t="shared" si="6"/>
        <v>0</v>
      </c>
      <c r="M49" s="65">
        <f t="shared" si="6"/>
        <v>0</v>
      </c>
      <c r="N49" s="65">
        <f t="shared" si="6"/>
        <v>0</v>
      </c>
      <c r="O49" s="65">
        <f t="shared" si="6"/>
        <v>0</v>
      </c>
      <c r="P49" s="111">
        <f t="shared" si="6"/>
        <v>0</v>
      </c>
      <c r="Q49" s="33"/>
      <c r="R49" s="33"/>
      <c r="S49" s="33"/>
      <c r="T49" s="33"/>
      <c r="U49" s="33"/>
      <c r="V49" s="33"/>
      <c r="W49" s="33"/>
      <c r="X49" s="33"/>
      <c r="Y49" s="34"/>
    </row>
    <row r="50" spans="2:46" s="8" customFormat="1" x14ac:dyDescent="0.25">
      <c r="B50" s="28"/>
      <c r="C50" s="6"/>
      <c r="D50" s="7"/>
      <c r="E50" s="32"/>
      <c r="F50" s="110"/>
      <c r="G50" s="64" t="s">
        <v>88</v>
      </c>
      <c r="H50" s="65">
        <f t="shared" si="7"/>
        <v>0</v>
      </c>
      <c r="I50" s="65">
        <f t="shared" si="6"/>
        <v>0</v>
      </c>
      <c r="J50" s="65">
        <f t="shared" si="6"/>
        <v>0</v>
      </c>
      <c r="K50" s="65">
        <f t="shared" si="6"/>
        <v>0</v>
      </c>
      <c r="L50" s="65">
        <f t="shared" si="6"/>
        <v>0</v>
      </c>
      <c r="M50" s="65">
        <f t="shared" si="6"/>
        <v>0</v>
      </c>
      <c r="N50" s="65">
        <f t="shared" si="6"/>
        <v>0</v>
      </c>
      <c r="O50" s="65">
        <f t="shared" si="6"/>
        <v>0</v>
      </c>
      <c r="P50" s="111">
        <f t="shared" si="6"/>
        <v>0</v>
      </c>
      <c r="Q50" s="33"/>
      <c r="R50" s="33"/>
      <c r="S50" s="33"/>
      <c r="T50" s="33"/>
      <c r="U50" s="33"/>
      <c r="V50" s="33"/>
      <c r="W50" s="33"/>
      <c r="X50" s="33"/>
      <c r="Y50" s="34"/>
    </row>
    <row r="51" spans="2:46" s="8" customFormat="1" x14ac:dyDescent="0.25">
      <c r="B51" s="28"/>
      <c r="C51" s="6"/>
      <c r="D51" s="7"/>
      <c r="E51" s="32"/>
      <c r="F51" s="110"/>
      <c r="G51" s="64" t="s">
        <v>89</v>
      </c>
      <c r="H51" s="65">
        <f t="shared" si="7"/>
        <v>0</v>
      </c>
      <c r="I51" s="65">
        <f t="shared" si="6"/>
        <v>0</v>
      </c>
      <c r="J51" s="65">
        <f t="shared" si="6"/>
        <v>0</v>
      </c>
      <c r="K51" s="65">
        <f t="shared" si="6"/>
        <v>0</v>
      </c>
      <c r="L51" s="65">
        <f t="shared" si="6"/>
        <v>0</v>
      </c>
      <c r="M51" s="65">
        <f t="shared" si="6"/>
        <v>0</v>
      </c>
      <c r="N51" s="65">
        <f t="shared" si="6"/>
        <v>0</v>
      </c>
      <c r="O51" s="65">
        <f t="shared" si="6"/>
        <v>0</v>
      </c>
      <c r="P51" s="111">
        <f t="shared" si="6"/>
        <v>0</v>
      </c>
      <c r="Q51" s="33"/>
      <c r="R51" s="33"/>
      <c r="S51" s="33"/>
      <c r="T51" s="33"/>
      <c r="U51" s="33"/>
      <c r="V51" s="33"/>
      <c r="W51" s="33"/>
      <c r="X51" s="33"/>
      <c r="Y51" s="34"/>
    </row>
    <row r="52" spans="2:46" s="8" customFormat="1" x14ac:dyDescent="0.25">
      <c r="B52" s="28"/>
      <c r="C52" s="6"/>
      <c r="D52" s="7"/>
      <c r="E52" s="32"/>
      <c r="F52" s="110"/>
      <c r="G52" s="64" t="s">
        <v>90</v>
      </c>
      <c r="H52" s="65">
        <f>IF(G80&lt;16.6,0,IF(G80&lt;33.4,"E", "F"))</f>
        <v>0</v>
      </c>
      <c r="I52" s="65">
        <f t="shared" ref="I52:P52" si="8">IF(H80&lt;16.6,0,IF(H80&lt;33.4,"E", "F"))</f>
        <v>0</v>
      </c>
      <c r="J52" s="65">
        <f t="shared" si="8"/>
        <v>0</v>
      </c>
      <c r="K52" s="65">
        <f t="shared" si="8"/>
        <v>0</v>
      </c>
      <c r="L52" s="65">
        <f t="shared" si="8"/>
        <v>0</v>
      </c>
      <c r="M52" s="65">
        <f t="shared" si="8"/>
        <v>0</v>
      </c>
      <c r="N52" s="65">
        <f t="shared" si="8"/>
        <v>0</v>
      </c>
      <c r="O52" s="65">
        <f t="shared" si="8"/>
        <v>0</v>
      </c>
      <c r="P52" s="111">
        <f t="shared" si="8"/>
        <v>0</v>
      </c>
      <c r="Q52" s="33"/>
      <c r="R52" s="33"/>
      <c r="S52" s="33"/>
      <c r="T52" s="33"/>
      <c r="U52" s="33"/>
      <c r="V52" s="33"/>
      <c r="W52" s="33"/>
      <c r="X52" s="33"/>
      <c r="Y52" s="34"/>
    </row>
    <row r="53" spans="2:46" s="8" customFormat="1" x14ac:dyDescent="0.25">
      <c r="B53" s="28"/>
      <c r="C53" s="6"/>
      <c r="D53" s="7"/>
      <c r="E53" s="32"/>
      <c r="F53" s="112"/>
      <c r="G53" s="113"/>
      <c r="H53" s="114"/>
      <c r="I53" s="114"/>
      <c r="J53" s="114"/>
      <c r="K53" s="114"/>
      <c r="L53" s="114"/>
      <c r="M53" s="114"/>
      <c r="N53" s="114"/>
      <c r="O53" s="114"/>
      <c r="P53" s="115"/>
      <c r="Q53" s="33"/>
      <c r="R53" s="33"/>
      <c r="S53" s="33"/>
      <c r="T53" s="33"/>
      <c r="U53" s="33"/>
      <c r="V53" s="33"/>
      <c r="W53" s="33"/>
      <c r="X53" s="33"/>
      <c r="Y53" s="34"/>
    </row>
    <row r="54" spans="2:46" s="8" customFormat="1" x14ac:dyDescent="0.25">
      <c r="B54" s="28"/>
      <c r="C54" s="6"/>
      <c r="D54" s="7"/>
      <c r="E54" s="32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4"/>
    </row>
    <row r="55" spans="2:46" s="8" customFormat="1" ht="15.75" thickBot="1" x14ac:dyDescent="0.3">
      <c r="B55" s="28"/>
      <c r="C55" s="6"/>
      <c r="D55" s="7"/>
      <c r="E55" s="43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5"/>
    </row>
    <row r="56" spans="2:46" s="6" customFormat="1" ht="11.25" x14ac:dyDescent="0.25">
      <c r="B56" s="46"/>
    </row>
    <row r="57" spans="2:46" s="6" customFormat="1" ht="11.25" x14ac:dyDescent="0.25">
      <c r="B57" s="46"/>
    </row>
    <row r="58" spans="2:46" s="20" customFormat="1" ht="26.25" x14ac:dyDescent="0.25">
      <c r="B58" s="47"/>
      <c r="C58" s="22"/>
      <c r="D58" s="23" t="s">
        <v>14</v>
      </c>
      <c r="F58" s="24"/>
    </row>
    <row r="59" spans="2:46" s="6" customFormat="1" ht="11.25" x14ac:dyDescent="0.25">
      <c r="B59" s="46"/>
    </row>
    <row r="60" spans="2:46" s="120" customFormat="1" x14ac:dyDescent="0.25">
      <c r="B60" s="119"/>
      <c r="E60" s="2" t="s">
        <v>105</v>
      </c>
      <c r="F60" s="121" t="s">
        <v>94</v>
      </c>
      <c r="G60" s="122" t="str">
        <f>INDEX(range,Rangevalue)</f>
        <v>Marital Status</v>
      </c>
    </row>
    <row r="61" spans="2:46" s="120" customFormat="1" ht="12.75" x14ac:dyDescent="0.25">
      <c r="B61" s="119"/>
      <c r="F61" s="121" t="s">
        <v>30</v>
      </c>
      <c r="G61" s="123" t="str">
        <f>INDEX(sex,sexvalue1)</f>
        <v>Both men and women</v>
      </c>
      <c r="H61" s="120" t="s">
        <v>76</v>
      </c>
      <c r="K61" s="120" t="str">
        <f>CONCATENATE(J63, H62,G61, H61, G62)</f>
        <v>Quit Ratio, Both men and women, 30 to 44</v>
      </c>
      <c r="S61" s="123"/>
    </row>
    <row r="62" spans="2:46" s="120" customFormat="1" ht="12.75" x14ac:dyDescent="0.25">
      <c r="B62" s="119"/>
      <c r="F62" s="121" t="s">
        <v>77</v>
      </c>
      <c r="G62" s="123" t="str">
        <f>INDEX(age,agevalue1)</f>
        <v>30 to 44</v>
      </c>
      <c r="H62" s="120" t="s">
        <v>76</v>
      </c>
      <c r="K62" s="125" t="str">
        <f>CONCATENATE(K63, H62,G61, H61, G62)</f>
        <v>Proportion of Population and Current Smokers, Both men and women, 30 to 44</v>
      </c>
      <c r="U62" s="123"/>
    </row>
    <row r="63" spans="2:46" s="120" customFormat="1" x14ac:dyDescent="0.25">
      <c r="B63" s="119"/>
      <c r="F63" s="121" t="s">
        <v>78</v>
      </c>
      <c r="G63" s="122" t="s">
        <v>16</v>
      </c>
      <c r="H63" s="122" t="s">
        <v>75</v>
      </c>
      <c r="J63" s="120" t="s">
        <v>90</v>
      </c>
      <c r="K63" s="120" t="s">
        <v>109</v>
      </c>
      <c r="U63" s="122"/>
    </row>
    <row r="64" spans="2:46" s="6" customFormat="1" ht="12.75" x14ac:dyDescent="0.25">
      <c r="B64" s="46"/>
      <c r="F64" s="49"/>
      <c r="G64" s="49" t="str">
        <f>CONCATENATE(G60,H61,G63, H62,G61, H61, G62)</f>
        <v>Marital Status, Number of people, Both men and women, 30 to 44</v>
      </c>
      <c r="K64" s="49" t="str">
        <f>CONCATENATE(G60,H61,H63, H62,G61, H62, G62)</f>
        <v>Marital Status, Prevalence, Both men and women, 30 to 44</v>
      </c>
      <c r="R64" s="49" t="str">
        <f>CONCATENATE(G63, H62,G61, H61, G62)</f>
        <v>Number of people, Both men and women, 30 to 44</v>
      </c>
      <c r="T64" s="49"/>
      <c r="V64" s="49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</row>
    <row r="65" spans="2:46" s="6" customFormat="1" x14ac:dyDescent="0.2">
      <c r="B65" s="46"/>
      <c r="E65" s="50"/>
      <c r="F65" s="51" t="s">
        <v>16</v>
      </c>
      <c r="G65" s="18" t="str">
        <f>G109</f>
        <v>Married</v>
      </c>
      <c r="H65" s="18" t="str">
        <f t="shared" ref="H65:K65" si="9">H109</f>
        <v>Common Law</v>
      </c>
      <c r="I65" s="18" t="str">
        <f t="shared" si="9"/>
        <v>Widow - Separated - Divorced</v>
      </c>
      <c r="J65" s="18" t="str">
        <f t="shared" si="9"/>
        <v>Single</v>
      </c>
      <c r="K65" s="18" t="str">
        <f t="shared" si="9"/>
        <v>All Marital</v>
      </c>
      <c r="L65" s="18"/>
      <c r="M65" s="18"/>
      <c r="N65" s="18"/>
      <c r="O65" s="18"/>
      <c r="R65" s="50" t="s">
        <v>19</v>
      </c>
      <c r="S65" s="18" t="s">
        <v>57</v>
      </c>
      <c r="T65" s="18" t="s">
        <v>80</v>
      </c>
      <c r="U65" s="18" t="s">
        <v>96</v>
      </c>
      <c r="V65" s="18" t="s">
        <v>60</v>
      </c>
      <c r="W65" s="18" t="s">
        <v>81</v>
      </c>
      <c r="X65" s="18">
        <f>INDEX(IF(Rangevalue=1,range1title,(IF(Rangevalue=2,range2title,(IF(Rangevalue=3,range3title,(IF(Rangevalue=4,range4title,range5title))))))),AP$105)</f>
        <v>0</v>
      </c>
      <c r="Y65" s="18">
        <f>INDEX(IF(Rangevalue=1,range1title,(IF(Rangevalue=2,range2title,(IF(Rangevalue=3,range3title,(IF(Rangevalue=4,range4title,range5title))))))),AQ$105)</f>
        <v>0</v>
      </c>
      <c r="Z65" s="18">
        <f>INDEX(IF(Rangevalue=1,range1title,(IF(Rangevalue=2,range2title,(IF(Rangevalue=3,range3title,(IF(Rangevalue=4,range4title,range5title))))))),AR$105)</f>
        <v>0</v>
      </c>
      <c r="AA65" s="18">
        <f>INDEX(IF(Rangevalue=1,range1title,(IF(Rangevalue=2,range2title,(IF(Rangevalue=3,range3title,(IF(Rangevalue=4,range4title,range5title))))))),AS$105)</f>
        <v>0</v>
      </c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</row>
    <row r="66" spans="2:46" s="52" customFormat="1" ht="12" x14ac:dyDescent="0.25">
      <c r="B66" s="53"/>
      <c r="E66" s="5"/>
      <c r="F66" s="2" t="s">
        <v>79</v>
      </c>
      <c r="G66" s="71">
        <f>INDEX(IF(Rangevalue=1,Range1,(IF(Rangevalue=2,Range2,(IF(Rangevalue=3,Range3,(IF(Rangevalue=4,Range4,range5))))))),sexvalue2+agevalue2+1,G$105)</f>
        <v>3912281</v>
      </c>
      <c r="H66" s="71">
        <f>INDEX(IF(Rangevalue=1,Range1,(IF(Rangevalue=2,Range2,(IF(Rangevalue=3,Range3,(IF(Rangevalue=4,Range4,range5))))))),sexvalue2+agevalue2+1,H$105)</f>
        <v>1211744</v>
      </c>
      <c r="I66" s="71">
        <f>INDEX(IF(Rangevalue=1,Range1,(IF(Rangevalue=2,Range2,(IF(Rangevalue=3,Range3,(IF(Rangevalue=4,Range4,range5))))))),sexvalue2+agevalue2+1,I$105)</f>
        <v>536220</v>
      </c>
      <c r="J66" s="71">
        <f>INDEX(IF(Rangevalue=1,Range1,(IF(Rangevalue=2,Range2,(IF(Rangevalue=3,Range3,(IF(Rangevalue=4,Range4,range5))))))),sexvalue2+agevalue2+1,J$105)</f>
        <v>1310627</v>
      </c>
      <c r="K66" s="71">
        <f>INDEX(IF(Rangevalue=1,Range1,(IF(Rangevalue=2,Range2,(IF(Rangevalue=3,Range3,(IF(Rangevalue=4,Range4,range5))))))),sexvalue2+agevalue2+1,K$105)</f>
        <v>6970872</v>
      </c>
      <c r="L66" s="71"/>
      <c r="M66" s="71"/>
      <c r="N66" s="71"/>
      <c r="O66" s="71"/>
      <c r="R66" s="2" t="s">
        <v>79</v>
      </c>
      <c r="S66" s="72">
        <f>INDEX(IF(Rangevalue=1,Range1,(IF(Rangevalue=2,Range2,(IF(Rangevalue=3,Range3,(IF(Rangevalue=4,Range4,range5))))))),sexvalue2+agevalue2+1,AK$105)</f>
        <v>1</v>
      </c>
      <c r="T66" s="72">
        <f>INDEX(IF(Rangevalue=1,Range1,(IF(Rangevalue=2,Range2,(IF(Rangevalue=3,Range3,(IF(Rangevalue=4,Range4,range5))))))),sexvalue2+agevalue2+1,AL$105)</f>
        <v>1</v>
      </c>
      <c r="U66" s="72">
        <f>INDEX(IF(Rangevalue=1,Range1,(IF(Rangevalue=2,Range2,(IF(Rangevalue=3,Range3,(IF(Rangevalue=4,Range4,range5))))))),sexvalue2+agevalue2+1,AM$105)</f>
        <v>1</v>
      </c>
      <c r="V66" s="72">
        <f>INDEX(IF(Rangevalue=1,Range1,(IF(Rangevalue=2,Range2,(IF(Rangevalue=3,Range3,(IF(Rangevalue=4,Range4,range5))))))),sexvalue2+agevalue2+1,AN$105)</f>
        <v>1</v>
      </c>
      <c r="W66" s="72">
        <f>INDEX(IF(Rangevalue=1,Range1,(IF(Rangevalue=2,Range2,(IF(Rangevalue=3,Range3,(IF(Rangevalue=4,Range4,range5))))))),sexvalue2+agevalue2+1,AO$105)</f>
        <v>1</v>
      </c>
      <c r="X66" s="72">
        <f t="shared" ref="X66" si="10">INDEX(IF(Rangevalue=1,Range1,(IF(Rangevalue=2,Range2,(IF(Rangevalue=3,Range3,(IF(Rangevalue=4,Range4,range5))))))),sexvalue2+agevalue2+behaviourvalue2-1,AP$105)</f>
        <v>0</v>
      </c>
      <c r="Y66" s="72">
        <f>INDEX(IF(Rangevalue=1,Range1,(IF(Rangevalue=2,Range2,(IF(Rangevalue=3,Range3,(IF(Rangevalue=4,Range4,Range4))))))),sexvalue2+agevalue2+behaviourvalue2-1,AQ$105)</f>
        <v>0</v>
      </c>
      <c r="Z66" s="72">
        <f>INDEX(IF(Rangevalue=1,Range1,(IF(Rangevalue=2,Range2,(IF(Rangevalue=3,Range3,(IF(Rangevalue=4,Range4,Range4))))))),sexvalue2+agevalue2+behaviourvalue2-1,AR$105)</f>
        <v>0</v>
      </c>
      <c r="AA66" s="72">
        <f>INDEX(IF(Rangevalue=1,Range1,(IF(Rangevalue=2,Range2,(IF(Rangevalue=3,Range3,(IF(Rangevalue=4,Range4,Range4))))))),sexvalue2+agevalue2+behaviourvalue2-1,AS$105)</f>
        <v>0</v>
      </c>
      <c r="AB66" s="6"/>
      <c r="AC66" s="6"/>
    </row>
    <row r="67" spans="2:46" s="52" customFormat="1" ht="12" x14ac:dyDescent="0.25">
      <c r="B67" s="53"/>
      <c r="E67" s="2"/>
      <c r="F67" s="2" t="s">
        <v>71</v>
      </c>
      <c r="G67" s="71">
        <f>INDEX(IF(Rangevalue=1,Range1,(IF(Rangevalue=2,Range2,(IF(Rangevalue=3,Range3,(IF(Rangevalue=4,Range4,range5))))))),sexvalue2+agevalue2+2,G$105)</f>
        <v>572868</v>
      </c>
      <c r="H67" s="71">
        <f>INDEX(IF(Rangevalue=1,Range1,(IF(Rangevalue=2,Range2,(IF(Rangevalue=3,Range3,(IF(Rangevalue=4,Range4,range5))))))),sexvalue2+agevalue2+2,H$105)</f>
        <v>368096</v>
      </c>
      <c r="I67" s="71">
        <f>INDEX(IF(Rangevalue=1,Range1,(IF(Rangevalue=2,Range2,(IF(Rangevalue=3,Range3,(IF(Rangevalue=4,Range4,range5))))))),sexvalue2+agevalue2+2,I$105)</f>
        <v>165218</v>
      </c>
      <c r="J67" s="71">
        <f>INDEX(IF(Rangevalue=1,Range1,(IF(Rangevalue=2,Range2,(IF(Rangevalue=3,Range3,(IF(Rangevalue=4,Range4,range5))))))),sexvalue2+agevalue2+2,J$105)</f>
        <v>442832</v>
      </c>
      <c r="K67" s="71">
        <f>INDEX(IF(Rangevalue=1,Range1,(IF(Rangevalue=2,Range2,(IF(Rangevalue=3,Range3,(IF(Rangevalue=4,Range4,range5))))))),sexvalue2+agevalue2+2,K$105)</f>
        <v>1549014</v>
      </c>
      <c r="L67" s="71"/>
      <c r="M67" s="71"/>
      <c r="N67" s="71"/>
      <c r="O67" s="71"/>
      <c r="R67" s="2" t="s">
        <v>71</v>
      </c>
      <c r="S67" s="72">
        <f>INDEX(IF(Rangevalue=1,Range1,(IF(Rangevalue=2,Range2,(IF(Rangevalue=3,Range3,(IF(Rangevalue=4,Range4,range5))))))),sexvalue2+agevalue2+2,AK$105)</f>
        <v>0.14642813233507512</v>
      </c>
      <c r="T67" s="72">
        <f>INDEX(IF(Rangevalue=1,Range1,(IF(Rangevalue=2,Range2,(IF(Rangevalue=3,Range3,(IF(Rangevalue=4,Range4,range5))))))),sexvalue2+agevalue2+2,AL$105)</f>
        <v>0.30377373438614097</v>
      </c>
      <c r="U67" s="72">
        <f>INDEX(IF(Rangevalue=1,Range1,(IF(Rangevalue=2,Range2,(IF(Rangevalue=3,Range3,(IF(Rangevalue=4,Range4,range5))))))),sexvalue2+agevalue2+2,AM$105)</f>
        <v>0.30811607176159039</v>
      </c>
      <c r="V67" s="72">
        <f>INDEX(IF(Rangevalue=1,Range1,(IF(Rangevalue=2,Range2,(IF(Rangevalue=3,Range3,(IF(Rangevalue=4,Range4,range5))))))),sexvalue2+agevalue2+2,AN$105)</f>
        <v>0.33787797748711113</v>
      </c>
      <c r="W67" s="72">
        <f>INDEX(IF(Rangevalue=1,Range1,(IF(Rangevalue=2,Range2,(IF(Rangevalue=3,Range3,(IF(Rangevalue=4,Range4,range5))))))),sexvalue2+agevalue2+2,AO$105)</f>
        <v>0.22221237170902006</v>
      </c>
      <c r="X67" s="72">
        <f t="shared" ref="X67" si="11">INDEX(IF(Rangevalue=1,Range1,(IF(Rangevalue=2,Range2,(IF(Rangevalue=3,Range3,(IF(Rangevalue=4,Range4,range5))))))),sexvalue2+agevalue2+behaviourvalue2,AP$105)</f>
        <v>0</v>
      </c>
      <c r="Y67" s="72">
        <f>INDEX(IF(Rangevalue=1,Range1,(IF(Rangevalue=2,Range2,(IF(Rangevalue=3,Range3,(IF(Rangevalue=4,Range4,Range4))))))),sexvalue2+agevalue2+behaviourvalue2,AQ$105)</f>
        <v>0</v>
      </c>
      <c r="Z67" s="72">
        <f>INDEX(IF(Rangevalue=1,Range1,(IF(Rangevalue=2,Range2,(IF(Rangevalue=3,Range3,(IF(Rangevalue=4,Range4,Range4))))))),sexvalue2+agevalue2+behaviourvalue2,AR$105)</f>
        <v>0</v>
      </c>
      <c r="AA67" s="72">
        <f>INDEX(IF(Rangevalue=1,Range1,(IF(Rangevalue=2,Range2,(IF(Rangevalue=3,Range3,(IF(Rangevalue=4,Range4,Range4))))))),sexvalue2+agevalue2+behaviourvalue2,AS$105)</f>
        <v>0</v>
      </c>
      <c r="AB67" s="6"/>
      <c r="AC67" s="6"/>
    </row>
    <row r="68" spans="2:46" s="52" customFormat="1" ht="12" x14ac:dyDescent="0.25">
      <c r="B68" s="53"/>
      <c r="E68" s="2"/>
      <c r="F68" s="2" t="s">
        <v>88</v>
      </c>
      <c r="G68" s="71">
        <f>INDEX(IF(Rangevalue=1,Range1,(IF(Rangevalue=2,Range2,(IF(Rangevalue=3,Range3,(IF(Rangevalue=4,Range4,range5))))))),sexvalue2+agevalue2+3,G$105)</f>
        <v>1426834</v>
      </c>
      <c r="H68" s="71">
        <f>INDEX(IF(Rangevalue=1,Range1,(IF(Rangevalue=2,Range2,(IF(Rangevalue=3,Range3,(IF(Rangevalue=4,Range4,range5))))))),sexvalue2+agevalue2+3,H$105)</f>
        <v>480757</v>
      </c>
      <c r="I68" s="71">
        <f>INDEX(IF(Rangevalue=1,Range1,(IF(Rangevalue=2,Range2,(IF(Rangevalue=3,Range3,(IF(Rangevalue=4,Range4,range5))))))),sexvalue2+agevalue2+3,I$105)</f>
        <v>171110</v>
      </c>
      <c r="J68" s="71">
        <f>INDEX(IF(Rangevalue=1,Range1,(IF(Rangevalue=2,Range2,(IF(Rangevalue=3,Range3,(IF(Rangevalue=4,Range4,range5))))))),sexvalue2+agevalue2+3,J$105)</f>
        <v>382187</v>
      </c>
      <c r="K68" s="71">
        <f>INDEX(IF(Rangevalue=1,Range1,(IF(Rangevalue=2,Range2,(IF(Rangevalue=3,Range3,(IF(Rangevalue=4,Range4,range5))))))),sexvalue2+agevalue2+3,K$105)</f>
        <v>2460888</v>
      </c>
      <c r="L68" s="71"/>
      <c r="M68" s="71"/>
      <c r="N68" s="71"/>
      <c r="O68" s="71"/>
      <c r="R68" s="2" t="s">
        <v>88</v>
      </c>
      <c r="S68" s="72">
        <f>INDEX(IF(Rangevalue=1,Range1,(IF(Rangevalue=2,Range2,(IF(Rangevalue=3,Range3,(IF(Rangevalue=4,Range4,range5))))))),sexvalue2+agevalue2+3,AK$105)</f>
        <v>0.36470642062776165</v>
      </c>
      <c r="T68" s="72">
        <f>INDEX(IF(Rangevalue=1,Range1,(IF(Rangevalue=2,Range2,(IF(Rangevalue=3,Range3,(IF(Rangevalue=4,Range4,range5))))))),sexvalue2+agevalue2+3,AL$105)</f>
        <v>0.39674799297541397</v>
      </c>
      <c r="U68" s="72">
        <f>INDEX(IF(Rangevalue=1,Range1,(IF(Rangevalue=2,Range2,(IF(Rangevalue=3,Range3,(IF(Rangevalue=4,Range4,range5))))))),sexvalue2+agevalue2+3,AM$105)</f>
        <v>0.31910409906381709</v>
      </c>
      <c r="V68" s="72">
        <f>INDEX(IF(Rangevalue=1,Range1,(IF(Rangevalue=2,Range2,(IF(Rangevalue=3,Range3,(IF(Rangevalue=4,Range4,range5))))))),sexvalue2+agevalue2+3,AN$105)</f>
        <v>0.29160623121605156</v>
      </c>
      <c r="W68" s="72">
        <f>INDEX(IF(Rangevalue=1,Range1,(IF(Rangevalue=2,Range2,(IF(Rangevalue=3,Range3,(IF(Rangevalue=4,Range4,range5))))))),sexvalue2+agevalue2+3,AO$105)</f>
        <v>0.35302441358842912</v>
      </c>
      <c r="X68" s="72">
        <f t="shared" ref="X68" si="12">INDEX(IF(Rangevalue=1,Range1,(IF(Rangevalue=2,Range2,(IF(Rangevalue=3,Range3,(IF(Rangevalue=4,Range4,range5))))))),sexvalue2+agevalue2+behaviourvalue2+1,AP$105)</f>
        <v>0</v>
      </c>
      <c r="Y68" s="72">
        <f>INDEX(IF(Rangevalue=1,Range1,(IF(Rangevalue=2,Range2,(IF(Rangevalue=3,Range3,(IF(Rangevalue=4,Range4,Range4))))))),sexvalue2+agevalue2+behaviourvalue2+1,AQ$105)</f>
        <v>0</v>
      </c>
      <c r="Z68" s="72">
        <f>INDEX(IF(Rangevalue=1,Range1,(IF(Rangevalue=2,Range2,(IF(Rangevalue=3,Range3,(IF(Rangevalue=4,Range4,Range4))))))),sexvalue2+agevalue2+behaviourvalue2+1,AR$105)</f>
        <v>0</v>
      </c>
      <c r="AA68" s="72">
        <f>INDEX(IF(Rangevalue=1,Range1,(IF(Rangevalue=2,Range2,(IF(Rangevalue=3,Range3,(IF(Rangevalue=4,Range4,Range4))))))),sexvalue2+agevalue2+behaviourvalue2+1,AS$105)</f>
        <v>0</v>
      </c>
      <c r="AB68" s="6"/>
      <c r="AC68" s="6"/>
    </row>
    <row r="69" spans="2:46" s="52" customFormat="1" x14ac:dyDescent="0.25">
      <c r="B69" s="53"/>
      <c r="E69" s="54"/>
      <c r="F69" s="2" t="s">
        <v>89</v>
      </c>
      <c r="G69" s="71">
        <f>INDEX(IF(Rangevalue=1,Range1,(IF(Rangevalue=2,Range2,(IF(Rangevalue=3,Range3,(IF(Rangevalue=4,Range4,range5))))))),sexvalue2+agevalue2+4,G$105)</f>
        <v>1912579</v>
      </c>
      <c r="H69" s="71">
        <f>INDEX(IF(Rangevalue=1,Range1,(IF(Rangevalue=2,Range2,(IF(Rangevalue=3,Range3,(IF(Rangevalue=4,Range4,range5))))))),sexvalue2+agevalue2+4,H$105)</f>
        <v>362891</v>
      </c>
      <c r="I69" s="71">
        <f>INDEX(IF(Rangevalue=1,Range1,(IF(Rangevalue=2,Range2,(IF(Rangevalue=3,Range3,(IF(Rangevalue=4,Range4,range5))))))),sexvalue2+agevalue2+4,I$105)</f>
        <v>199892</v>
      </c>
      <c r="J69" s="71">
        <f>INDEX(IF(Rangevalue=1,Range1,(IF(Rangevalue=2,Range2,(IF(Rangevalue=3,Range3,(IF(Rangevalue=4,Range4,range5))))))),sexvalue2+agevalue2+4,J$105)</f>
        <v>485608</v>
      </c>
      <c r="K69" s="71">
        <f>INDEX(IF(Rangevalue=1,Range1,(IF(Rangevalue=2,Range2,(IF(Rangevalue=3,Range3,(IF(Rangevalue=4,Range4,range5))))))),sexvalue2+agevalue2+4,K$105)</f>
        <v>2960970</v>
      </c>
      <c r="L69" s="71"/>
      <c r="M69" s="71"/>
      <c r="N69" s="71"/>
      <c r="O69" s="71"/>
      <c r="R69" s="2" t="s">
        <v>89</v>
      </c>
      <c r="S69" s="72">
        <f>INDEX(IF(Rangevalue=1,Range1,(IF(Rangevalue=2,Range2,(IF(Rangevalue=3,Range3,(IF(Rangevalue=4,Range4,range5))))))),sexvalue2+agevalue2+4,AK$105)</f>
        <v>0.48886544703716323</v>
      </c>
      <c r="T69" s="72">
        <f>INDEX(IF(Rangevalue=1,Range1,(IF(Rangevalue=2,Range2,(IF(Rangevalue=3,Range3,(IF(Rangevalue=4,Range4,range5))))))),sexvalue2+agevalue2+4,AL$105)</f>
        <v>0.29947827263844506</v>
      </c>
      <c r="U69" s="72">
        <f>INDEX(IF(Rangevalue=1,Range1,(IF(Rangevalue=2,Range2,(IF(Rangevalue=3,Range3,(IF(Rangevalue=4,Range4,range5))))))),sexvalue2+agevalue2+4,AM$105)</f>
        <v>0.37277982917459251</v>
      </c>
      <c r="V69" s="72">
        <f>INDEX(IF(Rangevalue=1,Range1,(IF(Rangevalue=2,Range2,(IF(Rangevalue=3,Range3,(IF(Rangevalue=4,Range4,range5))))))),sexvalue2+agevalue2+4,AN$105)</f>
        <v>0.37051579129683732</v>
      </c>
      <c r="W69" s="72">
        <f>INDEX(IF(Rangevalue=1,Range1,(IF(Rangevalue=2,Range2,(IF(Rangevalue=3,Range3,(IF(Rangevalue=4,Range4,range5))))))),sexvalue2+agevalue2+4,AO$105)</f>
        <v>0.42476321470255085</v>
      </c>
      <c r="X69" s="72">
        <f t="shared" ref="X69" si="13">INDEX(IF(Rangevalue=1,Range1,(IF(Rangevalue=2,Range2,(IF(Rangevalue=3,Range3,(IF(Rangevalue=4,Range4,range5))))))),sexvalue2+agevalue2+behaviourvalue2+2,AP$105)</f>
        <v>0</v>
      </c>
      <c r="Y69" s="72">
        <f>INDEX(IF(Rangevalue=1,Range1,(IF(Rangevalue=2,Range2,(IF(Rangevalue=3,Range3,(IF(Rangevalue=4,Range4,Range4))))))),sexvalue2+agevalue2+behaviourvalue2+2,AQ$105)</f>
        <v>0</v>
      </c>
      <c r="Z69" s="72">
        <f>INDEX(IF(Rangevalue=1,Range1,(IF(Rangevalue=2,Range2,(IF(Rangevalue=3,Range3,(IF(Rangevalue=4,Range4,Range4))))))),sexvalue2+agevalue2+behaviourvalue2+2,AR$105)</f>
        <v>0</v>
      </c>
      <c r="AA69" s="72">
        <f>INDEX(IF(Rangevalue=1,Range1,(IF(Rangevalue=2,Range2,(IF(Rangevalue=3,Range3,(IF(Rangevalue=4,Range4,Range4))))))),sexvalue2+agevalue2+behaviourvalue2+2,AS$105)</f>
        <v>0</v>
      </c>
      <c r="AB69" s="6"/>
      <c r="AC69" s="6"/>
    </row>
    <row r="70" spans="2:46" s="52" customFormat="1" x14ac:dyDescent="0.25">
      <c r="B70" s="53"/>
      <c r="E70" s="54"/>
      <c r="F70" s="2"/>
      <c r="G70" s="13"/>
      <c r="H70" s="13"/>
      <c r="I70" s="13"/>
      <c r="J70" s="13"/>
      <c r="K70" s="13"/>
      <c r="L70" s="13"/>
      <c r="M70" s="13"/>
      <c r="R70" s="2"/>
      <c r="S70" s="17"/>
      <c r="T70" s="17"/>
      <c r="U70" s="17"/>
      <c r="V70" s="17"/>
      <c r="W70" s="17"/>
      <c r="X70" s="17"/>
      <c r="Y70" s="17"/>
      <c r="Z70" s="6"/>
      <c r="AA70" s="6"/>
      <c r="AB70" s="6"/>
      <c r="AC70" s="6"/>
    </row>
    <row r="71" spans="2:46" s="52" customFormat="1" x14ac:dyDescent="0.25">
      <c r="B71" s="53"/>
      <c r="E71" s="54"/>
      <c r="F71" s="2" t="s">
        <v>90</v>
      </c>
      <c r="G71" s="15">
        <f>G68/G67</f>
        <v>2.4906854633179023</v>
      </c>
      <c r="H71" s="15">
        <f>H68/H67</f>
        <v>1.3060641789098495</v>
      </c>
      <c r="I71" s="15">
        <f>I68/I67</f>
        <v>1.0356619738769384</v>
      </c>
      <c r="J71" s="15">
        <f>J68/J67</f>
        <v>0.86305190230155004</v>
      </c>
      <c r="K71" s="15">
        <f>K68/K67</f>
        <v>1.5886802830703919</v>
      </c>
      <c r="L71" s="15"/>
      <c r="M71" s="15"/>
      <c r="N71" s="15"/>
      <c r="O71" s="15"/>
      <c r="R71" s="2"/>
      <c r="S71" s="17"/>
      <c r="T71" s="17"/>
      <c r="U71" s="17"/>
      <c r="V71" s="17"/>
      <c r="W71" s="17"/>
      <c r="X71" s="17"/>
      <c r="Y71" s="17"/>
      <c r="Z71" s="6"/>
      <c r="AA71" s="6"/>
      <c r="AB71" s="6"/>
      <c r="AC71" s="6"/>
    </row>
    <row r="72" spans="2:46" s="52" customFormat="1" x14ac:dyDescent="0.25">
      <c r="B72" s="53"/>
      <c r="E72" s="54"/>
      <c r="F72" s="6"/>
      <c r="G72" s="13"/>
      <c r="H72" s="13"/>
      <c r="I72" s="13"/>
      <c r="J72" s="13"/>
      <c r="K72" s="13"/>
      <c r="L72" s="13"/>
      <c r="M72" s="55"/>
      <c r="P72" s="6"/>
      <c r="X72" s="6"/>
      <c r="Y72" s="6"/>
      <c r="Z72" s="6"/>
      <c r="AA72" s="6"/>
      <c r="AB72" s="6"/>
      <c r="AC72" s="6"/>
    </row>
    <row r="73" spans="2:46" s="52" customFormat="1" x14ac:dyDescent="0.25">
      <c r="B73" s="53"/>
      <c r="E73" s="54"/>
      <c r="G73" s="48"/>
      <c r="H73" s="6"/>
      <c r="I73" s="6"/>
      <c r="J73" s="6"/>
      <c r="K73" s="6"/>
      <c r="L73" s="6"/>
      <c r="M73" s="6"/>
      <c r="O73" s="54"/>
      <c r="S73" s="48"/>
      <c r="T73" s="6"/>
      <c r="U73" s="6"/>
      <c r="V73" s="6"/>
      <c r="W73" s="6"/>
      <c r="X73" s="6"/>
      <c r="Y73" s="6"/>
    </row>
    <row r="74" spans="2:46" s="52" customFormat="1" x14ac:dyDescent="0.2">
      <c r="B74" s="53"/>
      <c r="E74" s="54"/>
      <c r="F74" s="51" t="s">
        <v>9</v>
      </c>
      <c r="G74" s="18" t="s">
        <v>57</v>
      </c>
      <c r="H74" s="18" t="s">
        <v>80</v>
      </c>
      <c r="I74" s="18" t="s">
        <v>96</v>
      </c>
      <c r="J74" s="18" t="s">
        <v>60</v>
      </c>
      <c r="K74" s="18" t="s">
        <v>81</v>
      </c>
      <c r="L74" s="18">
        <f t="shared" ref="L74:O74" si="14">INDEX(IF(Rangevalue=1,range1title,(IF(Rangevalue=2,range2title,(IF(Rangevalue=3,range3title,(IF(Rangevalue=4,range4title,range5title))))))),L$105)</f>
        <v>0</v>
      </c>
      <c r="M74" s="18">
        <f t="shared" si="14"/>
        <v>0</v>
      </c>
      <c r="N74" s="18">
        <f t="shared" si="14"/>
        <v>0</v>
      </c>
      <c r="O74" s="18">
        <f t="shared" si="14"/>
        <v>0</v>
      </c>
      <c r="R74" s="50" t="s">
        <v>9</v>
      </c>
      <c r="S74" s="18" t="s">
        <v>57</v>
      </c>
      <c r="T74" s="18" t="s">
        <v>80</v>
      </c>
      <c r="U74" s="18" t="s">
        <v>96</v>
      </c>
      <c r="V74" s="18" t="s">
        <v>60</v>
      </c>
      <c r="W74" s="18" t="s">
        <v>81</v>
      </c>
      <c r="X74" s="18">
        <f>INDEX(IF(Rangevalue=1,range1title,(IF(Rangevalue=2,range2title,(IF(Rangevalue=3,range3title,(IF(Rangevalue=4,range4title,range5title))))))),AP$105)</f>
        <v>0</v>
      </c>
      <c r="Y74" s="18">
        <f>INDEX(IF(Rangevalue=1,range1title,(IF(Rangevalue=2,range2title,(IF(Rangevalue=3,range3title,(IF(Rangevalue=4,range4title,range5title))))))),AQ$105)</f>
        <v>0</v>
      </c>
      <c r="Z74" s="18">
        <f>INDEX(IF(Rangevalue=1,range1title,(IF(Rangevalue=2,range2title,(IF(Rangevalue=3,range3title,(IF(Rangevalue=4,range4title,range5title))))))),AR$105)</f>
        <v>0</v>
      </c>
      <c r="AA74" s="18">
        <f>INDEX(IF(Rangevalue=1,range1title,(IF(Rangevalue=2,range2title,(IF(Rangevalue=3,range3title,(IF(Rangevalue=4,range4title,range5title))))))),AS$105)</f>
        <v>0</v>
      </c>
    </row>
    <row r="75" spans="2:46" s="52" customFormat="1" x14ac:dyDescent="0.25">
      <c r="B75" s="53"/>
      <c r="E75" s="54"/>
      <c r="F75" s="2" t="s">
        <v>79</v>
      </c>
      <c r="G75" s="92">
        <f>INDEX(IF(Rangevalue=1,Range1,(IF(Rangevalue=2,Range2,(IF(Rangevalue=3,Range3,(IF(Rangevalue=4,Range4,range5))))))),sexvalue2+agevalue2+1,Q$105)</f>
        <v>1.1000000000000001</v>
      </c>
      <c r="H75" s="92">
        <f>INDEX(IF(Rangevalue=1,Range1,(IF(Rangevalue=2,Range2,(IF(Rangevalue=3,Range3,(IF(Rangevalue=4,Range4,range5))))))),sexvalue2+agevalue2+1,R$105)</f>
        <v>2.9</v>
      </c>
      <c r="I75" s="92">
        <f>INDEX(IF(Rangevalue=1,Range1,(IF(Rangevalue=2,Range2,(IF(Rangevalue=3,Range3,(IF(Rangevalue=4,Range4,range5))))))),sexvalue2+agevalue2+1,S$105)</f>
        <v>4.2</v>
      </c>
      <c r="J75" s="92">
        <f>INDEX(IF(Rangevalue=1,Range1,(IF(Rangevalue=2,Range2,(IF(Rangevalue=3,Range3,(IF(Rangevalue=4,Range4,range5))))))),sexvalue2+agevalue2+1,T$105)</f>
        <v>2.9</v>
      </c>
      <c r="K75" s="92">
        <f>INDEX(IF(Rangevalue=1,Range1,(IF(Rangevalue=2,Range2,(IF(Rangevalue=3,Range3,(IF(Rangevalue=4,Range4,range5))))))),sexvalue2+agevalue2+1,U$105)</f>
        <v>0.8</v>
      </c>
      <c r="L75" s="92">
        <f t="shared" ref="L75:O75" si="15">INDEX(IF(Rangevalue=1,Range1,(IF(Rangevalue=2,Range2,(IF(Rangevalue=3,Range3,(IF(Rangevalue=4,Range4,range5))))))),sexvalue2+agevalue2+behaviourvalue2-1,V$105)</f>
        <v>0</v>
      </c>
      <c r="M75" s="92">
        <f t="shared" si="15"/>
        <v>0</v>
      </c>
      <c r="N75" s="92">
        <f t="shared" si="15"/>
        <v>0</v>
      </c>
      <c r="O75" s="92">
        <f t="shared" si="15"/>
        <v>0</v>
      </c>
      <c r="R75" s="2" t="s">
        <v>79</v>
      </c>
      <c r="S75" s="15">
        <f t="shared" ref="S75:AA75" si="16">INDEX(IF(Rangevalue=1,Range1,(IF(Rangevalue=2,Range2,(IF(Rangevalue=3,Range3,(IF(Rangevalue=4,Range4,range5))))))),sexvalue2+agevalue2+behaviourvalue2-1,Q$105)</f>
        <v>1.1000000000000001</v>
      </c>
      <c r="T75" s="15">
        <f t="shared" si="16"/>
        <v>2.9</v>
      </c>
      <c r="U75" s="15">
        <f t="shared" si="16"/>
        <v>4.2</v>
      </c>
      <c r="V75" s="15">
        <f t="shared" si="16"/>
        <v>2.9</v>
      </c>
      <c r="W75" s="15">
        <f t="shared" si="16"/>
        <v>0.8</v>
      </c>
      <c r="X75" s="15">
        <f t="shared" si="16"/>
        <v>0</v>
      </c>
      <c r="Y75" s="15">
        <f t="shared" si="16"/>
        <v>0</v>
      </c>
      <c r="Z75" s="15">
        <f t="shared" si="16"/>
        <v>0</v>
      </c>
      <c r="AA75" s="15">
        <f t="shared" si="16"/>
        <v>0</v>
      </c>
    </row>
    <row r="76" spans="2:46" s="52" customFormat="1" x14ac:dyDescent="0.25">
      <c r="B76" s="53"/>
      <c r="E76" s="54"/>
      <c r="F76" s="2" t="s">
        <v>71</v>
      </c>
      <c r="G76" s="92">
        <f>INDEX(IF(Rangevalue=1,Range1,(IF(Rangevalue=2,Range2,(IF(Rangevalue=3,Range3,(IF(Rangevalue=4,Range4,range5))))))),sexvalue2+agevalue2+2,Q$105)</f>
        <v>4.2</v>
      </c>
      <c r="H76" s="92">
        <f>INDEX(IF(Rangevalue=1,Range1,(IF(Rangevalue=2,Range2,(IF(Rangevalue=3,Range3,(IF(Rangevalue=4,Range4,range5))))))),sexvalue2+agevalue2+2,R$105)</f>
        <v>5.6</v>
      </c>
      <c r="I76" s="92">
        <f>INDEX(IF(Rangevalue=1,Range1,(IF(Rangevalue=2,Range2,(IF(Rangevalue=3,Range3,(IF(Rangevalue=4,Range4,range5))))))),sexvalue2+agevalue2+2,S$105)</f>
        <v>7.9</v>
      </c>
      <c r="J76" s="92">
        <f>INDEX(IF(Rangevalue=1,Range1,(IF(Rangevalue=2,Range2,(IF(Rangevalue=3,Range3,(IF(Rangevalue=4,Range4,range5))))))),sexvalue2+agevalue2+2,T$105)</f>
        <v>4.7</v>
      </c>
      <c r="K76" s="92">
        <f>INDEX(IF(Rangevalue=1,Range1,(IF(Rangevalue=2,Range2,(IF(Rangevalue=3,Range3,(IF(Rangevalue=4,Range4,range5))))))),sexvalue2+agevalue2+2,U$105)</f>
        <v>2.2000000000000002</v>
      </c>
      <c r="L76" s="92">
        <f t="shared" ref="L76:O76" si="17">INDEX(IF(Rangevalue=1,Range1,(IF(Rangevalue=2,Range2,(IF(Rangevalue=3,Range3,(IF(Rangevalue=4,Range4,range5))))))),sexvalue2+agevalue2+behaviourvalue2,V$105)</f>
        <v>0</v>
      </c>
      <c r="M76" s="92">
        <f t="shared" si="17"/>
        <v>0</v>
      </c>
      <c r="N76" s="92">
        <f t="shared" si="17"/>
        <v>0</v>
      </c>
      <c r="O76" s="92">
        <f t="shared" si="17"/>
        <v>0</v>
      </c>
      <c r="R76" s="2" t="s">
        <v>71</v>
      </c>
      <c r="S76" s="15">
        <f t="shared" ref="S76:AA76" si="18">INDEX(IF(Rangevalue=1,Range1,(IF(Rangevalue=2,Range2,(IF(Rangevalue=3,Range3,(IF(Rangevalue=4,Range4,range5))))))),sexvalue2+agevalue2+behaviourvalue2,Q$105)</f>
        <v>4.2</v>
      </c>
      <c r="T76" s="15">
        <f t="shared" si="18"/>
        <v>5.6</v>
      </c>
      <c r="U76" s="15">
        <f t="shared" si="18"/>
        <v>7.9</v>
      </c>
      <c r="V76" s="15">
        <f t="shared" si="18"/>
        <v>4.7</v>
      </c>
      <c r="W76" s="15">
        <f t="shared" si="18"/>
        <v>2.2000000000000002</v>
      </c>
      <c r="X76" s="15">
        <f t="shared" si="18"/>
        <v>0</v>
      </c>
      <c r="Y76" s="15">
        <f t="shared" si="18"/>
        <v>0</v>
      </c>
      <c r="Z76" s="15">
        <f t="shared" si="18"/>
        <v>0</v>
      </c>
      <c r="AA76" s="15">
        <f t="shared" si="18"/>
        <v>0</v>
      </c>
    </row>
    <row r="77" spans="2:46" s="52" customFormat="1" x14ac:dyDescent="0.25">
      <c r="B77" s="53"/>
      <c r="E77" s="54"/>
      <c r="F77" s="2" t="s">
        <v>88</v>
      </c>
      <c r="G77" s="92">
        <f>INDEX(IF(Rangevalue=1,Range1,(IF(Rangevalue=2,Range2,(IF(Rangevalue=3,Range3,(IF(Rangevalue=4,Range4,range5))))))),sexvalue2+agevalue2+3,Q$105)</f>
        <v>2.9</v>
      </c>
      <c r="H77" s="92">
        <f>INDEX(IF(Rangevalue=1,Range1,(IF(Rangevalue=2,Range2,(IF(Rangevalue=3,Range3,(IF(Rangevalue=4,Range4,range5))))))),sexvalue2+agevalue2+3,R$105)</f>
        <v>4.5</v>
      </c>
      <c r="I77" s="92">
        <f>INDEX(IF(Rangevalue=1,Range1,(IF(Rangevalue=2,Range2,(IF(Rangevalue=3,Range3,(IF(Rangevalue=4,Range4,range5))))))),sexvalue2+agevalue2+3,S$105)</f>
        <v>7.9</v>
      </c>
      <c r="J77" s="92">
        <f>INDEX(IF(Rangevalue=1,Range1,(IF(Rangevalue=2,Range2,(IF(Rangevalue=3,Range3,(IF(Rangevalue=4,Range4,range5))))))),sexvalue2+agevalue2+3,T$105)</f>
        <v>5.6</v>
      </c>
      <c r="K77" s="92">
        <f>INDEX(IF(Rangevalue=1,Range1,(IF(Rangevalue=2,Range2,(IF(Rangevalue=3,Range3,(IF(Rangevalue=4,Range4,range5))))))),sexvalue2+agevalue2+3,U$105)</f>
        <v>1.9</v>
      </c>
      <c r="L77" s="92">
        <f t="shared" ref="L77:O77" si="19">INDEX(IF(Rangevalue=1,Range1,(IF(Rangevalue=2,Range2,(IF(Rangevalue=3,Range3,(IF(Rangevalue=4,Range4,range5))))))),sexvalue2+agevalue2+behaviourvalue2+1,V$105)</f>
        <v>0</v>
      </c>
      <c r="M77" s="92">
        <f t="shared" si="19"/>
        <v>0</v>
      </c>
      <c r="N77" s="92">
        <f t="shared" si="19"/>
        <v>0</v>
      </c>
      <c r="O77" s="92">
        <f t="shared" si="19"/>
        <v>0</v>
      </c>
      <c r="R77" s="2" t="s">
        <v>88</v>
      </c>
      <c r="S77" s="15">
        <f t="shared" ref="S77:AA77" si="20">INDEX(IF(Rangevalue=1,Range1,(IF(Rangevalue=2,Range2,(IF(Rangevalue=3,Range3,(IF(Rangevalue=4,Range4,range5))))))),sexvalue2+agevalue2+behaviourvalue2+1,Q$105)</f>
        <v>2.9</v>
      </c>
      <c r="T77" s="15">
        <f t="shared" si="20"/>
        <v>4.5</v>
      </c>
      <c r="U77" s="15">
        <f t="shared" si="20"/>
        <v>7.9</v>
      </c>
      <c r="V77" s="15">
        <f t="shared" si="20"/>
        <v>5.6</v>
      </c>
      <c r="W77" s="15">
        <f t="shared" si="20"/>
        <v>1.9</v>
      </c>
      <c r="X77" s="15">
        <f t="shared" si="20"/>
        <v>0</v>
      </c>
      <c r="Y77" s="15">
        <f t="shared" si="20"/>
        <v>0</v>
      </c>
      <c r="Z77" s="15">
        <f t="shared" si="20"/>
        <v>0</v>
      </c>
      <c r="AA77" s="15">
        <f t="shared" si="20"/>
        <v>0</v>
      </c>
    </row>
    <row r="78" spans="2:46" s="52" customFormat="1" x14ac:dyDescent="0.25">
      <c r="B78" s="53"/>
      <c r="E78" s="54"/>
      <c r="F78" s="2" t="s">
        <v>89</v>
      </c>
      <c r="G78" s="92">
        <f>INDEX(IF(Rangevalue=1,Range1,(IF(Rangevalue=2,Range2,(IF(Rangevalue=3,Range3,(IF(Rangevalue=4,Range4,range5))))))),sexvalue2+agevalue2+4,Q$105)</f>
        <v>2.2000000000000002</v>
      </c>
      <c r="H78" s="92">
        <f>INDEX(IF(Rangevalue=1,Range1,(IF(Rangevalue=2,Range2,(IF(Rangevalue=3,Range3,(IF(Rangevalue=4,Range4,range5))))))),sexvalue2+agevalue2+4,R$105)</f>
        <v>5.6</v>
      </c>
      <c r="I78" s="92">
        <f>INDEX(IF(Rangevalue=1,Range1,(IF(Rangevalue=2,Range2,(IF(Rangevalue=3,Range3,(IF(Rangevalue=4,Range4,range5))))))),sexvalue2+agevalue2+4,S$105)</f>
        <v>7.9</v>
      </c>
      <c r="J78" s="92">
        <f>INDEX(IF(Rangevalue=1,Range1,(IF(Rangevalue=2,Range2,(IF(Rangevalue=3,Range3,(IF(Rangevalue=4,Range4,range5))))))),sexvalue2+agevalue2+4,T$105)</f>
        <v>4.5</v>
      </c>
      <c r="K78" s="92">
        <f>INDEX(IF(Rangevalue=1,Range1,(IF(Rangevalue=2,Range2,(IF(Rangevalue=3,Range3,(IF(Rangevalue=4,Range4,range5))))))),sexvalue2+agevalue2+4,U$105)</f>
        <v>1.9</v>
      </c>
      <c r="L78" s="92">
        <f t="shared" ref="L78:O78" si="21">INDEX(IF(Rangevalue=1,Range1,(IF(Rangevalue=2,Range2,(IF(Rangevalue=3,Range3,(IF(Rangevalue=4,Range4,range5))))))),sexvalue2+agevalue2+behaviourvalue2+2,V$105)</f>
        <v>0</v>
      </c>
      <c r="M78" s="92">
        <f t="shared" si="21"/>
        <v>0</v>
      </c>
      <c r="N78" s="92">
        <f t="shared" si="21"/>
        <v>0</v>
      </c>
      <c r="O78" s="92">
        <f t="shared" si="21"/>
        <v>0</v>
      </c>
      <c r="R78" s="2" t="s">
        <v>89</v>
      </c>
      <c r="S78" s="15">
        <f t="shared" ref="S78:AA78" si="22">INDEX(IF(Rangevalue=1,Range1,(IF(Rangevalue=2,Range2,(IF(Rangevalue=3,Range3,(IF(Rangevalue=4,Range4,range5))))))),sexvalue2+agevalue2+behaviourvalue2+2,Q$105)</f>
        <v>2.2000000000000002</v>
      </c>
      <c r="T78" s="15">
        <f t="shared" si="22"/>
        <v>5.6</v>
      </c>
      <c r="U78" s="15">
        <f t="shared" si="22"/>
        <v>7.9</v>
      </c>
      <c r="V78" s="15">
        <f t="shared" si="22"/>
        <v>4.5</v>
      </c>
      <c r="W78" s="15">
        <f t="shared" si="22"/>
        <v>1.9</v>
      </c>
      <c r="X78" s="15">
        <f t="shared" si="22"/>
        <v>0</v>
      </c>
      <c r="Y78" s="15">
        <f t="shared" si="22"/>
        <v>0</v>
      </c>
      <c r="Z78" s="15">
        <f t="shared" si="22"/>
        <v>0</v>
      </c>
      <c r="AA78" s="15">
        <f t="shared" si="22"/>
        <v>0</v>
      </c>
    </row>
    <row r="79" spans="2:46" s="52" customFormat="1" x14ac:dyDescent="0.25">
      <c r="B79" s="53"/>
      <c r="E79" s="54"/>
      <c r="F79" s="2"/>
      <c r="G79" s="87"/>
      <c r="H79" s="87"/>
      <c r="I79" s="87"/>
      <c r="J79" s="87"/>
      <c r="K79" s="87"/>
      <c r="L79" s="87"/>
      <c r="M79" s="87"/>
      <c r="O79" s="54"/>
      <c r="R79" s="2"/>
      <c r="S79" s="87"/>
      <c r="T79" s="87"/>
      <c r="U79" s="87"/>
      <c r="V79" s="87"/>
      <c r="W79" s="87"/>
      <c r="X79" s="87"/>
      <c r="Y79" s="87"/>
    </row>
    <row r="80" spans="2:46" s="52" customFormat="1" x14ac:dyDescent="0.25">
      <c r="B80" s="53"/>
      <c r="E80" s="54"/>
      <c r="F80" s="2" t="s">
        <v>90</v>
      </c>
      <c r="G80" s="104">
        <f>SQRT((POWER(G76,2)+POWER(G77,2)))</f>
        <v>5.1039200620699381</v>
      </c>
      <c r="H80" s="104">
        <f t="shared" ref="H80:O80" si="23">SQRT((POWER(H76,2)+POWER(H77,2)))</f>
        <v>7.1840100222647241</v>
      </c>
      <c r="I80" s="104">
        <f t="shared" si="23"/>
        <v>11.172287142747452</v>
      </c>
      <c r="J80" s="104">
        <f t="shared" si="23"/>
        <v>7.3109506905736961</v>
      </c>
      <c r="K80" s="104">
        <f t="shared" si="23"/>
        <v>2.9068883707497268</v>
      </c>
      <c r="L80" s="104">
        <f t="shared" si="23"/>
        <v>0</v>
      </c>
      <c r="M80" s="104">
        <f t="shared" si="23"/>
        <v>0</v>
      </c>
      <c r="N80" s="104">
        <f t="shared" si="23"/>
        <v>0</v>
      </c>
      <c r="O80" s="104">
        <f t="shared" si="23"/>
        <v>0</v>
      </c>
      <c r="R80" s="2"/>
      <c r="S80" s="87"/>
      <c r="T80" s="87"/>
      <c r="U80" s="87"/>
      <c r="V80" s="87"/>
      <c r="W80" s="87"/>
      <c r="X80" s="87"/>
      <c r="Y80" s="87"/>
    </row>
    <row r="81" spans="2:27" s="52" customFormat="1" x14ac:dyDescent="0.25">
      <c r="B81" s="53"/>
      <c r="E81" s="5"/>
      <c r="F81" s="2"/>
      <c r="G81" s="13"/>
      <c r="H81" s="13"/>
      <c r="I81" s="13"/>
      <c r="J81" s="13"/>
      <c r="K81" s="13"/>
      <c r="L81" s="13"/>
      <c r="M81" s="55"/>
    </row>
    <row r="82" spans="2:27" s="52" customFormat="1" x14ac:dyDescent="0.2">
      <c r="B82" s="53"/>
      <c r="E82" s="54"/>
      <c r="F82" s="48" t="s">
        <v>91</v>
      </c>
      <c r="G82" s="18" t="s">
        <v>57</v>
      </c>
      <c r="H82" s="18" t="s">
        <v>80</v>
      </c>
      <c r="I82" s="18" t="s">
        <v>96</v>
      </c>
      <c r="J82" s="18" t="s">
        <v>60</v>
      </c>
      <c r="K82" s="18" t="s">
        <v>81</v>
      </c>
      <c r="L82" s="18">
        <f>INDEX(IF(Rangevalue=1,range1title,(IF(Rangevalue=2,range2title,(IF(Rangevalue=3,range3title,(IF(Rangevalue=4,range4title,range5title))))))),L$105)</f>
        <v>0</v>
      </c>
      <c r="M82" s="18">
        <f>INDEX(IF(Rangevalue=1,range1title,(IF(Rangevalue=2,range2title,(IF(Rangevalue=3,range3title,(IF(Rangevalue=4,range4title,range5title))))))),M$105)</f>
        <v>0</v>
      </c>
      <c r="N82" s="18">
        <f>INDEX(IF(Rangevalue=1,range1title,(IF(Rangevalue=2,range2title,(IF(Rangevalue=3,range3title,(IF(Rangevalue=4,range4title,range5title))))))),N$105)</f>
        <v>0</v>
      </c>
      <c r="O82" s="18">
        <f>INDEX(IF(Rangevalue=1,range1title,(IF(Rangevalue=2,range2title,(IF(Rangevalue=3,range3title,(IF(Rangevalue=4,range4title,range5title))))))),O$105)</f>
        <v>0</v>
      </c>
      <c r="P82" s="18"/>
      <c r="Q82" s="48" t="str">
        <f>F82</f>
        <v>Confidence interval</v>
      </c>
      <c r="R82" s="51" t="s">
        <v>18</v>
      </c>
      <c r="S82" s="18" t="s">
        <v>57</v>
      </c>
      <c r="T82" s="18" t="s">
        <v>80</v>
      </c>
      <c r="U82" s="18" t="s">
        <v>96</v>
      </c>
      <c r="V82" s="18" t="s">
        <v>60</v>
      </c>
      <c r="W82" s="18" t="s">
        <v>81</v>
      </c>
      <c r="X82" s="18">
        <f>INDEX(IF(Rangevalue=1,range1title,(IF(Rangevalue=2,range2title,(IF(Rangevalue=3,range3title,(IF(Rangevalue=4,range4title,range5title))))))),AP$105)</f>
        <v>0</v>
      </c>
      <c r="Y82" s="18">
        <f>INDEX(IF(Rangevalue=1,range1title,(IF(Rangevalue=2,range2title,(IF(Rangevalue=3,range3title,(IF(Rangevalue=4,range4title,range5title))))))),AQ$105)</f>
        <v>0</v>
      </c>
      <c r="Z82" s="18">
        <f>INDEX(IF(Rangevalue=1,range1title,(IF(Rangevalue=2,range2title,(IF(Rangevalue=3,range3title,(IF(Rangevalue=4,range4title,range5title))))))),AR$105)</f>
        <v>0</v>
      </c>
      <c r="AA82" s="18">
        <f>INDEX(IF(Rangevalue=1,range1title,(IF(Rangevalue=2,range2title,(IF(Rangevalue=3,range3title,(IF(Rangevalue=4,range4title,range5title))))))),AS$105)</f>
        <v>0</v>
      </c>
    </row>
    <row r="83" spans="2:27" s="52" customFormat="1" x14ac:dyDescent="0.2">
      <c r="B83" s="53"/>
      <c r="E83" s="54"/>
      <c r="F83" s="2" t="s">
        <v>79</v>
      </c>
      <c r="G83" s="71">
        <f>2*(G66*G75/100)</f>
        <v>86070.182000000015</v>
      </c>
      <c r="H83" s="71">
        <f t="shared" ref="H83:O83" si="24">2*(H66*H75/100)</f>
        <v>70281.152000000002</v>
      </c>
      <c r="I83" s="71">
        <f t="shared" si="24"/>
        <v>45042.48</v>
      </c>
      <c r="J83" s="71">
        <f t="shared" si="24"/>
        <v>76016.365999999995</v>
      </c>
      <c r="K83" s="71">
        <f t="shared" si="24"/>
        <v>111533.952</v>
      </c>
      <c r="L83" s="71">
        <f t="shared" si="24"/>
        <v>0</v>
      </c>
      <c r="M83" s="71">
        <f t="shared" si="24"/>
        <v>0</v>
      </c>
      <c r="N83" s="71">
        <f t="shared" si="24"/>
        <v>0</v>
      </c>
      <c r="O83" s="71">
        <f t="shared" si="24"/>
        <v>0</v>
      </c>
      <c r="R83" s="2" t="s">
        <v>79</v>
      </c>
      <c r="S83" s="99">
        <f>2*(S66*S75/100)</f>
        <v>2.2000000000000002E-2</v>
      </c>
      <c r="T83" s="99">
        <f t="shared" ref="T83:AA83" si="25">2*(T66*T75/100)</f>
        <v>5.7999999999999996E-2</v>
      </c>
      <c r="U83" s="99">
        <f>2*(U66*U75/100)</f>
        <v>8.4000000000000005E-2</v>
      </c>
      <c r="V83" s="99">
        <f t="shared" si="25"/>
        <v>5.7999999999999996E-2</v>
      </c>
      <c r="W83" s="99">
        <f t="shared" si="25"/>
        <v>1.6E-2</v>
      </c>
      <c r="X83" s="99">
        <f t="shared" si="25"/>
        <v>0</v>
      </c>
      <c r="Y83" s="99">
        <f t="shared" si="25"/>
        <v>0</v>
      </c>
      <c r="Z83" s="99">
        <f t="shared" si="25"/>
        <v>0</v>
      </c>
      <c r="AA83" s="99">
        <f t="shared" si="25"/>
        <v>0</v>
      </c>
    </row>
    <row r="84" spans="2:27" s="52" customFormat="1" x14ac:dyDescent="0.2">
      <c r="B84" s="53"/>
      <c r="E84" s="54"/>
      <c r="F84" s="2" t="s">
        <v>71</v>
      </c>
      <c r="G84" s="71">
        <f t="shared" ref="G84:O84" si="26">2*(G67*G76/100)</f>
        <v>48120.912000000004</v>
      </c>
      <c r="H84" s="71">
        <f t="shared" si="26"/>
        <v>41226.752</v>
      </c>
      <c r="I84" s="71">
        <f t="shared" si="26"/>
        <v>26104.444</v>
      </c>
      <c r="J84" s="71">
        <f t="shared" si="26"/>
        <v>41626.208000000006</v>
      </c>
      <c r="K84" s="71">
        <f t="shared" si="26"/>
        <v>68156.616000000009</v>
      </c>
      <c r="L84" s="71">
        <f t="shared" si="26"/>
        <v>0</v>
      </c>
      <c r="M84" s="71">
        <f t="shared" si="26"/>
        <v>0</v>
      </c>
      <c r="N84" s="71">
        <f t="shared" si="26"/>
        <v>0</v>
      </c>
      <c r="O84" s="71">
        <f t="shared" si="26"/>
        <v>0</v>
      </c>
      <c r="R84" s="2" t="s">
        <v>71</v>
      </c>
      <c r="S84" s="99">
        <f>2*(S67*S76/100)</f>
        <v>1.229996311614631E-2</v>
      </c>
      <c r="T84" s="99">
        <f t="shared" ref="T84:AA84" si="27">2*(T67*T76/100)</f>
        <v>3.4022658251247784E-2</v>
      </c>
      <c r="U84" s="99">
        <f t="shared" si="27"/>
        <v>4.8682339338331285E-2</v>
      </c>
      <c r="V84" s="99">
        <f t="shared" si="27"/>
        <v>3.1760529883788448E-2</v>
      </c>
      <c r="W84" s="99">
        <f t="shared" si="27"/>
        <v>9.7773443551968826E-3</v>
      </c>
      <c r="X84" s="99">
        <f t="shared" si="27"/>
        <v>0</v>
      </c>
      <c r="Y84" s="99">
        <f t="shared" si="27"/>
        <v>0</v>
      </c>
      <c r="Z84" s="99">
        <f t="shared" si="27"/>
        <v>0</v>
      </c>
      <c r="AA84" s="99">
        <f t="shared" si="27"/>
        <v>0</v>
      </c>
    </row>
    <row r="85" spans="2:27" s="52" customFormat="1" x14ac:dyDescent="0.2">
      <c r="B85" s="53"/>
      <c r="E85" s="54"/>
      <c r="F85" s="2" t="s">
        <v>88</v>
      </c>
      <c r="G85" s="71">
        <f t="shared" ref="G85:O85" si="28">2*(G68*G77/100)</f>
        <v>82756.372000000003</v>
      </c>
      <c r="H85" s="71">
        <f t="shared" si="28"/>
        <v>43268.13</v>
      </c>
      <c r="I85" s="71">
        <f t="shared" si="28"/>
        <v>27035.38</v>
      </c>
      <c r="J85" s="71">
        <f t="shared" si="28"/>
        <v>42804.943999999996</v>
      </c>
      <c r="K85" s="71">
        <f t="shared" si="28"/>
        <v>93513.744000000006</v>
      </c>
      <c r="L85" s="71">
        <f t="shared" si="28"/>
        <v>0</v>
      </c>
      <c r="M85" s="71">
        <f t="shared" si="28"/>
        <v>0</v>
      </c>
      <c r="N85" s="71">
        <f t="shared" si="28"/>
        <v>0</v>
      </c>
      <c r="O85" s="71">
        <f t="shared" si="28"/>
        <v>0</v>
      </c>
      <c r="R85" s="2" t="s">
        <v>88</v>
      </c>
      <c r="S85" s="99">
        <f t="shared" ref="S85:AA85" si="29">2*(S68*S77/100)</f>
        <v>2.1152972396410178E-2</v>
      </c>
      <c r="T85" s="99">
        <f t="shared" si="29"/>
        <v>3.5707319367787253E-2</v>
      </c>
      <c r="U85" s="99">
        <f t="shared" si="29"/>
        <v>5.0418447652083101E-2</v>
      </c>
      <c r="V85" s="99">
        <f t="shared" si="29"/>
        <v>3.2659897896197776E-2</v>
      </c>
      <c r="W85" s="99">
        <f t="shared" si="29"/>
        <v>1.3414927716360305E-2</v>
      </c>
      <c r="X85" s="99">
        <f t="shared" si="29"/>
        <v>0</v>
      </c>
      <c r="Y85" s="99">
        <f t="shared" si="29"/>
        <v>0</v>
      </c>
      <c r="Z85" s="99">
        <f t="shared" si="29"/>
        <v>0</v>
      </c>
      <c r="AA85" s="99">
        <f t="shared" si="29"/>
        <v>0</v>
      </c>
    </row>
    <row r="86" spans="2:27" s="52" customFormat="1" x14ac:dyDescent="0.2">
      <c r="B86" s="53"/>
      <c r="E86" s="54"/>
      <c r="F86" s="2" t="s">
        <v>89</v>
      </c>
      <c r="G86" s="71">
        <f t="shared" ref="G86:O88" si="30">2*(G69*G78/100)</f>
        <v>84153.47600000001</v>
      </c>
      <c r="H86" s="71">
        <f t="shared" si="30"/>
        <v>40643.791999999994</v>
      </c>
      <c r="I86" s="71">
        <f t="shared" si="30"/>
        <v>31582.936000000002</v>
      </c>
      <c r="J86" s="71">
        <f t="shared" si="30"/>
        <v>43704.72</v>
      </c>
      <c r="K86" s="71">
        <f t="shared" si="30"/>
        <v>112516.86</v>
      </c>
      <c r="L86" s="71">
        <f t="shared" si="30"/>
        <v>0</v>
      </c>
      <c r="M86" s="71">
        <f t="shared" si="30"/>
        <v>0</v>
      </c>
      <c r="N86" s="71">
        <f t="shared" si="30"/>
        <v>0</v>
      </c>
      <c r="O86" s="71">
        <f t="shared" si="30"/>
        <v>0</v>
      </c>
      <c r="R86" s="2" t="s">
        <v>89</v>
      </c>
      <c r="S86" s="99">
        <f t="shared" ref="S86:AA86" si="31">2*(S69*S78/100)</f>
        <v>2.1510079669635186E-2</v>
      </c>
      <c r="T86" s="99">
        <f t="shared" si="31"/>
        <v>3.3541566535505843E-2</v>
      </c>
      <c r="U86" s="99">
        <f t="shared" si="31"/>
        <v>5.8899213009585623E-2</v>
      </c>
      <c r="V86" s="99">
        <f t="shared" si="31"/>
        <v>3.3346421216715355E-2</v>
      </c>
      <c r="W86" s="99">
        <f t="shared" si="31"/>
        <v>1.6141002158696932E-2</v>
      </c>
      <c r="X86" s="99">
        <f t="shared" si="31"/>
        <v>0</v>
      </c>
      <c r="Y86" s="99">
        <f t="shared" si="31"/>
        <v>0</v>
      </c>
      <c r="Z86" s="99">
        <f t="shared" si="31"/>
        <v>0</v>
      </c>
      <c r="AA86" s="99">
        <f t="shared" si="31"/>
        <v>0</v>
      </c>
    </row>
    <row r="87" spans="2:27" s="52" customFormat="1" x14ac:dyDescent="0.25">
      <c r="B87" s="53"/>
      <c r="E87" s="54"/>
      <c r="F87" s="2"/>
      <c r="G87" s="13"/>
      <c r="H87" s="13"/>
      <c r="I87" s="13"/>
      <c r="J87" s="13"/>
      <c r="K87" s="13"/>
      <c r="L87" s="13"/>
      <c r="M87" s="13"/>
      <c r="R87" s="2"/>
      <c r="S87" s="17"/>
      <c r="T87" s="17"/>
      <c r="U87" s="17"/>
      <c r="V87" s="17"/>
      <c r="W87" s="88"/>
      <c r="X87" s="88"/>
    </row>
    <row r="88" spans="2:27" s="52" customFormat="1" x14ac:dyDescent="0.25">
      <c r="B88" s="53"/>
      <c r="E88" s="54"/>
      <c r="F88" s="2" t="s">
        <v>90</v>
      </c>
      <c r="G88" s="106">
        <f t="shared" si="30"/>
        <v>0.25424519009068403</v>
      </c>
      <c r="H88" s="106">
        <f t="shared" si="30"/>
        <v>0.18765556302018613</v>
      </c>
      <c r="I88" s="106">
        <f t="shared" si="30"/>
        <v>0.23141425909955532</v>
      </c>
      <c r="J88" s="106">
        <f t="shared" si="30"/>
        <v>0.12619459802264918</v>
      </c>
      <c r="K88" s="106">
        <f t="shared" si="30"/>
        <v>9.2362324793934136E-2</v>
      </c>
      <c r="L88" s="106">
        <f t="shared" si="30"/>
        <v>0</v>
      </c>
      <c r="M88" s="106">
        <f t="shared" si="30"/>
        <v>0</v>
      </c>
      <c r="N88" s="106">
        <f t="shared" si="30"/>
        <v>0</v>
      </c>
      <c r="O88" s="106">
        <f t="shared" si="30"/>
        <v>0</v>
      </c>
      <c r="R88" s="2"/>
      <c r="S88" s="17"/>
      <c r="T88" s="17"/>
      <c r="U88" s="17"/>
      <c r="V88" s="17"/>
      <c r="W88" s="88"/>
      <c r="X88" s="88"/>
    </row>
    <row r="89" spans="2:27" s="52" customFormat="1" x14ac:dyDescent="0.25">
      <c r="B89" s="53"/>
      <c r="E89" s="54"/>
      <c r="F89" s="2"/>
      <c r="G89" s="13"/>
      <c r="H89" s="13"/>
      <c r="I89" s="13"/>
      <c r="J89" s="13"/>
      <c r="K89" s="13"/>
      <c r="L89" s="13"/>
      <c r="M89" s="55"/>
      <c r="W89" s="55"/>
    </row>
    <row r="90" spans="2:27" s="52" customFormat="1" x14ac:dyDescent="0.25">
      <c r="B90" s="53"/>
      <c r="E90" s="54"/>
      <c r="F90" s="2"/>
      <c r="G90" s="13"/>
      <c r="H90" s="13"/>
      <c r="I90" s="13"/>
      <c r="J90" s="13"/>
      <c r="K90" s="13"/>
      <c r="L90" s="13"/>
      <c r="M90" s="55"/>
      <c r="W90" s="55"/>
    </row>
    <row r="91" spans="2:27" s="52" customFormat="1" x14ac:dyDescent="0.2">
      <c r="B91" s="53"/>
      <c r="E91" s="54"/>
      <c r="F91" s="2"/>
      <c r="G91" s="18" t="s">
        <v>57</v>
      </c>
      <c r="H91" s="18" t="s">
        <v>80</v>
      </c>
      <c r="I91" s="18" t="s">
        <v>96</v>
      </c>
      <c r="J91" s="18" t="s">
        <v>60</v>
      </c>
      <c r="K91" s="18" t="s">
        <v>81</v>
      </c>
      <c r="L91" s="13"/>
      <c r="M91" s="55"/>
      <c r="W91" s="55"/>
    </row>
    <row r="92" spans="2:27" s="52" customFormat="1" x14ac:dyDescent="0.25">
      <c r="B92" s="53"/>
      <c r="E92" s="54"/>
      <c r="F92" s="2" t="s">
        <v>108</v>
      </c>
      <c r="G92" s="17">
        <f>G66/K66</f>
        <v>0.56123265496769992</v>
      </c>
      <c r="H92" s="17">
        <f>H66/K66</f>
        <v>0.17382961557750595</v>
      </c>
      <c r="I92" s="17">
        <f>I66/K66</f>
        <v>7.6922944503930071E-2</v>
      </c>
      <c r="J92" s="17">
        <f>J66/K66</f>
        <v>0.1880147849508641</v>
      </c>
      <c r="K92" s="13"/>
      <c r="L92" s="13"/>
      <c r="M92" s="55"/>
      <c r="W92" s="55"/>
    </row>
    <row r="93" spans="2:27" s="52" customFormat="1" x14ac:dyDescent="0.25">
      <c r="B93" s="53"/>
      <c r="E93" s="54"/>
      <c r="F93" s="2" t="s">
        <v>107</v>
      </c>
      <c r="G93" s="17">
        <f>G67/K67</f>
        <v>0.36982751608442532</v>
      </c>
      <c r="H93" s="17">
        <f>H67/K67</f>
        <v>0.2376324552263569</v>
      </c>
      <c r="I93" s="17">
        <f>I67/K67</f>
        <v>0.10666010765557961</v>
      </c>
      <c r="J93" s="17">
        <f>J67/K67</f>
        <v>0.28587992103363818</v>
      </c>
      <c r="K93" s="13"/>
      <c r="L93" s="13"/>
      <c r="M93" s="55"/>
      <c r="W93" s="55"/>
    </row>
    <row r="94" spans="2:27" s="52" customFormat="1" x14ac:dyDescent="0.25">
      <c r="B94" s="53"/>
      <c r="E94" s="54"/>
      <c r="F94" s="2"/>
      <c r="G94" s="13"/>
      <c r="H94" s="13"/>
      <c r="I94" s="13"/>
      <c r="J94" s="13"/>
      <c r="K94" s="13"/>
      <c r="L94" s="13"/>
      <c r="M94" s="55"/>
      <c r="W94" s="55"/>
    </row>
    <row r="95" spans="2:27" s="52" customFormat="1" ht="12" thickBot="1" x14ac:dyDescent="0.3">
      <c r="B95" s="53"/>
    </row>
    <row r="96" spans="2:27" s="52" customFormat="1" ht="11.25" x14ac:dyDescent="0.25">
      <c r="B96" s="53"/>
      <c r="I96" s="29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7"/>
    </row>
    <row r="97" spans="2:54" s="52" customFormat="1" ht="15.75" x14ac:dyDescent="0.25">
      <c r="B97" s="53"/>
      <c r="I97" s="32"/>
      <c r="J97" s="58"/>
      <c r="K97" s="58"/>
      <c r="L97" s="58"/>
      <c r="M97" s="58"/>
      <c r="N97" s="58"/>
      <c r="O97" s="59" t="s">
        <v>102</v>
      </c>
      <c r="P97" s="58"/>
      <c r="Q97" s="58"/>
      <c r="R97" s="58"/>
      <c r="S97" s="58"/>
      <c r="T97" s="60"/>
    </row>
    <row r="98" spans="2:54" s="6" customFormat="1" ht="11.25" x14ac:dyDescent="0.25">
      <c r="B98" s="53"/>
      <c r="I98" s="32"/>
      <c r="J98" s="58"/>
      <c r="K98" s="58"/>
      <c r="L98" s="42" t="s">
        <v>20</v>
      </c>
      <c r="M98" s="42" t="s">
        <v>97</v>
      </c>
      <c r="N98" s="42" t="s">
        <v>98</v>
      </c>
      <c r="O98" s="42" t="s">
        <v>99</v>
      </c>
      <c r="P98" s="42" t="s">
        <v>100</v>
      </c>
      <c r="Q98" s="42" t="s">
        <v>101</v>
      </c>
      <c r="R98" s="42" t="s">
        <v>103</v>
      </c>
      <c r="S98" s="58"/>
      <c r="T98" s="60"/>
      <c r="U98" s="52"/>
      <c r="V98" s="52"/>
      <c r="W98" s="52"/>
      <c r="X98" s="52"/>
      <c r="Y98" s="52"/>
      <c r="Z98" s="52"/>
      <c r="AA98" s="52"/>
      <c r="AB98" s="52"/>
      <c r="AC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</row>
    <row r="99" spans="2:54" s="6" customFormat="1" ht="11.25" x14ac:dyDescent="0.25">
      <c r="B99" s="53"/>
      <c r="I99" s="32"/>
      <c r="J99" s="58"/>
      <c r="K99" s="58"/>
      <c r="L99" s="58"/>
      <c r="M99" s="61">
        <v>74124</v>
      </c>
      <c r="N99" s="61">
        <v>201822</v>
      </c>
      <c r="O99" s="61">
        <f>781938+61020</f>
        <v>842958</v>
      </c>
      <c r="P99" s="61">
        <v>205497</v>
      </c>
      <c r="Q99" s="61">
        <v>14385</v>
      </c>
      <c r="R99" s="61">
        <v>3163489</v>
      </c>
      <c r="S99" s="61"/>
      <c r="T99" s="60"/>
      <c r="U99" s="52"/>
      <c r="V99" s="52"/>
      <c r="W99" s="52"/>
      <c r="X99" s="52"/>
      <c r="Y99" s="52"/>
      <c r="Z99" s="52"/>
      <c r="AA99" s="52"/>
      <c r="AB99" s="52"/>
      <c r="AC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</row>
    <row r="100" spans="2:54" s="6" customFormat="1" ht="11.25" x14ac:dyDescent="0.25">
      <c r="B100" s="53"/>
      <c r="I100" s="32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60"/>
      <c r="U100" s="52"/>
      <c r="V100" s="52"/>
      <c r="W100" s="52"/>
      <c r="X100" s="52"/>
      <c r="Y100" s="52"/>
      <c r="Z100" s="52"/>
      <c r="AA100" s="52"/>
      <c r="AB100" s="52"/>
      <c r="AC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</row>
    <row r="101" spans="2:54" s="6" customFormat="1" ht="11.25" x14ac:dyDescent="0.25">
      <c r="B101" s="53"/>
      <c r="I101" s="32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60"/>
      <c r="U101" s="52"/>
      <c r="V101" s="52"/>
      <c r="W101" s="52"/>
      <c r="X101" s="52"/>
      <c r="Y101" s="52"/>
      <c r="Z101" s="52"/>
      <c r="AA101" s="52"/>
      <c r="AB101" s="52"/>
      <c r="AC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</row>
    <row r="102" spans="2:54" s="6" customFormat="1" ht="12" thickBot="1" x14ac:dyDescent="0.3">
      <c r="B102" s="53"/>
      <c r="I102" s="43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3"/>
      <c r="U102" s="52"/>
      <c r="V102" s="52"/>
      <c r="W102" s="52"/>
      <c r="X102" s="52"/>
      <c r="Y102" s="52"/>
      <c r="Z102" s="52"/>
      <c r="AA102" s="52"/>
      <c r="AB102" s="52"/>
      <c r="AC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</row>
    <row r="104" spans="2:54" s="20" customFormat="1" ht="26.25" x14ac:dyDescent="0.25">
      <c r="B104" s="21"/>
      <c r="C104" s="22"/>
      <c r="D104" s="23" t="s">
        <v>13</v>
      </c>
      <c r="F104" s="24"/>
    </row>
    <row r="105" spans="2:54" s="25" customFormat="1" x14ac:dyDescent="0.25">
      <c r="C105" s="10"/>
      <c r="D105" s="26"/>
      <c r="F105" s="27"/>
      <c r="G105" s="25">
        <v>1</v>
      </c>
      <c r="H105" s="25">
        <v>2</v>
      </c>
      <c r="I105" s="25">
        <v>3</v>
      </c>
      <c r="J105" s="25">
        <v>4</v>
      </c>
      <c r="K105" s="25">
        <v>5</v>
      </c>
      <c r="L105" s="25">
        <v>6</v>
      </c>
      <c r="M105" s="25">
        <v>7</v>
      </c>
      <c r="N105" s="25">
        <v>8</v>
      </c>
      <c r="O105" s="25">
        <v>9</v>
      </c>
      <c r="P105" s="25">
        <v>10</v>
      </c>
      <c r="Q105" s="25">
        <v>11</v>
      </c>
      <c r="R105" s="25">
        <v>12</v>
      </c>
      <c r="S105" s="25">
        <v>13</v>
      </c>
      <c r="T105" s="25">
        <v>14</v>
      </c>
      <c r="U105" s="25">
        <v>15</v>
      </c>
      <c r="V105" s="25">
        <v>16</v>
      </c>
      <c r="W105" s="25">
        <v>17</v>
      </c>
      <c r="X105" s="25">
        <v>18</v>
      </c>
      <c r="Y105" s="25">
        <v>19</v>
      </c>
      <c r="Z105" s="25">
        <v>20</v>
      </c>
      <c r="AA105" s="25">
        <v>21</v>
      </c>
      <c r="AB105" s="25">
        <v>22</v>
      </c>
      <c r="AC105" s="25">
        <v>23</v>
      </c>
      <c r="AD105" s="25">
        <v>24</v>
      </c>
      <c r="AE105" s="25">
        <v>25</v>
      </c>
      <c r="AF105" s="25">
        <v>26</v>
      </c>
      <c r="AG105" s="25">
        <v>27</v>
      </c>
      <c r="AH105" s="25">
        <v>28</v>
      </c>
      <c r="AI105" s="25">
        <v>29</v>
      </c>
      <c r="AJ105" s="25">
        <v>30</v>
      </c>
      <c r="AK105" s="25">
        <v>31</v>
      </c>
      <c r="AL105" s="25">
        <v>32</v>
      </c>
      <c r="AM105" s="25">
        <v>33</v>
      </c>
      <c r="AN105" s="25">
        <v>34</v>
      </c>
      <c r="AO105" s="25">
        <v>35</v>
      </c>
      <c r="AP105" s="25">
        <v>36</v>
      </c>
      <c r="AQ105" s="25">
        <v>37</v>
      </c>
      <c r="AR105" s="25">
        <v>38</v>
      </c>
      <c r="AS105" s="25">
        <v>39</v>
      </c>
      <c r="AT105" s="25">
        <v>40</v>
      </c>
      <c r="AU105" s="25">
        <v>41</v>
      </c>
      <c r="AV105" s="25">
        <v>42</v>
      </c>
      <c r="AW105" s="25">
        <v>43</v>
      </c>
      <c r="AX105" s="25">
        <v>44</v>
      </c>
      <c r="AY105" s="25">
        <v>45</v>
      </c>
      <c r="AZ105" s="25">
        <v>46</v>
      </c>
    </row>
    <row r="106" spans="2:54" ht="23.25" x14ac:dyDescent="0.25">
      <c r="G106" s="19" t="s">
        <v>82</v>
      </c>
    </row>
    <row r="108" spans="2:54" s="4" customFormat="1" x14ac:dyDescent="0.25">
      <c r="B108" s="1"/>
      <c r="C108" s="2"/>
      <c r="D108" s="3"/>
      <c r="G108" s="4" t="s">
        <v>8</v>
      </c>
      <c r="P108" s="4" t="s">
        <v>9</v>
      </c>
      <c r="Z108" s="4" t="s">
        <v>10</v>
      </c>
      <c r="AI108" s="4" t="s">
        <v>11</v>
      </c>
      <c r="AS108" s="4" t="s">
        <v>12</v>
      </c>
    </row>
    <row r="109" spans="2:54" x14ac:dyDescent="0.25">
      <c r="F109" s="11"/>
      <c r="G109" s="18" t="s">
        <v>57</v>
      </c>
      <c r="H109" s="18" t="s">
        <v>80</v>
      </c>
      <c r="I109" s="18" t="s">
        <v>96</v>
      </c>
      <c r="J109" s="18" t="s">
        <v>60</v>
      </c>
      <c r="K109" s="18" t="s">
        <v>81</v>
      </c>
      <c r="L109" s="18"/>
      <c r="M109" s="18"/>
      <c r="N109" s="93"/>
      <c r="P109" s="11"/>
      <c r="Q109" s="18" t="s">
        <v>57</v>
      </c>
      <c r="R109" s="18" t="s">
        <v>80</v>
      </c>
      <c r="S109" s="18" t="s">
        <v>96</v>
      </c>
      <c r="T109" s="18" t="s">
        <v>60</v>
      </c>
      <c r="U109" s="18" t="s">
        <v>81</v>
      </c>
      <c r="V109" s="18"/>
      <c r="W109" s="18"/>
      <c r="Z109" s="11"/>
      <c r="AA109" s="18" t="s">
        <v>57</v>
      </c>
      <c r="AB109" s="18" t="s">
        <v>80</v>
      </c>
      <c r="AC109" s="18" t="s">
        <v>96</v>
      </c>
      <c r="AD109" s="18" t="s">
        <v>60</v>
      </c>
      <c r="AE109" s="18" t="s">
        <v>81</v>
      </c>
      <c r="AF109" s="18"/>
      <c r="AG109" s="18"/>
      <c r="AH109" s="93"/>
      <c r="AJ109" s="11"/>
      <c r="AK109" s="18" t="s">
        <v>57</v>
      </c>
      <c r="AL109" s="18" t="s">
        <v>80</v>
      </c>
      <c r="AM109" s="18" t="s">
        <v>96</v>
      </c>
      <c r="AN109" s="18" t="s">
        <v>60</v>
      </c>
      <c r="AO109" s="18" t="s">
        <v>81</v>
      </c>
      <c r="AP109" s="18"/>
      <c r="AQ109" s="18"/>
      <c r="AR109" s="93"/>
      <c r="AT109" s="11"/>
      <c r="AU109" s="18" t="s">
        <v>57</v>
      </c>
      <c r="AV109" s="18" t="s">
        <v>80</v>
      </c>
      <c r="AW109" s="18" t="s">
        <v>96</v>
      </c>
      <c r="AX109" s="18" t="s">
        <v>60</v>
      </c>
      <c r="AY109" s="18" t="s">
        <v>81</v>
      </c>
      <c r="AZ109" s="18"/>
      <c r="BA109" s="18"/>
    </row>
    <row r="110" spans="2:54" x14ac:dyDescent="0.25">
      <c r="C110" s="2" t="s">
        <v>5</v>
      </c>
      <c r="D110" s="3" t="s">
        <v>6</v>
      </c>
      <c r="E110" s="4"/>
      <c r="F110" s="5" t="s">
        <v>79</v>
      </c>
      <c r="G110" s="100">
        <v>13929479</v>
      </c>
      <c r="H110" s="100">
        <v>3221527</v>
      </c>
      <c r="I110" s="100">
        <v>3639666</v>
      </c>
      <c r="J110" s="100">
        <v>8936664</v>
      </c>
      <c r="K110" s="100">
        <v>29727336</v>
      </c>
      <c r="L110" s="12"/>
      <c r="M110" s="12"/>
      <c r="N110" s="12"/>
      <c r="P110" s="5" t="s">
        <v>79</v>
      </c>
      <c r="Q110" s="94">
        <v>0.6</v>
      </c>
      <c r="R110" s="94">
        <v>1.6</v>
      </c>
      <c r="S110" s="79">
        <v>1.6</v>
      </c>
      <c r="T110" s="69">
        <v>0.9</v>
      </c>
      <c r="U110" s="95">
        <v>0.6</v>
      </c>
      <c r="V110" s="14"/>
      <c r="W110" s="90"/>
      <c r="Z110" s="5" t="s">
        <v>79</v>
      </c>
      <c r="AA110" s="89">
        <f t="shared" ref="AA110:AA121" si="32">2*(G110*Q110/100)</f>
        <v>167153.74799999999</v>
      </c>
      <c r="AB110" s="89">
        <f t="shared" ref="AB110:AB121" si="33">2*(H110*R110/100)</f>
        <v>103088.864</v>
      </c>
      <c r="AC110" s="89">
        <f t="shared" ref="AC110:AC121" si="34">2*(I110*S110/100)</f>
        <v>116469.31200000001</v>
      </c>
      <c r="AD110" s="89">
        <f t="shared" ref="AD110:AD121" si="35">2*(J110*T110/100)</f>
        <v>160859.95200000002</v>
      </c>
      <c r="AE110" s="89">
        <f t="shared" ref="AE110:AE121" si="36">2*(K110*U110/100)</f>
        <v>356728.03199999995</v>
      </c>
      <c r="AF110" s="12"/>
      <c r="AG110" s="12"/>
      <c r="AH110" s="12"/>
      <c r="AJ110" s="5" t="s">
        <v>79</v>
      </c>
      <c r="AK110" s="98">
        <f t="shared" ref="AK110" si="37">G110/G110</f>
        <v>1</v>
      </c>
      <c r="AL110" s="98">
        <f t="shared" ref="AL110" si="38">H110/H110</f>
        <v>1</v>
      </c>
      <c r="AM110" s="98">
        <f t="shared" ref="AM110" si="39">I110/I110</f>
        <v>1</v>
      </c>
      <c r="AN110" s="98">
        <f t="shared" ref="AN110" si="40">J110/J110</f>
        <v>1</v>
      </c>
      <c r="AO110" s="98">
        <f t="shared" ref="AO110" si="41">K110/K110</f>
        <v>1</v>
      </c>
      <c r="AP110" s="16"/>
      <c r="AQ110" s="16"/>
      <c r="AR110" s="16"/>
      <c r="AT110" s="5" t="s">
        <v>79</v>
      </c>
      <c r="AU110" s="98">
        <f t="shared" ref="AU110:AU121" si="42">2*(Q110*AK110/100)</f>
        <v>1.2E-2</v>
      </c>
      <c r="AV110" s="98">
        <f t="shared" ref="AV110:AV121" si="43">2*(R110*AL110/100)</f>
        <v>3.2000000000000001E-2</v>
      </c>
      <c r="AW110" s="98">
        <f t="shared" ref="AW110:AW121" si="44">2*(S110*AM110/100)</f>
        <v>3.2000000000000001E-2</v>
      </c>
      <c r="AX110" s="98">
        <f t="shared" ref="AX110:AX121" si="45">2*(T110*AN110/100)</f>
        <v>1.8000000000000002E-2</v>
      </c>
      <c r="AY110" s="98">
        <f t="shared" ref="AY110:AY121" si="46">2*(U110*AO110/100)</f>
        <v>1.2E-2</v>
      </c>
      <c r="AZ110" s="16"/>
      <c r="BA110" s="16"/>
      <c r="BB110" s="16"/>
    </row>
    <row r="111" spans="2:54" x14ac:dyDescent="0.25">
      <c r="C111" s="6" t="s">
        <v>5</v>
      </c>
      <c r="D111" s="7" t="s">
        <v>6</v>
      </c>
      <c r="E111" s="8"/>
      <c r="F111" s="9" t="s">
        <v>71</v>
      </c>
      <c r="G111" s="101">
        <v>1852160</v>
      </c>
      <c r="H111" s="101">
        <v>936874</v>
      </c>
      <c r="I111" s="101">
        <v>845305</v>
      </c>
      <c r="J111" s="101">
        <v>1915753</v>
      </c>
      <c r="K111" s="101">
        <v>5550092</v>
      </c>
      <c r="L111" s="13"/>
      <c r="M111" s="12"/>
      <c r="N111" s="12"/>
      <c r="P111" s="9" t="s">
        <v>71</v>
      </c>
      <c r="Q111" s="96">
        <v>2.2999999999999998</v>
      </c>
      <c r="R111" s="96">
        <v>3.3</v>
      </c>
      <c r="S111" s="69">
        <v>3.3</v>
      </c>
      <c r="T111" s="69">
        <v>2.2999999999999998</v>
      </c>
      <c r="U111" s="97">
        <v>1.2</v>
      </c>
      <c r="V111" s="15"/>
      <c r="W111" s="92"/>
      <c r="Z111" s="9" t="s">
        <v>71</v>
      </c>
      <c r="AA111" s="91">
        <f t="shared" si="32"/>
        <v>85199.360000000001</v>
      </c>
      <c r="AB111" s="91">
        <f t="shared" si="33"/>
        <v>61833.683999999994</v>
      </c>
      <c r="AC111" s="91">
        <f t="shared" si="34"/>
        <v>55790.13</v>
      </c>
      <c r="AD111" s="91">
        <f t="shared" si="35"/>
        <v>88124.637999999992</v>
      </c>
      <c r="AE111" s="91">
        <f t="shared" si="36"/>
        <v>133202.20799999998</v>
      </c>
      <c r="AF111" s="13"/>
      <c r="AG111" s="13"/>
      <c r="AH111" s="13"/>
      <c r="AJ111" s="9" t="s">
        <v>71</v>
      </c>
      <c r="AK111" s="99">
        <f t="shared" ref="AK111" si="47">G111/G110</f>
        <v>0.13296692575508387</v>
      </c>
      <c r="AL111" s="99">
        <f t="shared" ref="AL111" si="48">H111/H110</f>
        <v>0.29081674622003789</v>
      </c>
      <c r="AM111" s="99">
        <f t="shared" ref="AM111" si="49">I111/I110</f>
        <v>0.23224795901601961</v>
      </c>
      <c r="AN111" s="99">
        <f t="shared" ref="AN111" si="50">J111/J110</f>
        <v>0.21437003785752715</v>
      </c>
      <c r="AO111" s="99">
        <f t="shared" ref="AO111" si="51">K111/K110</f>
        <v>0.18669994512794555</v>
      </c>
      <c r="AP111" s="17"/>
      <c r="AQ111" s="17"/>
      <c r="AR111" s="17"/>
      <c r="AT111" s="9" t="s">
        <v>71</v>
      </c>
      <c r="AU111" s="99">
        <f t="shared" si="42"/>
        <v>6.1164785847338575E-3</v>
      </c>
      <c r="AV111" s="99">
        <f t="shared" si="43"/>
        <v>1.9193905250522499E-2</v>
      </c>
      <c r="AW111" s="99">
        <f t="shared" si="44"/>
        <v>1.5328365295057293E-2</v>
      </c>
      <c r="AX111" s="99">
        <f t="shared" si="45"/>
        <v>9.8610217414462475E-3</v>
      </c>
      <c r="AY111" s="99">
        <f t="shared" si="46"/>
        <v>4.4807986830706931E-3</v>
      </c>
      <c r="AZ111" s="17"/>
      <c r="BA111" s="17"/>
      <c r="BB111" s="17"/>
    </row>
    <row r="112" spans="2:54" x14ac:dyDescent="0.25">
      <c r="C112" s="6" t="s">
        <v>5</v>
      </c>
      <c r="D112" s="7" t="s">
        <v>6</v>
      </c>
      <c r="E112" s="8"/>
      <c r="F112" s="9" t="s">
        <v>72</v>
      </c>
      <c r="G112" s="101">
        <v>6327559</v>
      </c>
      <c r="H112" s="101">
        <v>1351973</v>
      </c>
      <c r="I112" s="101">
        <v>1564414</v>
      </c>
      <c r="J112" s="101">
        <v>1866174</v>
      </c>
      <c r="K112" s="101">
        <v>11110120</v>
      </c>
      <c r="L112" s="13"/>
      <c r="M112" s="12"/>
      <c r="N112" s="12"/>
      <c r="P112" s="9" t="s">
        <v>72</v>
      </c>
      <c r="Q112" s="96">
        <v>1.1000000000000001</v>
      </c>
      <c r="R112" s="96">
        <v>2.8</v>
      </c>
      <c r="S112" s="69">
        <v>2.2999999999999998</v>
      </c>
      <c r="T112" s="69">
        <v>2.2999999999999998</v>
      </c>
      <c r="U112" s="97">
        <v>0.8</v>
      </c>
      <c r="V112" s="15"/>
      <c r="W112" s="92"/>
      <c r="Z112" s="9" t="s">
        <v>72</v>
      </c>
      <c r="AA112" s="91">
        <f t="shared" si="32"/>
        <v>139206.29800000001</v>
      </c>
      <c r="AB112" s="91">
        <f t="shared" si="33"/>
        <v>75710.487999999998</v>
      </c>
      <c r="AC112" s="91">
        <f t="shared" si="34"/>
        <v>71963.043999999994</v>
      </c>
      <c r="AD112" s="91">
        <f t="shared" si="35"/>
        <v>85844.003999999986</v>
      </c>
      <c r="AE112" s="91">
        <f t="shared" si="36"/>
        <v>177761.92000000001</v>
      </c>
      <c r="AF112" s="13"/>
      <c r="AG112" s="13"/>
      <c r="AH112" s="13"/>
      <c r="AJ112" s="9" t="s">
        <v>72</v>
      </c>
      <c r="AK112" s="99">
        <f t="shared" ref="AK112" si="52">G112/G110</f>
        <v>0.45425668827958315</v>
      </c>
      <c r="AL112" s="99">
        <f t="shared" ref="AL112" si="53">H112/H110</f>
        <v>0.4196683746558697</v>
      </c>
      <c r="AM112" s="99">
        <f t="shared" ref="AM112" si="54">I112/I110</f>
        <v>0.42982350578322298</v>
      </c>
      <c r="AN112" s="99">
        <f t="shared" ref="AN112" si="55">J112/J110</f>
        <v>0.208822218223713</v>
      </c>
      <c r="AO112" s="99">
        <f t="shared" ref="AO112" si="56">K112/K110</f>
        <v>0.3737341280765959</v>
      </c>
      <c r="AP112" s="17"/>
      <c r="AQ112" s="17"/>
      <c r="AR112" s="17"/>
      <c r="AT112" s="9" t="s">
        <v>72</v>
      </c>
      <c r="AU112" s="99">
        <f t="shared" si="42"/>
        <v>9.9936471421508306E-3</v>
      </c>
      <c r="AV112" s="99">
        <f t="shared" si="43"/>
        <v>2.3501428980728701E-2</v>
      </c>
      <c r="AW112" s="99">
        <f t="shared" si="44"/>
        <v>1.9771881266028257E-2</v>
      </c>
      <c r="AX112" s="99">
        <f t="shared" si="45"/>
        <v>9.6058220382907959E-3</v>
      </c>
      <c r="AY112" s="99">
        <f t="shared" si="46"/>
        <v>5.9797460492255353E-3</v>
      </c>
      <c r="AZ112" s="17"/>
      <c r="BA112" s="17"/>
      <c r="BB112" s="17"/>
    </row>
    <row r="113" spans="3:54" x14ac:dyDescent="0.25">
      <c r="C113" s="6" t="s">
        <v>5</v>
      </c>
      <c r="D113" s="7" t="s">
        <v>6</v>
      </c>
      <c r="E113" s="8"/>
      <c r="F113" s="9" t="s">
        <v>73</v>
      </c>
      <c r="G113" s="101">
        <v>5749760</v>
      </c>
      <c r="H113" s="101">
        <v>932680</v>
      </c>
      <c r="I113" s="101">
        <v>1229947</v>
      </c>
      <c r="J113" s="101">
        <v>5154737</v>
      </c>
      <c r="K113" s="101">
        <v>13067124</v>
      </c>
      <c r="L113" s="13"/>
      <c r="M113" s="12"/>
      <c r="N113" s="12"/>
      <c r="P113" s="9" t="s">
        <v>73</v>
      </c>
      <c r="Q113" s="96">
        <v>1.2</v>
      </c>
      <c r="R113" s="96">
        <v>3.3</v>
      </c>
      <c r="S113" s="69">
        <v>2.8</v>
      </c>
      <c r="T113" s="69">
        <v>1.2</v>
      </c>
      <c r="U113" s="97">
        <v>0.6</v>
      </c>
      <c r="V113" s="15"/>
      <c r="W113" s="92"/>
      <c r="Z113" s="9" t="s">
        <v>73</v>
      </c>
      <c r="AA113" s="91">
        <f t="shared" si="32"/>
        <v>137994.23999999999</v>
      </c>
      <c r="AB113" s="91">
        <f t="shared" si="33"/>
        <v>61556.88</v>
      </c>
      <c r="AC113" s="91">
        <f t="shared" si="34"/>
        <v>68877.031999999992</v>
      </c>
      <c r="AD113" s="91">
        <f t="shared" si="35"/>
        <v>123713.68799999999</v>
      </c>
      <c r="AE113" s="91">
        <f t="shared" si="36"/>
        <v>156805.48799999998</v>
      </c>
      <c r="AF113" s="13"/>
      <c r="AG113" s="13"/>
      <c r="AH113" s="13"/>
      <c r="AJ113" s="9" t="s">
        <v>73</v>
      </c>
      <c r="AK113" s="99">
        <f t="shared" ref="AK113" si="57">G113/G110</f>
        <v>0.41277638596533295</v>
      </c>
      <c r="AL113" s="99">
        <f t="shared" ref="AL113" si="58">H113/H110</f>
        <v>0.28951487912409241</v>
      </c>
      <c r="AM113" s="99">
        <f t="shared" ref="AM113" si="59">I113/I110</f>
        <v>0.33792853520075744</v>
      </c>
      <c r="AN113" s="99">
        <f t="shared" ref="AN113" si="60">J113/J110</f>
        <v>0.57680774391875989</v>
      </c>
      <c r="AO113" s="99">
        <f t="shared" ref="AO113" si="61">K113/K110</f>
        <v>0.43956592679545858</v>
      </c>
      <c r="AP113" s="17"/>
      <c r="AQ113" s="17"/>
      <c r="AR113" s="17"/>
      <c r="AT113" s="9" t="s">
        <v>73</v>
      </c>
      <c r="AU113" s="99">
        <f t="shared" si="42"/>
        <v>9.9066332631679906E-3</v>
      </c>
      <c r="AV113" s="99">
        <f t="shared" si="43"/>
        <v>1.9107982022190096E-2</v>
      </c>
      <c r="AW113" s="99">
        <f t="shared" si="44"/>
        <v>1.8923997971242414E-2</v>
      </c>
      <c r="AX113" s="99">
        <f t="shared" si="45"/>
        <v>1.3843385854050236E-2</v>
      </c>
      <c r="AY113" s="99">
        <f t="shared" si="46"/>
        <v>5.274791121545502E-3</v>
      </c>
      <c r="AZ113" s="17"/>
      <c r="BA113" s="17"/>
      <c r="BB113" s="17"/>
    </row>
    <row r="114" spans="3:54" x14ac:dyDescent="0.25">
      <c r="C114" s="2" t="s">
        <v>31</v>
      </c>
      <c r="D114" s="3" t="s">
        <v>6</v>
      </c>
      <c r="E114" s="8"/>
      <c r="F114" s="5" t="s">
        <v>79</v>
      </c>
      <c r="G114" s="100">
        <v>7091729</v>
      </c>
      <c r="H114" s="100">
        <v>1650576</v>
      </c>
      <c r="I114" s="100">
        <v>1171218</v>
      </c>
      <c r="J114" s="100">
        <v>4766805</v>
      </c>
      <c r="K114" s="100">
        <v>14680328</v>
      </c>
      <c r="L114" s="12"/>
      <c r="M114" s="12"/>
      <c r="N114" s="12"/>
      <c r="P114" s="5" t="s">
        <v>79</v>
      </c>
      <c r="Q114" s="94">
        <v>1</v>
      </c>
      <c r="R114" s="94">
        <v>2.2999999999999998</v>
      </c>
      <c r="S114" s="69">
        <v>2.8</v>
      </c>
      <c r="T114" s="78">
        <v>1.4</v>
      </c>
      <c r="U114" s="95">
        <v>0.6</v>
      </c>
      <c r="V114" s="14"/>
      <c r="W114" s="90"/>
      <c r="Z114" s="5" t="s">
        <v>79</v>
      </c>
      <c r="AA114" s="89">
        <f t="shared" si="32"/>
        <v>141834.57999999999</v>
      </c>
      <c r="AB114" s="89">
        <f t="shared" si="33"/>
        <v>75926.495999999999</v>
      </c>
      <c r="AC114" s="89">
        <f t="shared" si="34"/>
        <v>65588.207999999999</v>
      </c>
      <c r="AD114" s="89">
        <f t="shared" si="35"/>
        <v>133470.54</v>
      </c>
      <c r="AE114" s="89">
        <f t="shared" si="36"/>
        <v>176163.93599999999</v>
      </c>
      <c r="AF114" s="12"/>
      <c r="AG114" s="12"/>
      <c r="AH114" s="12"/>
      <c r="AJ114" s="5" t="s">
        <v>79</v>
      </c>
      <c r="AK114" s="98">
        <f t="shared" ref="AK114" si="62">G114/G114</f>
        <v>1</v>
      </c>
      <c r="AL114" s="98">
        <f t="shared" ref="AL114" si="63">H114/H114</f>
        <v>1</v>
      </c>
      <c r="AM114" s="98">
        <f t="shared" ref="AM114" si="64">I114/I114</f>
        <v>1</v>
      </c>
      <c r="AN114" s="98">
        <f t="shared" ref="AN114" si="65">J114/J114</f>
        <v>1</v>
      </c>
      <c r="AO114" s="98">
        <f t="shared" ref="AO114" si="66">K114/K114</f>
        <v>1</v>
      </c>
      <c r="AP114" s="16"/>
      <c r="AQ114" s="16"/>
      <c r="AR114" s="16"/>
      <c r="AT114" s="5" t="s">
        <v>79</v>
      </c>
      <c r="AU114" s="98">
        <f t="shared" si="42"/>
        <v>0.02</v>
      </c>
      <c r="AV114" s="98">
        <f t="shared" si="43"/>
        <v>4.5999999999999999E-2</v>
      </c>
      <c r="AW114" s="98">
        <f t="shared" si="44"/>
        <v>5.5999999999999994E-2</v>
      </c>
      <c r="AX114" s="98">
        <f t="shared" si="45"/>
        <v>2.7999999999999997E-2</v>
      </c>
      <c r="AY114" s="98">
        <f t="shared" si="46"/>
        <v>1.2E-2</v>
      </c>
      <c r="AZ114" s="16"/>
      <c r="BA114" s="16"/>
      <c r="BB114" s="16"/>
    </row>
    <row r="115" spans="3:54" x14ac:dyDescent="0.25">
      <c r="C115" s="6" t="s">
        <v>31</v>
      </c>
      <c r="D115" s="7" t="s">
        <v>6</v>
      </c>
      <c r="E115" s="4"/>
      <c r="F115" s="9" t="s">
        <v>71</v>
      </c>
      <c r="G115" s="101">
        <v>1130571</v>
      </c>
      <c r="H115" s="101">
        <v>530601</v>
      </c>
      <c r="I115" s="101">
        <v>360171</v>
      </c>
      <c r="J115" s="101">
        <v>1171469</v>
      </c>
      <c r="K115" s="101">
        <v>3192812</v>
      </c>
      <c r="L115" s="13"/>
      <c r="M115" s="12"/>
      <c r="N115" s="12"/>
      <c r="P115" s="9" t="s">
        <v>71</v>
      </c>
      <c r="Q115" s="96">
        <v>2.8</v>
      </c>
      <c r="R115" s="96">
        <v>4</v>
      </c>
      <c r="S115" s="69">
        <v>4.8</v>
      </c>
      <c r="T115" s="69">
        <v>2.8</v>
      </c>
      <c r="U115" s="97">
        <v>1.6</v>
      </c>
      <c r="V115" s="15"/>
      <c r="W115" s="92"/>
      <c r="Z115" s="9" t="s">
        <v>71</v>
      </c>
      <c r="AA115" s="91">
        <f t="shared" si="32"/>
        <v>63311.975999999995</v>
      </c>
      <c r="AB115" s="91">
        <f t="shared" si="33"/>
        <v>42448.08</v>
      </c>
      <c r="AC115" s="91">
        <f t="shared" si="34"/>
        <v>34576.415999999997</v>
      </c>
      <c r="AD115" s="91">
        <f t="shared" si="35"/>
        <v>65602.263999999996</v>
      </c>
      <c r="AE115" s="91">
        <f t="shared" si="36"/>
        <v>102169.984</v>
      </c>
      <c r="AF115" s="13"/>
      <c r="AG115" s="13"/>
      <c r="AH115" s="13"/>
      <c r="AJ115" s="9" t="s">
        <v>71</v>
      </c>
      <c r="AK115" s="99">
        <f t="shared" ref="AK115" si="67">G115/G114</f>
        <v>0.15942106642822929</v>
      </c>
      <c r="AL115" s="99">
        <f t="shared" ref="AL115" si="68">H115/H114</f>
        <v>0.32146414342629481</v>
      </c>
      <c r="AM115" s="99">
        <f t="shared" ref="AM115" si="69">I115/I114</f>
        <v>0.30751832707489124</v>
      </c>
      <c r="AN115" s="99">
        <f t="shared" ref="AN115" si="70">J115/J114</f>
        <v>0.24575559520475454</v>
      </c>
      <c r="AO115" s="99">
        <f t="shared" ref="AO115" si="71">K115/K114</f>
        <v>0.21748914601908076</v>
      </c>
      <c r="AP115" s="17"/>
      <c r="AQ115" s="17"/>
      <c r="AR115" s="17"/>
      <c r="AT115" s="9" t="s">
        <v>71</v>
      </c>
      <c r="AU115" s="99">
        <f t="shared" si="42"/>
        <v>8.9275797199808386E-3</v>
      </c>
      <c r="AV115" s="99">
        <f t="shared" si="43"/>
        <v>2.5717131474103583E-2</v>
      </c>
      <c r="AW115" s="99">
        <f t="shared" si="44"/>
        <v>2.9521759399189561E-2</v>
      </c>
      <c r="AX115" s="99">
        <f t="shared" si="45"/>
        <v>1.3762313331466254E-2</v>
      </c>
      <c r="AY115" s="99">
        <f t="shared" si="46"/>
        <v>6.9596526726105846E-3</v>
      </c>
      <c r="AZ115" s="17"/>
      <c r="BA115" s="17"/>
      <c r="BB115" s="17"/>
    </row>
    <row r="116" spans="3:54" x14ac:dyDescent="0.25">
      <c r="C116" s="6" t="s">
        <v>31</v>
      </c>
      <c r="D116" s="7" t="s">
        <v>6</v>
      </c>
      <c r="E116" s="8"/>
      <c r="F116" s="9" t="s">
        <v>72</v>
      </c>
      <c r="G116" s="101">
        <v>3645777</v>
      </c>
      <c r="H116" s="101">
        <v>663507</v>
      </c>
      <c r="I116" s="101">
        <v>560230</v>
      </c>
      <c r="J116" s="101">
        <v>1089631</v>
      </c>
      <c r="K116" s="101">
        <v>5959145</v>
      </c>
      <c r="L116" s="13"/>
      <c r="M116" s="12"/>
      <c r="N116" s="12"/>
      <c r="P116" s="9" t="s">
        <v>72</v>
      </c>
      <c r="Q116" s="96">
        <v>1.6</v>
      </c>
      <c r="R116" s="96">
        <v>4</v>
      </c>
      <c r="S116" s="69">
        <v>4</v>
      </c>
      <c r="T116" s="69">
        <v>2.8</v>
      </c>
      <c r="U116" s="97">
        <v>1.2</v>
      </c>
      <c r="V116" s="15"/>
      <c r="W116" s="92"/>
      <c r="Z116" s="9" t="s">
        <v>72</v>
      </c>
      <c r="AA116" s="91">
        <f t="shared" si="32"/>
        <v>116664.864</v>
      </c>
      <c r="AB116" s="91">
        <f t="shared" si="33"/>
        <v>53080.56</v>
      </c>
      <c r="AC116" s="91">
        <f t="shared" si="34"/>
        <v>44818.400000000001</v>
      </c>
      <c r="AD116" s="91">
        <f t="shared" si="35"/>
        <v>61019.335999999996</v>
      </c>
      <c r="AE116" s="91">
        <f t="shared" si="36"/>
        <v>143019.48000000001</v>
      </c>
      <c r="AF116" s="13"/>
      <c r="AG116" s="13"/>
      <c r="AH116" s="13"/>
      <c r="AJ116" s="9" t="s">
        <v>72</v>
      </c>
      <c r="AK116" s="99">
        <f t="shared" ref="AK116" si="72">G116/G114</f>
        <v>0.51408859531998474</v>
      </c>
      <c r="AL116" s="99">
        <f t="shared" ref="AL116" si="73">H116/H114</f>
        <v>0.40198512519266</v>
      </c>
      <c r="AM116" s="99">
        <f t="shared" ref="AM116" si="74">I116/I114</f>
        <v>0.47833110488397551</v>
      </c>
      <c r="AN116" s="99">
        <f t="shared" ref="AN116" si="75">J116/J114</f>
        <v>0.22858728225719324</v>
      </c>
      <c r="AO116" s="99">
        <f t="shared" ref="AO116" si="76">K116/K114</f>
        <v>0.40592723813800347</v>
      </c>
      <c r="AP116" s="17"/>
      <c r="AQ116" s="17"/>
      <c r="AR116" s="17"/>
      <c r="AT116" s="9" t="s">
        <v>72</v>
      </c>
      <c r="AU116" s="99">
        <f t="shared" si="42"/>
        <v>1.6450835050239511E-2</v>
      </c>
      <c r="AV116" s="99">
        <f t="shared" si="43"/>
        <v>3.2158810015412799E-2</v>
      </c>
      <c r="AW116" s="99">
        <f t="shared" si="44"/>
        <v>3.8266488390718043E-2</v>
      </c>
      <c r="AX116" s="99">
        <f t="shared" si="45"/>
        <v>1.2800887806402822E-2</v>
      </c>
      <c r="AY116" s="99">
        <f t="shared" si="46"/>
        <v>9.7422537153120832E-3</v>
      </c>
      <c r="AZ116" s="17"/>
      <c r="BA116" s="17"/>
      <c r="BB116" s="17"/>
    </row>
    <row r="117" spans="3:54" x14ac:dyDescent="0.25">
      <c r="C117" s="6" t="s">
        <v>31</v>
      </c>
      <c r="D117" s="7" t="s">
        <v>6</v>
      </c>
      <c r="E117" s="8"/>
      <c r="F117" s="9" t="s">
        <v>73</v>
      </c>
      <c r="G117" s="101">
        <v>2315381</v>
      </c>
      <c r="H117" s="101">
        <v>456468</v>
      </c>
      <c r="I117" s="101">
        <v>250817</v>
      </c>
      <c r="J117" s="101">
        <v>2505705</v>
      </c>
      <c r="K117" s="101">
        <v>5528371</v>
      </c>
      <c r="L117" s="13"/>
      <c r="M117" s="12"/>
      <c r="N117" s="12"/>
      <c r="P117" s="9" t="s">
        <v>73</v>
      </c>
      <c r="Q117" s="96">
        <v>2</v>
      </c>
      <c r="R117" s="96">
        <v>4.2</v>
      </c>
      <c r="S117" s="69">
        <v>5.7</v>
      </c>
      <c r="T117" s="78">
        <v>2</v>
      </c>
      <c r="U117" s="97">
        <v>1.2</v>
      </c>
      <c r="V117" s="15"/>
      <c r="W117" s="92"/>
      <c r="Z117" s="9" t="s">
        <v>73</v>
      </c>
      <c r="AA117" s="91">
        <f t="shared" si="32"/>
        <v>92615.24</v>
      </c>
      <c r="AB117" s="91">
        <f t="shared" si="33"/>
        <v>38343.312000000005</v>
      </c>
      <c r="AC117" s="91">
        <f t="shared" si="34"/>
        <v>28593.138000000003</v>
      </c>
      <c r="AD117" s="91">
        <f t="shared" si="35"/>
        <v>100228.2</v>
      </c>
      <c r="AE117" s="91">
        <f t="shared" si="36"/>
        <v>132680.90400000001</v>
      </c>
      <c r="AF117" s="13"/>
      <c r="AG117" s="13"/>
      <c r="AH117" s="13"/>
      <c r="AJ117" s="9" t="s">
        <v>73</v>
      </c>
      <c r="AK117" s="99">
        <f t="shared" ref="AK117" si="77">G117/G114</f>
        <v>0.32649033825178597</v>
      </c>
      <c r="AL117" s="99">
        <f t="shared" ref="AL117" si="78">H117/H114</f>
        <v>0.27655073138104519</v>
      </c>
      <c r="AM117" s="99">
        <f t="shared" ref="AM117" si="79">I117/I114</f>
        <v>0.21415056804113325</v>
      </c>
      <c r="AN117" s="99">
        <f t="shared" ref="AN117" si="80">J117/J114</f>
        <v>0.52565712253805219</v>
      </c>
      <c r="AO117" s="99">
        <f t="shared" ref="AO117" si="81">K117/K114</f>
        <v>0.37658361584291578</v>
      </c>
      <c r="AP117" s="17"/>
      <c r="AQ117" s="17"/>
      <c r="AR117" s="17"/>
      <c r="AT117" s="9" t="s">
        <v>73</v>
      </c>
      <c r="AU117" s="99">
        <f t="shared" si="42"/>
        <v>1.3059613530071439E-2</v>
      </c>
      <c r="AV117" s="99">
        <f t="shared" si="43"/>
        <v>2.3230261436007798E-2</v>
      </c>
      <c r="AW117" s="99">
        <f t="shared" si="44"/>
        <v>2.4413164756689188E-2</v>
      </c>
      <c r="AX117" s="99">
        <f t="shared" si="45"/>
        <v>2.1026284901522089E-2</v>
      </c>
      <c r="AY117" s="99">
        <f t="shared" si="46"/>
        <v>9.0380067802299773E-3</v>
      </c>
      <c r="AZ117" s="17"/>
      <c r="BA117" s="17"/>
      <c r="BB117" s="17"/>
    </row>
    <row r="118" spans="3:54" x14ac:dyDescent="0.25">
      <c r="C118" s="2" t="s">
        <v>69</v>
      </c>
      <c r="D118" s="3" t="s">
        <v>6</v>
      </c>
      <c r="E118" s="8"/>
      <c r="F118" s="5" t="s">
        <v>79</v>
      </c>
      <c r="G118" s="100">
        <v>6837750</v>
      </c>
      <c r="H118" s="100">
        <v>1570951</v>
      </c>
      <c r="I118" s="100">
        <v>2468448</v>
      </c>
      <c r="J118" s="100">
        <v>4169859</v>
      </c>
      <c r="K118" s="100">
        <v>15047008</v>
      </c>
      <c r="L118" s="12"/>
      <c r="M118" s="12"/>
      <c r="N118" s="12"/>
      <c r="P118" s="5" t="s">
        <v>79</v>
      </c>
      <c r="Q118" s="94">
        <v>1.1000000000000001</v>
      </c>
      <c r="R118" s="94">
        <v>2.2999999999999998</v>
      </c>
      <c r="S118" s="78">
        <v>2</v>
      </c>
      <c r="T118" s="78">
        <v>1.4</v>
      </c>
      <c r="U118" s="95">
        <v>0.6</v>
      </c>
      <c r="V118" s="14"/>
      <c r="W118" s="90"/>
      <c r="Z118" s="5" t="s">
        <v>79</v>
      </c>
      <c r="AA118" s="89">
        <f t="shared" si="32"/>
        <v>150430.50000000003</v>
      </c>
      <c r="AB118" s="89">
        <f t="shared" si="33"/>
        <v>72263.745999999999</v>
      </c>
      <c r="AC118" s="89">
        <f t="shared" si="34"/>
        <v>98737.919999999998</v>
      </c>
      <c r="AD118" s="89">
        <f t="shared" si="35"/>
        <v>116756.052</v>
      </c>
      <c r="AE118" s="89">
        <f t="shared" si="36"/>
        <v>180564.09599999999</v>
      </c>
      <c r="AF118" s="12"/>
      <c r="AG118" s="12"/>
      <c r="AH118" s="12"/>
      <c r="AJ118" s="5" t="s">
        <v>79</v>
      </c>
      <c r="AK118" s="98">
        <f t="shared" ref="AK118" si="82">G118/G118</f>
        <v>1</v>
      </c>
      <c r="AL118" s="98">
        <f t="shared" ref="AL118" si="83">H118/H118</f>
        <v>1</v>
      </c>
      <c r="AM118" s="98">
        <f t="shared" ref="AM118" si="84">I118/I118</f>
        <v>1</v>
      </c>
      <c r="AN118" s="98">
        <f t="shared" ref="AN118" si="85">J118/J118</f>
        <v>1</v>
      </c>
      <c r="AO118" s="98">
        <f t="shared" ref="AO118" si="86">K118/K118</f>
        <v>1</v>
      </c>
      <c r="AP118" s="16"/>
      <c r="AQ118" s="16"/>
      <c r="AR118" s="16"/>
      <c r="AT118" s="5" t="s">
        <v>79</v>
      </c>
      <c r="AU118" s="98">
        <f t="shared" si="42"/>
        <v>2.2000000000000002E-2</v>
      </c>
      <c r="AV118" s="98">
        <f t="shared" si="43"/>
        <v>4.5999999999999999E-2</v>
      </c>
      <c r="AW118" s="98">
        <f t="shared" si="44"/>
        <v>0.04</v>
      </c>
      <c r="AX118" s="98">
        <f t="shared" si="45"/>
        <v>2.7999999999999997E-2</v>
      </c>
      <c r="AY118" s="98">
        <f t="shared" si="46"/>
        <v>1.2E-2</v>
      </c>
      <c r="AZ118" s="16"/>
      <c r="BA118" s="16"/>
      <c r="BB118" s="16"/>
    </row>
    <row r="119" spans="3:54" x14ac:dyDescent="0.25">
      <c r="C119" s="6" t="s">
        <v>69</v>
      </c>
      <c r="D119" s="7" t="s">
        <v>6</v>
      </c>
      <c r="E119" s="8"/>
      <c r="F119" s="9" t="s">
        <v>71</v>
      </c>
      <c r="G119" s="101">
        <v>721589</v>
      </c>
      <c r="H119" s="101">
        <v>406273</v>
      </c>
      <c r="I119" s="101">
        <v>485134</v>
      </c>
      <c r="J119" s="101">
        <v>744284</v>
      </c>
      <c r="K119" s="101">
        <v>2357280</v>
      </c>
      <c r="L119" s="13"/>
      <c r="M119" s="12"/>
      <c r="N119" s="12"/>
      <c r="P119" s="9" t="s">
        <v>71</v>
      </c>
      <c r="Q119" s="96">
        <v>4</v>
      </c>
      <c r="R119" s="96">
        <v>4.5</v>
      </c>
      <c r="S119" s="69">
        <v>4.2</v>
      </c>
      <c r="T119" s="69">
        <v>4</v>
      </c>
      <c r="U119" s="97">
        <v>2</v>
      </c>
      <c r="V119" s="15"/>
      <c r="W119" s="92"/>
      <c r="Z119" s="9" t="s">
        <v>71</v>
      </c>
      <c r="AA119" s="91">
        <f t="shared" si="32"/>
        <v>57727.12</v>
      </c>
      <c r="AB119" s="91">
        <f t="shared" si="33"/>
        <v>36564.57</v>
      </c>
      <c r="AC119" s="91">
        <f t="shared" si="34"/>
        <v>40751.256000000001</v>
      </c>
      <c r="AD119" s="91">
        <f t="shared" si="35"/>
        <v>59542.720000000001</v>
      </c>
      <c r="AE119" s="91">
        <f t="shared" si="36"/>
        <v>94291.199999999997</v>
      </c>
      <c r="AF119" s="13"/>
      <c r="AG119" s="13"/>
      <c r="AH119" s="13"/>
      <c r="AJ119" s="9" t="s">
        <v>71</v>
      </c>
      <c r="AK119" s="99">
        <f t="shared" ref="AK119" si="87">G119/G118</f>
        <v>0.10553018171182041</v>
      </c>
      <c r="AL119" s="99">
        <f t="shared" ref="AL119" si="88">H119/H118</f>
        <v>0.25861595937747262</v>
      </c>
      <c r="AM119" s="99">
        <f t="shared" ref="AM119" si="89">I119/I118</f>
        <v>0.19653401651564059</v>
      </c>
      <c r="AN119" s="99">
        <f t="shared" ref="AN119" si="90">J119/J118</f>
        <v>0.17849140702359481</v>
      </c>
      <c r="AO119" s="99">
        <f t="shared" ref="AO119" si="91">K119/K118</f>
        <v>0.15666104517256851</v>
      </c>
      <c r="AP119" s="17"/>
      <c r="AQ119" s="17"/>
      <c r="AR119" s="17"/>
      <c r="AT119" s="9" t="s">
        <v>71</v>
      </c>
      <c r="AU119" s="99">
        <f t="shared" si="42"/>
        <v>8.4424145369456326E-3</v>
      </c>
      <c r="AV119" s="99">
        <f t="shared" si="43"/>
        <v>2.3275436343972535E-2</v>
      </c>
      <c r="AW119" s="99">
        <f t="shared" si="44"/>
        <v>1.6508857387313811E-2</v>
      </c>
      <c r="AX119" s="99">
        <f t="shared" si="45"/>
        <v>1.4279312561887586E-2</v>
      </c>
      <c r="AY119" s="99">
        <f t="shared" si="46"/>
        <v>6.2664418069027401E-3</v>
      </c>
      <c r="AZ119" s="17"/>
      <c r="BA119" s="17"/>
      <c r="BB119" s="17"/>
    </row>
    <row r="120" spans="3:54" x14ac:dyDescent="0.25">
      <c r="C120" s="6" t="s">
        <v>69</v>
      </c>
      <c r="D120" s="7" t="s">
        <v>6</v>
      </c>
      <c r="E120" s="4"/>
      <c r="F120" s="9" t="s">
        <v>72</v>
      </c>
      <c r="G120" s="101">
        <v>2681782</v>
      </c>
      <c r="H120" s="101">
        <v>688466</v>
      </c>
      <c r="I120" s="101">
        <v>1004184</v>
      </c>
      <c r="J120" s="101">
        <v>776543</v>
      </c>
      <c r="K120" s="101">
        <v>5150975</v>
      </c>
      <c r="L120" s="13"/>
      <c r="M120" s="12"/>
      <c r="N120" s="12"/>
      <c r="P120" s="9" t="s">
        <v>72</v>
      </c>
      <c r="Q120" s="96">
        <v>2</v>
      </c>
      <c r="R120" s="96">
        <v>4</v>
      </c>
      <c r="S120" s="69">
        <v>2.8</v>
      </c>
      <c r="T120" s="69">
        <v>3.3</v>
      </c>
      <c r="U120" s="97">
        <v>1.2</v>
      </c>
      <c r="V120" s="15"/>
      <c r="W120" s="92"/>
      <c r="Z120" s="9" t="s">
        <v>72</v>
      </c>
      <c r="AA120" s="91">
        <f t="shared" si="32"/>
        <v>107271.28</v>
      </c>
      <c r="AB120" s="91">
        <f t="shared" si="33"/>
        <v>55077.279999999999</v>
      </c>
      <c r="AC120" s="91">
        <f t="shared" si="34"/>
        <v>56234.303999999996</v>
      </c>
      <c r="AD120" s="91">
        <f t="shared" si="35"/>
        <v>51251.837999999996</v>
      </c>
      <c r="AE120" s="91">
        <f t="shared" si="36"/>
        <v>123623.4</v>
      </c>
      <c r="AF120" s="13"/>
      <c r="AG120" s="13"/>
      <c r="AH120" s="13"/>
      <c r="AJ120" s="9" t="s">
        <v>72</v>
      </c>
      <c r="AK120" s="99">
        <f t="shared" ref="AK120" si="92">G120/G118</f>
        <v>0.39220240576212934</v>
      </c>
      <c r="AL120" s="99">
        <f t="shared" ref="AL120" si="93">H120/H118</f>
        <v>0.43824791479810637</v>
      </c>
      <c r="AM120" s="99">
        <f t="shared" ref="AM120" si="94">I120/I118</f>
        <v>0.40680784039201962</v>
      </c>
      <c r="AN120" s="99">
        <f t="shared" ref="AN120" si="95">J120/J118</f>
        <v>0.18622763983146673</v>
      </c>
      <c r="AO120" s="99">
        <f t="shared" ref="AO120" si="96">K120/K118</f>
        <v>0.34232553076332517</v>
      </c>
      <c r="AP120" s="17"/>
      <c r="AQ120" s="17"/>
      <c r="AR120" s="17"/>
      <c r="AT120" s="9" t="s">
        <v>72</v>
      </c>
      <c r="AU120" s="99">
        <f t="shared" si="42"/>
        <v>1.5688096230485175E-2</v>
      </c>
      <c r="AV120" s="99">
        <f t="shared" si="43"/>
        <v>3.5059833183848511E-2</v>
      </c>
      <c r="AW120" s="99">
        <f t="shared" si="44"/>
        <v>2.2781239061953097E-2</v>
      </c>
      <c r="AX120" s="99">
        <f t="shared" si="45"/>
        <v>1.2291024228876804E-2</v>
      </c>
      <c r="AY120" s="99">
        <f t="shared" si="46"/>
        <v>8.215812738319804E-3</v>
      </c>
      <c r="AZ120" s="17"/>
      <c r="BA120" s="17"/>
      <c r="BB120" s="17"/>
    </row>
    <row r="121" spans="3:54" x14ac:dyDescent="0.25">
      <c r="C121" s="6" t="s">
        <v>69</v>
      </c>
      <c r="D121" s="7" t="s">
        <v>6</v>
      </c>
      <c r="E121" s="8"/>
      <c r="F121" s="9" t="s">
        <v>73</v>
      </c>
      <c r="G121" s="101">
        <v>3434379</v>
      </c>
      <c r="H121" s="101">
        <v>476212</v>
      </c>
      <c r="I121" s="101">
        <v>979130</v>
      </c>
      <c r="J121" s="101">
        <v>2649032</v>
      </c>
      <c r="K121" s="101">
        <v>7538753</v>
      </c>
      <c r="L121" s="13"/>
      <c r="M121" s="12"/>
      <c r="N121" s="12"/>
      <c r="P121" s="9" t="s">
        <v>73</v>
      </c>
      <c r="Q121" s="96">
        <v>1.6</v>
      </c>
      <c r="R121" s="96">
        <v>4.2</v>
      </c>
      <c r="S121" s="69">
        <v>3.3</v>
      </c>
      <c r="T121" s="78">
        <v>2</v>
      </c>
      <c r="U121" s="97">
        <v>1</v>
      </c>
      <c r="V121" s="15"/>
      <c r="W121" s="92"/>
      <c r="Z121" s="9" t="s">
        <v>73</v>
      </c>
      <c r="AA121" s="91">
        <f t="shared" si="32"/>
        <v>109900.12800000001</v>
      </c>
      <c r="AB121" s="91">
        <f t="shared" si="33"/>
        <v>40001.808000000005</v>
      </c>
      <c r="AC121" s="91">
        <f t="shared" si="34"/>
        <v>64622.58</v>
      </c>
      <c r="AD121" s="91">
        <f t="shared" si="35"/>
        <v>105961.28</v>
      </c>
      <c r="AE121" s="91">
        <f t="shared" si="36"/>
        <v>150775.06</v>
      </c>
      <c r="AF121" s="13"/>
      <c r="AG121" s="13"/>
      <c r="AH121" s="13"/>
      <c r="AJ121" s="9" t="s">
        <v>73</v>
      </c>
      <c r="AK121" s="99">
        <f t="shared" ref="AK121" si="97">G121/G118</f>
        <v>0.50226741252605023</v>
      </c>
      <c r="AL121" s="99">
        <f t="shared" ref="AL121" si="98">H121/H118</f>
        <v>0.30313612582442101</v>
      </c>
      <c r="AM121" s="99">
        <f t="shared" ref="AM121" si="99">I121/I118</f>
        <v>0.39665814309233982</v>
      </c>
      <c r="AN121" s="99">
        <f t="shared" ref="AN121" si="100">J121/J118</f>
        <v>0.63528095314493849</v>
      </c>
      <c r="AO121" s="99">
        <f t="shared" ref="AO121" si="101">K121/K118</f>
        <v>0.50101342406410632</v>
      </c>
      <c r="AP121" s="17"/>
      <c r="AQ121" s="17"/>
      <c r="AR121" s="17"/>
      <c r="AT121" s="9" t="s">
        <v>73</v>
      </c>
      <c r="AU121" s="99">
        <f t="shared" si="42"/>
        <v>1.6072557200833608E-2</v>
      </c>
      <c r="AV121" s="99">
        <f t="shared" si="43"/>
        <v>2.5463434569251365E-2</v>
      </c>
      <c r="AW121" s="99">
        <f t="shared" si="44"/>
        <v>2.6179437444094428E-2</v>
      </c>
      <c r="AX121" s="99">
        <f t="shared" si="45"/>
        <v>2.5411238125797538E-2</v>
      </c>
      <c r="AY121" s="99">
        <f t="shared" si="46"/>
        <v>1.0020268481282126E-2</v>
      </c>
      <c r="AZ121" s="17"/>
      <c r="BA121" s="17"/>
      <c r="BB121" s="17"/>
    </row>
    <row r="122" spans="3:54" x14ac:dyDescent="0.25">
      <c r="C122" s="2" t="s">
        <v>5</v>
      </c>
      <c r="D122" s="3" t="s">
        <v>1</v>
      </c>
      <c r="E122" s="4"/>
      <c r="F122" s="5" t="s">
        <v>79</v>
      </c>
      <c r="G122" s="100">
        <v>732270</v>
      </c>
      <c r="H122" s="100">
        <v>743397</v>
      </c>
      <c r="I122" s="100">
        <v>46727</v>
      </c>
      <c r="J122" s="100">
        <v>3239459</v>
      </c>
      <c r="K122" s="100">
        <v>4761853</v>
      </c>
      <c r="L122" s="12"/>
      <c r="M122" s="12"/>
      <c r="N122" s="12"/>
      <c r="P122" s="5" t="s">
        <v>79</v>
      </c>
      <c r="Q122" s="94">
        <v>4.0999999999999996</v>
      </c>
      <c r="R122" s="94">
        <v>4.0999999999999996</v>
      </c>
      <c r="S122" s="69">
        <v>14.5</v>
      </c>
      <c r="T122" s="69">
        <v>1.2</v>
      </c>
      <c r="U122" s="95">
        <v>0.8</v>
      </c>
      <c r="V122" s="14"/>
      <c r="W122" s="90"/>
      <c r="Z122" s="5" t="s">
        <v>79</v>
      </c>
      <c r="AA122" s="89">
        <f t="shared" ref="AA122:AA169" si="102">2*(G122*Q122/100)</f>
        <v>60046.139999999992</v>
      </c>
      <c r="AB122" s="89">
        <f t="shared" ref="AB122:AD169" si="103">2*(H122*R122/100)</f>
        <v>60958.553999999996</v>
      </c>
      <c r="AC122" s="89">
        <f t="shared" si="103"/>
        <v>13550.83</v>
      </c>
      <c r="AD122" s="89">
        <f t="shared" si="103"/>
        <v>77747.016000000003</v>
      </c>
      <c r="AE122" s="89">
        <f t="shared" ref="AE122:AE169" si="104">2*(K122*U122/100)</f>
        <v>76189.648000000001</v>
      </c>
      <c r="AF122" s="12"/>
      <c r="AG122" s="12"/>
      <c r="AH122" s="12"/>
      <c r="AJ122" s="5" t="s">
        <v>79</v>
      </c>
      <c r="AK122" s="98">
        <f t="shared" ref="AK122" si="105">G122/G122</f>
        <v>1</v>
      </c>
      <c r="AL122" s="98">
        <f t="shared" ref="AL122:AN122" si="106">H122/H122</f>
        <v>1</v>
      </c>
      <c r="AM122" s="98">
        <f t="shared" si="106"/>
        <v>1</v>
      </c>
      <c r="AN122" s="98">
        <f t="shared" si="106"/>
        <v>1</v>
      </c>
      <c r="AO122" s="98">
        <f t="shared" ref="AO122" si="107">K122/K122</f>
        <v>1</v>
      </c>
      <c r="AP122" s="16"/>
      <c r="AQ122" s="16"/>
      <c r="AR122" s="16"/>
      <c r="AT122" s="5" t="s">
        <v>79</v>
      </c>
      <c r="AU122" s="98">
        <f>2*(Q122*AK122/100)</f>
        <v>8.199999999999999E-2</v>
      </c>
      <c r="AV122" s="98">
        <f t="shared" ref="AV122:AY122" si="108">2*(R122*AL122/100)</f>
        <v>8.199999999999999E-2</v>
      </c>
      <c r="AW122" s="98">
        <f t="shared" si="108"/>
        <v>0.28999999999999998</v>
      </c>
      <c r="AX122" s="98">
        <f t="shared" si="108"/>
        <v>2.4E-2</v>
      </c>
      <c r="AY122" s="98">
        <f t="shared" si="108"/>
        <v>1.6E-2</v>
      </c>
      <c r="AZ122" s="16"/>
      <c r="BA122" s="16"/>
      <c r="BB122" s="16"/>
    </row>
    <row r="123" spans="3:54" x14ac:dyDescent="0.25">
      <c r="C123" s="6" t="s">
        <v>5</v>
      </c>
      <c r="D123" s="7" t="s">
        <v>1</v>
      </c>
      <c r="E123" s="8"/>
      <c r="F123" s="9" t="s">
        <v>71</v>
      </c>
      <c r="G123" s="101">
        <v>95253</v>
      </c>
      <c r="H123" s="101">
        <v>248451</v>
      </c>
      <c r="I123" s="101">
        <v>19618</v>
      </c>
      <c r="J123" s="101">
        <v>848824</v>
      </c>
      <c r="K123" s="101">
        <v>1212146</v>
      </c>
      <c r="L123" s="13"/>
      <c r="M123" s="12"/>
      <c r="N123" s="12"/>
      <c r="P123" s="9" t="s">
        <v>71</v>
      </c>
      <c r="Q123" s="96">
        <v>9.8000000000000007</v>
      </c>
      <c r="R123" s="96">
        <v>6.7</v>
      </c>
      <c r="S123" s="69">
        <v>22</v>
      </c>
      <c r="T123" s="69">
        <v>3.2</v>
      </c>
      <c r="U123" s="97">
        <v>2.7</v>
      </c>
      <c r="V123" s="15"/>
      <c r="W123" s="92"/>
      <c r="Z123" s="9" t="s">
        <v>71</v>
      </c>
      <c r="AA123" s="91">
        <f t="shared" si="102"/>
        <v>18669.588</v>
      </c>
      <c r="AB123" s="91">
        <f t="shared" si="103"/>
        <v>33292.434000000001</v>
      </c>
      <c r="AC123" s="91">
        <f t="shared" si="103"/>
        <v>8631.92</v>
      </c>
      <c r="AD123" s="91">
        <f t="shared" si="103"/>
        <v>54324.736000000004</v>
      </c>
      <c r="AE123" s="91">
        <f t="shared" si="104"/>
        <v>65455.884000000005</v>
      </c>
      <c r="AF123" s="13"/>
      <c r="AG123" s="13"/>
      <c r="AH123" s="13"/>
      <c r="AJ123" s="9" t="s">
        <v>71</v>
      </c>
      <c r="AK123" s="99">
        <f t="shared" ref="AK123" si="109">G123/G122</f>
        <v>0.13007906919578843</v>
      </c>
      <c r="AL123" s="99">
        <f t="shared" ref="AL123:AN123" si="110">H123/H122</f>
        <v>0.33421038825822541</v>
      </c>
      <c r="AM123" s="99">
        <f t="shared" si="110"/>
        <v>0.41984291737111307</v>
      </c>
      <c r="AN123" s="99">
        <f t="shared" si="110"/>
        <v>0.26202646799974932</v>
      </c>
      <c r="AO123" s="99">
        <f t="shared" ref="AO123" si="111">K123/K122</f>
        <v>0.25455342699575145</v>
      </c>
      <c r="AP123" s="17"/>
      <c r="AQ123" s="17"/>
      <c r="AR123" s="17"/>
      <c r="AT123" s="9" t="s">
        <v>71</v>
      </c>
      <c r="AU123" s="99">
        <f t="shared" ref="AU123:AU169" si="112">2*(Q123*AK123/100)</f>
        <v>2.5495497562374535E-2</v>
      </c>
      <c r="AV123" s="99">
        <f t="shared" ref="AV123:AV169" si="113">2*(R123*AL123/100)</f>
        <v>4.4784192026602207E-2</v>
      </c>
      <c r="AW123" s="99">
        <f t="shared" ref="AW123:AW169" si="114">2*(S123*AM123/100)</f>
        <v>0.18473088364328977</v>
      </c>
      <c r="AX123" s="99">
        <f t="shared" ref="AX123:AX169" si="115">2*(T123*AN123/100)</f>
        <v>1.6769693951983956E-2</v>
      </c>
      <c r="AY123" s="99">
        <f t="shared" ref="AY123:AY169" si="116">2*(U123*AO123/100)</f>
        <v>1.3745885057770579E-2</v>
      </c>
      <c r="AZ123" s="17"/>
      <c r="BA123" s="17"/>
      <c r="BB123" s="17"/>
    </row>
    <row r="124" spans="3:54" x14ac:dyDescent="0.25">
      <c r="C124" s="6" t="s">
        <v>5</v>
      </c>
      <c r="D124" s="7" t="s">
        <v>1</v>
      </c>
      <c r="E124" s="8"/>
      <c r="F124" s="9" t="s">
        <v>72</v>
      </c>
      <c r="G124" s="101">
        <v>216785</v>
      </c>
      <c r="H124" s="101">
        <v>220452</v>
      </c>
      <c r="I124" s="101">
        <v>11409</v>
      </c>
      <c r="J124" s="101">
        <v>722386</v>
      </c>
      <c r="K124" s="101">
        <v>1171032</v>
      </c>
      <c r="L124" s="13"/>
      <c r="M124" s="12"/>
      <c r="N124" s="12"/>
      <c r="P124" s="9" t="s">
        <v>72</v>
      </c>
      <c r="Q124" s="96">
        <v>6.7</v>
      </c>
      <c r="R124" s="96">
        <v>6.7</v>
      </c>
      <c r="S124" s="69">
        <v>28.9</v>
      </c>
      <c r="T124" s="69">
        <v>4.0999999999999996</v>
      </c>
      <c r="U124" s="97">
        <v>2.7</v>
      </c>
      <c r="V124" s="15"/>
      <c r="W124" s="92"/>
      <c r="Z124" s="9" t="s">
        <v>72</v>
      </c>
      <c r="AA124" s="91">
        <f t="shared" si="102"/>
        <v>29049.19</v>
      </c>
      <c r="AB124" s="91">
        <f t="shared" si="103"/>
        <v>29540.568000000003</v>
      </c>
      <c r="AC124" s="91">
        <f t="shared" si="103"/>
        <v>6594.4019999999991</v>
      </c>
      <c r="AD124" s="91">
        <f t="shared" si="103"/>
        <v>59235.651999999995</v>
      </c>
      <c r="AE124" s="91">
        <f t="shared" si="104"/>
        <v>63235.72800000001</v>
      </c>
      <c r="AF124" s="13"/>
      <c r="AG124" s="13"/>
      <c r="AH124" s="13"/>
      <c r="AJ124" s="9" t="s">
        <v>72</v>
      </c>
      <c r="AK124" s="99">
        <f t="shared" ref="AK124" si="117">G124/G122</f>
        <v>0.29604517459407048</v>
      </c>
      <c r="AL124" s="99">
        <f t="shared" ref="AL124:AN124" si="118">H124/H122</f>
        <v>0.2965467980096772</v>
      </c>
      <c r="AM124" s="99">
        <f t="shared" si="118"/>
        <v>0.24416290367453505</v>
      </c>
      <c r="AN124" s="99">
        <f t="shared" si="118"/>
        <v>0.22299587678065999</v>
      </c>
      <c r="AO124" s="99">
        <f t="shared" ref="AO124" si="119">K124/K122</f>
        <v>0.24591939314380348</v>
      </c>
      <c r="AP124" s="17"/>
      <c r="AQ124" s="17"/>
      <c r="AR124" s="17"/>
      <c r="AT124" s="9" t="s">
        <v>72</v>
      </c>
      <c r="AU124" s="99">
        <f t="shared" si="112"/>
        <v>3.9670053395605448E-2</v>
      </c>
      <c r="AV124" s="99">
        <f t="shared" si="113"/>
        <v>3.9737270933296744E-2</v>
      </c>
      <c r="AW124" s="99">
        <f t="shared" si="114"/>
        <v>0.14112615832388126</v>
      </c>
      <c r="AX124" s="99">
        <f t="shared" si="115"/>
        <v>1.8285661896014119E-2</v>
      </c>
      <c r="AY124" s="99">
        <f t="shared" si="116"/>
        <v>1.3279647229765389E-2</v>
      </c>
      <c r="AZ124" s="17"/>
      <c r="BA124" s="17"/>
      <c r="BB124" s="17"/>
    </row>
    <row r="125" spans="3:54" x14ac:dyDescent="0.25">
      <c r="C125" s="6" t="s">
        <v>5</v>
      </c>
      <c r="D125" s="7" t="s">
        <v>1</v>
      </c>
      <c r="E125" s="8"/>
      <c r="F125" s="9" t="s">
        <v>73</v>
      </c>
      <c r="G125" s="101">
        <v>420232</v>
      </c>
      <c r="H125" s="101">
        <v>274494</v>
      </c>
      <c r="I125" s="101">
        <v>15700</v>
      </c>
      <c r="J125" s="101">
        <v>1668249</v>
      </c>
      <c r="K125" s="101">
        <v>2378675</v>
      </c>
      <c r="L125" s="13"/>
      <c r="M125" s="12"/>
      <c r="N125" s="12"/>
      <c r="P125" s="9" t="s">
        <v>73</v>
      </c>
      <c r="Q125" s="96">
        <v>4.7</v>
      </c>
      <c r="R125" s="96">
        <v>5.9</v>
      </c>
      <c r="S125" s="69">
        <v>24.7</v>
      </c>
      <c r="T125" s="69">
        <v>2.1</v>
      </c>
      <c r="U125" s="97">
        <v>1.7</v>
      </c>
      <c r="V125" s="15"/>
      <c r="W125" s="92"/>
      <c r="Z125" s="9" t="s">
        <v>73</v>
      </c>
      <c r="AA125" s="91">
        <f t="shared" si="102"/>
        <v>39501.808000000005</v>
      </c>
      <c r="AB125" s="91">
        <f t="shared" si="103"/>
        <v>32390.292000000001</v>
      </c>
      <c r="AC125" s="91">
        <f t="shared" si="103"/>
        <v>7755.8</v>
      </c>
      <c r="AD125" s="91">
        <f t="shared" si="103"/>
        <v>70066.458000000013</v>
      </c>
      <c r="AE125" s="91">
        <f t="shared" si="104"/>
        <v>80874.95</v>
      </c>
      <c r="AF125" s="13"/>
      <c r="AG125" s="13"/>
      <c r="AH125" s="13"/>
      <c r="AJ125" s="9" t="s">
        <v>73</v>
      </c>
      <c r="AK125" s="99">
        <f t="shared" ref="AK125" si="120">G125/G122</f>
        <v>0.57387575621014109</v>
      </c>
      <c r="AL125" s="99">
        <f t="shared" ref="AL125:AN125" si="121">H125/H122</f>
        <v>0.36924281373209739</v>
      </c>
      <c r="AM125" s="99">
        <f t="shared" si="121"/>
        <v>0.33599417895435185</v>
      </c>
      <c r="AN125" s="99">
        <f t="shared" si="121"/>
        <v>0.51497765521959071</v>
      </c>
      <c r="AO125" s="99">
        <f t="shared" ref="AO125" si="122">K125/K122</f>
        <v>0.49952717986044509</v>
      </c>
      <c r="AP125" s="17"/>
      <c r="AQ125" s="17"/>
      <c r="AR125" s="17"/>
      <c r="AT125" s="9" t="s">
        <v>73</v>
      </c>
      <c r="AU125" s="99">
        <f t="shared" si="112"/>
        <v>5.3944321083753265E-2</v>
      </c>
      <c r="AV125" s="99">
        <f t="shared" si="113"/>
        <v>4.3570652020387499E-2</v>
      </c>
      <c r="AW125" s="99">
        <f t="shared" si="114"/>
        <v>0.16598112440344981</v>
      </c>
      <c r="AX125" s="99">
        <f t="shared" si="115"/>
        <v>2.1629061519222809E-2</v>
      </c>
      <c r="AY125" s="99">
        <f t="shared" si="116"/>
        <v>1.6983924115255133E-2</v>
      </c>
      <c r="AZ125" s="17"/>
      <c r="BA125" s="17"/>
      <c r="BB125" s="17"/>
    </row>
    <row r="126" spans="3:54" x14ac:dyDescent="0.25">
      <c r="C126" s="2" t="s">
        <v>31</v>
      </c>
      <c r="D126" s="3" t="s">
        <v>1</v>
      </c>
      <c r="E126" s="8"/>
      <c r="F126" s="5" t="s">
        <v>79</v>
      </c>
      <c r="G126" s="100">
        <v>288682</v>
      </c>
      <c r="H126" s="100">
        <v>318586</v>
      </c>
      <c r="I126" s="100">
        <v>17035</v>
      </c>
      <c r="J126" s="100">
        <v>1784625</v>
      </c>
      <c r="K126" s="100">
        <v>2408928</v>
      </c>
      <c r="L126" s="12"/>
      <c r="M126" s="12"/>
      <c r="N126" s="12"/>
      <c r="P126" s="5" t="s">
        <v>79</v>
      </c>
      <c r="Q126" s="94">
        <v>5.9</v>
      </c>
      <c r="R126" s="94">
        <v>5.4</v>
      </c>
      <c r="S126" s="69">
        <v>23.2</v>
      </c>
      <c r="T126" s="69">
        <v>2.1</v>
      </c>
      <c r="U126" s="95">
        <v>1.7</v>
      </c>
      <c r="V126" s="14"/>
      <c r="W126" s="90"/>
      <c r="Z126" s="5" t="s">
        <v>79</v>
      </c>
      <c r="AA126" s="89">
        <f t="shared" si="102"/>
        <v>34064.476000000002</v>
      </c>
      <c r="AB126" s="89">
        <f t="shared" si="103"/>
        <v>34407.288</v>
      </c>
      <c r="AC126" s="89">
        <f t="shared" si="103"/>
        <v>7904.24</v>
      </c>
      <c r="AD126" s="89">
        <f t="shared" si="103"/>
        <v>74954.25</v>
      </c>
      <c r="AE126" s="89">
        <f t="shared" si="104"/>
        <v>81903.551999999996</v>
      </c>
      <c r="AF126" s="12"/>
      <c r="AG126" s="12"/>
      <c r="AH126" s="12"/>
      <c r="AJ126" s="5" t="s">
        <v>79</v>
      </c>
      <c r="AK126" s="98">
        <f t="shared" ref="AK126" si="123">G126/G126</f>
        <v>1</v>
      </c>
      <c r="AL126" s="98">
        <f t="shared" ref="AL126:AN126" si="124">H126/H126</f>
        <v>1</v>
      </c>
      <c r="AM126" s="98">
        <f t="shared" si="124"/>
        <v>1</v>
      </c>
      <c r="AN126" s="98">
        <f t="shared" si="124"/>
        <v>1</v>
      </c>
      <c r="AO126" s="98">
        <f t="shared" ref="AO126" si="125">K126/K126</f>
        <v>1</v>
      </c>
      <c r="AP126" s="16"/>
      <c r="AQ126" s="16"/>
      <c r="AR126" s="16"/>
      <c r="AT126" s="5" t="s">
        <v>79</v>
      </c>
      <c r="AU126" s="98">
        <f t="shared" si="112"/>
        <v>0.11800000000000001</v>
      </c>
      <c r="AV126" s="98">
        <f t="shared" si="113"/>
        <v>0.10800000000000001</v>
      </c>
      <c r="AW126" s="98">
        <f t="shared" si="114"/>
        <v>0.46399999999999997</v>
      </c>
      <c r="AX126" s="98">
        <f t="shared" si="115"/>
        <v>4.2000000000000003E-2</v>
      </c>
      <c r="AY126" s="98">
        <f t="shared" si="116"/>
        <v>3.4000000000000002E-2</v>
      </c>
      <c r="AZ126" s="16"/>
      <c r="BA126" s="16"/>
      <c r="BB126" s="16"/>
    </row>
    <row r="127" spans="3:54" x14ac:dyDescent="0.25">
      <c r="C127" s="6" t="s">
        <v>31</v>
      </c>
      <c r="D127" s="7" t="s">
        <v>1</v>
      </c>
      <c r="E127" s="4"/>
      <c r="F127" s="9" t="s">
        <v>71</v>
      </c>
      <c r="G127" s="101">
        <v>56408</v>
      </c>
      <c r="H127" s="101">
        <v>128389</v>
      </c>
      <c r="I127" s="101"/>
      <c r="J127" s="101">
        <v>544911</v>
      </c>
      <c r="K127" s="101">
        <v>739646</v>
      </c>
      <c r="L127" s="13"/>
      <c r="M127" s="12"/>
      <c r="N127" s="12"/>
      <c r="P127" s="9" t="s">
        <v>71</v>
      </c>
      <c r="Q127" s="96">
        <v>12.9</v>
      </c>
      <c r="R127" s="96">
        <v>8.5</v>
      </c>
      <c r="S127" s="69"/>
      <c r="T127" s="69">
        <v>4.0999999999999996</v>
      </c>
      <c r="U127" s="97">
        <v>4.0999999999999996</v>
      </c>
      <c r="V127" s="15"/>
      <c r="W127" s="92"/>
      <c r="Z127" s="9" t="s">
        <v>71</v>
      </c>
      <c r="AA127" s="91">
        <f t="shared" si="102"/>
        <v>14553.264000000001</v>
      </c>
      <c r="AB127" s="91">
        <f t="shared" si="103"/>
        <v>21826.13</v>
      </c>
      <c r="AC127" s="91">
        <f t="shared" si="103"/>
        <v>0</v>
      </c>
      <c r="AD127" s="91">
        <f t="shared" si="103"/>
        <v>44682.70199999999</v>
      </c>
      <c r="AE127" s="91">
        <f t="shared" si="104"/>
        <v>60650.971999999994</v>
      </c>
      <c r="AF127" s="13"/>
      <c r="AG127" s="13"/>
      <c r="AH127" s="13"/>
      <c r="AJ127" s="9" t="s">
        <v>71</v>
      </c>
      <c r="AK127" s="99">
        <f t="shared" ref="AK127" si="126">G127/G126</f>
        <v>0.19539839685189933</v>
      </c>
      <c r="AL127" s="99">
        <f t="shared" ref="AL127:AN127" si="127">H127/H126</f>
        <v>0.40299636518867749</v>
      </c>
      <c r="AM127" s="99">
        <f t="shared" si="127"/>
        <v>0</v>
      </c>
      <c r="AN127" s="99">
        <f t="shared" si="127"/>
        <v>0.30533641521328009</v>
      </c>
      <c r="AO127" s="99">
        <f t="shared" ref="AO127" si="128">K127/K126</f>
        <v>0.30704363102591692</v>
      </c>
      <c r="AP127" s="17"/>
      <c r="AQ127" s="17"/>
      <c r="AR127" s="17"/>
      <c r="AT127" s="9" t="s">
        <v>71</v>
      </c>
      <c r="AU127" s="99">
        <f t="shared" si="112"/>
        <v>5.041278638779003E-2</v>
      </c>
      <c r="AV127" s="99">
        <f t="shared" si="113"/>
        <v>6.8509382082075174E-2</v>
      </c>
      <c r="AW127" s="99">
        <f t="shared" si="114"/>
        <v>0</v>
      </c>
      <c r="AX127" s="99">
        <f t="shared" si="115"/>
        <v>2.5037586047488968E-2</v>
      </c>
      <c r="AY127" s="99">
        <f t="shared" si="116"/>
        <v>2.5177577744125185E-2</v>
      </c>
      <c r="AZ127" s="17"/>
      <c r="BA127" s="17"/>
      <c r="BB127" s="17"/>
    </row>
    <row r="128" spans="3:54" x14ac:dyDescent="0.25">
      <c r="C128" s="6" t="s">
        <v>31</v>
      </c>
      <c r="D128" s="7" t="s">
        <v>1</v>
      </c>
      <c r="E128" s="8"/>
      <c r="F128" s="9" t="s">
        <v>72</v>
      </c>
      <c r="G128" s="101">
        <v>89084</v>
      </c>
      <c r="H128" s="101">
        <v>83227</v>
      </c>
      <c r="I128" s="101"/>
      <c r="J128" s="101">
        <v>455301</v>
      </c>
      <c r="K128" s="101">
        <v>632063</v>
      </c>
      <c r="L128" s="13"/>
      <c r="M128" s="12"/>
      <c r="N128" s="12"/>
      <c r="P128" s="9" t="s">
        <v>72</v>
      </c>
      <c r="Q128" s="96">
        <v>10.3</v>
      </c>
      <c r="R128" s="96">
        <v>10.7</v>
      </c>
      <c r="S128" s="69"/>
      <c r="T128" s="69">
        <v>4.4000000000000004</v>
      </c>
      <c r="U128" s="97">
        <v>4.0999999999999996</v>
      </c>
      <c r="V128" s="15"/>
      <c r="W128" s="92"/>
      <c r="Z128" s="9" t="s">
        <v>72</v>
      </c>
      <c r="AA128" s="91">
        <f t="shared" si="102"/>
        <v>18351.304</v>
      </c>
      <c r="AB128" s="91">
        <f t="shared" si="103"/>
        <v>17810.577999999998</v>
      </c>
      <c r="AC128" s="91">
        <f t="shared" si="103"/>
        <v>0</v>
      </c>
      <c r="AD128" s="91">
        <f t="shared" si="103"/>
        <v>40066.488000000005</v>
      </c>
      <c r="AE128" s="91">
        <f t="shared" si="104"/>
        <v>51829.165999999997</v>
      </c>
      <c r="AF128" s="13"/>
      <c r="AG128" s="13"/>
      <c r="AH128" s="13"/>
      <c r="AJ128" s="9" t="s">
        <v>72</v>
      </c>
      <c r="AK128" s="99">
        <f t="shared" ref="AK128" si="129">G128/G126</f>
        <v>0.30858868928440292</v>
      </c>
      <c r="AL128" s="99">
        <f t="shared" ref="AL128:AN128" si="130">H128/H126</f>
        <v>0.26123872360995148</v>
      </c>
      <c r="AM128" s="99">
        <f t="shared" si="130"/>
        <v>0</v>
      </c>
      <c r="AN128" s="99">
        <f t="shared" si="130"/>
        <v>0.25512418575330953</v>
      </c>
      <c r="AO128" s="99">
        <f t="shared" ref="AO128" si="131">K128/K126</f>
        <v>0.26238351665139015</v>
      </c>
      <c r="AP128" s="17"/>
      <c r="AQ128" s="17"/>
      <c r="AR128" s="17"/>
      <c r="AT128" s="9" t="s">
        <v>72</v>
      </c>
      <c r="AU128" s="99">
        <f t="shared" si="112"/>
        <v>6.3569269992586996E-2</v>
      </c>
      <c r="AV128" s="99">
        <f t="shared" si="113"/>
        <v>5.5905086852529616E-2</v>
      </c>
      <c r="AW128" s="99">
        <f t="shared" si="114"/>
        <v>0</v>
      </c>
      <c r="AX128" s="99">
        <f t="shared" si="115"/>
        <v>2.2450928346291241E-2</v>
      </c>
      <c r="AY128" s="99">
        <f t="shared" si="116"/>
        <v>2.151544836541399E-2</v>
      </c>
      <c r="AZ128" s="17"/>
      <c r="BA128" s="17"/>
      <c r="BB128" s="17"/>
    </row>
    <row r="129" spans="3:54" x14ac:dyDescent="0.25">
      <c r="C129" s="6" t="s">
        <v>31</v>
      </c>
      <c r="D129" s="7" t="s">
        <v>1</v>
      </c>
      <c r="E129" s="8"/>
      <c r="F129" s="9" t="s">
        <v>73</v>
      </c>
      <c r="G129" s="101">
        <v>143190</v>
      </c>
      <c r="H129" s="101">
        <v>106970</v>
      </c>
      <c r="I129" s="101"/>
      <c r="J129" s="101">
        <v>784413</v>
      </c>
      <c r="K129" s="101">
        <v>1037219</v>
      </c>
      <c r="L129" s="13"/>
      <c r="M129" s="12"/>
      <c r="N129" s="12"/>
      <c r="P129" s="9" t="s">
        <v>73</v>
      </c>
      <c r="Q129" s="96">
        <v>8.5</v>
      </c>
      <c r="R129" s="96">
        <v>9.5</v>
      </c>
      <c r="S129" s="69"/>
      <c r="T129" s="69">
        <v>3.2</v>
      </c>
      <c r="U129" s="97">
        <v>2.7</v>
      </c>
      <c r="V129" s="15"/>
      <c r="W129" s="92"/>
      <c r="Z129" s="9" t="s">
        <v>73</v>
      </c>
      <c r="AA129" s="91">
        <f t="shared" si="102"/>
        <v>24342.3</v>
      </c>
      <c r="AB129" s="91">
        <f t="shared" si="103"/>
        <v>20324.3</v>
      </c>
      <c r="AC129" s="91">
        <f t="shared" si="103"/>
        <v>0</v>
      </c>
      <c r="AD129" s="91">
        <f t="shared" si="103"/>
        <v>50202.432000000001</v>
      </c>
      <c r="AE129" s="91">
        <f t="shared" si="104"/>
        <v>56009.826000000008</v>
      </c>
      <c r="AF129" s="13"/>
      <c r="AG129" s="13"/>
      <c r="AH129" s="13"/>
      <c r="AJ129" s="9" t="s">
        <v>73</v>
      </c>
      <c r="AK129" s="99">
        <f t="shared" ref="AK129" si="132">G129/G126</f>
        <v>0.49601291386369778</v>
      </c>
      <c r="AL129" s="99">
        <f t="shared" ref="AL129:AN129" si="133">H129/H126</f>
        <v>0.33576491120137109</v>
      </c>
      <c r="AM129" s="99">
        <f t="shared" si="133"/>
        <v>0</v>
      </c>
      <c r="AN129" s="99">
        <f t="shared" si="133"/>
        <v>0.43953939903341038</v>
      </c>
      <c r="AO129" s="99">
        <f t="shared" ref="AO129" si="134">K129/K126</f>
        <v>0.43057285232269293</v>
      </c>
      <c r="AP129" s="17"/>
      <c r="AQ129" s="17"/>
      <c r="AR129" s="17"/>
      <c r="AT129" s="9" t="s">
        <v>73</v>
      </c>
      <c r="AU129" s="99">
        <f t="shared" si="112"/>
        <v>8.4322195356828611E-2</v>
      </c>
      <c r="AV129" s="99">
        <f t="shared" si="113"/>
        <v>6.3795333128260509E-2</v>
      </c>
      <c r="AW129" s="99">
        <f t="shared" si="114"/>
        <v>0</v>
      </c>
      <c r="AX129" s="99">
        <f t="shared" si="115"/>
        <v>2.8130521538138265E-2</v>
      </c>
      <c r="AY129" s="99">
        <f t="shared" si="116"/>
        <v>2.325093402542542E-2</v>
      </c>
      <c r="AZ129" s="17"/>
      <c r="BA129" s="17"/>
      <c r="BB129" s="17"/>
    </row>
    <row r="130" spans="3:54" x14ac:dyDescent="0.25">
      <c r="C130" s="2" t="s">
        <v>32</v>
      </c>
      <c r="D130" s="3" t="s">
        <v>1</v>
      </c>
      <c r="E130" s="8"/>
      <c r="F130" s="5" t="s">
        <v>79</v>
      </c>
      <c r="G130" s="100">
        <v>443588</v>
      </c>
      <c r="H130" s="100">
        <v>424811</v>
      </c>
      <c r="I130" s="100">
        <v>29692</v>
      </c>
      <c r="J130" s="100">
        <v>1454834</v>
      </c>
      <c r="K130" s="100">
        <v>2352925</v>
      </c>
      <c r="L130" s="12"/>
      <c r="M130" s="12"/>
      <c r="N130" s="12"/>
      <c r="P130" s="5" t="s">
        <v>79</v>
      </c>
      <c r="Q130" s="94">
        <v>4.7</v>
      </c>
      <c r="R130" s="94">
        <v>4.7</v>
      </c>
      <c r="S130" s="69">
        <v>19.2</v>
      </c>
      <c r="T130" s="69">
        <v>2.7</v>
      </c>
      <c r="U130" s="95">
        <v>1.7</v>
      </c>
      <c r="V130" s="14"/>
      <c r="W130" s="90"/>
      <c r="Z130" s="5" t="s">
        <v>79</v>
      </c>
      <c r="AA130" s="89">
        <f t="shared" si="102"/>
        <v>41697.272000000004</v>
      </c>
      <c r="AB130" s="89">
        <f t="shared" si="103"/>
        <v>39932.234000000004</v>
      </c>
      <c r="AC130" s="89">
        <f t="shared" si="103"/>
        <v>11401.728000000001</v>
      </c>
      <c r="AD130" s="89">
        <f t="shared" si="103"/>
        <v>78561.036000000007</v>
      </c>
      <c r="AE130" s="89">
        <f t="shared" si="104"/>
        <v>79999.45</v>
      </c>
      <c r="AF130" s="12"/>
      <c r="AG130" s="12"/>
      <c r="AH130" s="12"/>
      <c r="AJ130" s="5" t="s">
        <v>79</v>
      </c>
      <c r="AK130" s="98">
        <f t="shared" ref="AK130" si="135">G130/G130</f>
        <v>1</v>
      </c>
      <c r="AL130" s="98">
        <f t="shared" ref="AL130:AN130" si="136">H130/H130</f>
        <v>1</v>
      </c>
      <c r="AM130" s="98">
        <f t="shared" si="136"/>
        <v>1</v>
      </c>
      <c r="AN130" s="98">
        <f t="shared" si="136"/>
        <v>1</v>
      </c>
      <c r="AO130" s="98">
        <f t="shared" ref="AO130" si="137">K130/K130</f>
        <v>1</v>
      </c>
      <c r="AP130" s="16"/>
      <c r="AQ130" s="16"/>
      <c r="AR130" s="16"/>
      <c r="AT130" s="5" t="s">
        <v>79</v>
      </c>
      <c r="AU130" s="98">
        <f t="shared" si="112"/>
        <v>9.4E-2</v>
      </c>
      <c r="AV130" s="98">
        <f t="shared" si="113"/>
        <v>9.4E-2</v>
      </c>
      <c r="AW130" s="98">
        <f t="shared" si="114"/>
        <v>0.38400000000000001</v>
      </c>
      <c r="AX130" s="98">
        <f t="shared" si="115"/>
        <v>5.4000000000000006E-2</v>
      </c>
      <c r="AY130" s="98">
        <f t="shared" si="116"/>
        <v>3.4000000000000002E-2</v>
      </c>
      <c r="AZ130" s="16"/>
      <c r="BA130" s="16"/>
      <c r="BB130" s="16"/>
    </row>
    <row r="131" spans="3:54" x14ac:dyDescent="0.25">
      <c r="C131" s="6" t="s">
        <v>32</v>
      </c>
      <c r="D131" s="7" t="s">
        <v>1</v>
      </c>
      <c r="E131" s="8"/>
      <c r="F131" s="9" t="s">
        <v>71</v>
      </c>
      <c r="G131" s="101">
        <v>38845</v>
      </c>
      <c r="H131" s="101">
        <v>120062</v>
      </c>
      <c r="I131" s="101"/>
      <c r="J131" s="101">
        <v>303913</v>
      </c>
      <c r="K131" s="101">
        <v>472500</v>
      </c>
      <c r="L131" s="13"/>
      <c r="M131" s="12"/>
      <c r="N131" s="12"/>
      <c r="P131" s="9" t="s">
        <v>71</v>
      </c>
      <c r="Q131" s="96">
        <v>16.2</v>
      </c>
      <c r="R131" s="96">
        <v>9.5</v>
      </c>
      <c r="S131" s="69"/>
      <c r="T131" s="69">
        <v>5.4</v>
      </c>
      <c r="U131" s="97">
        <v>4.4000000000000004</v>
      </c>
      <c r="V131" s="15"/>
      <c r="W131" s="92"/>
      <c r="Z131" s="9" t="s">
        <v>71</v>
      </c>
      <c r="AA131" s="91">
        <f t="shared" si="102"/>
        <v>12585.78</v>
      </c>
      <c r="AB131" s="91">
        <f t="shared" si="103"/>
        <v>22811.78</v>
      </c>
      <c r="AC131" s="91">
        <f t="shared" si="103"/>
        <v>0</v>
      </c>
      <c r="AD131" s="91">
        <f t="shared" si="103"/>
        <v>32822.604000000007</v>
      </c>
      <c r="AE131" s="91">
        <f t="shared" si="104"/>
        <v>41580.000000000007</v>
      </c>
      <c r="AF131" s="13"/>
      <c r="AG131" s="13"/>
      <c r="AH131" s="13"/>
      <c r="AJ131" s="9" t="s">
        <v>71</v>
      </c>
      <c r="AK131" s="99">
        <f t="shared" ref="AK131" si="138">G131/G130</f>
        <v>8.7569997384960824E-2</v>
      </c>
      <c r="AL131" s="99">
        <f t="shared" ref="AL131:AN131" si="139">H131/H130</f>
        <v>0.28262450831075464</v>
      </c>
      <c r="AM131" s="99">
        <f t="shared" si="139"/>
        <v>0</v>
      </c>
      <c r="AN131" s="99">
        <f t="shared" si="139"/>
        <v>0.208898747211022</v>
      </c>
      <c r="AO131" s="99">
        <f t="shared" ref="AO131" si="140">K131/K130</f>
        <v>0.2008138805954291</v>
      </c>
      <c r="AP131" s="17"/>
      <c r="AQ131" s="17"/>
      <c r="AR131" s="17"/>
      <c r="AT131" s="9" t="s">
        <v>71</v>
      </c>
      <c r="AU131" s="99">
        <f t="shared" si="112"/>
        <v>2.8372679152727308E-2</v>
      </c>
      <c r="AV131" s="99">
        <f t="shared" si="113"/>
        <v>5.369865657904338E-2</v>
      </c>
      <c r="AW131" s="99">
        <f t="shared" si="114"/>
        <v>0</v>
      </c>
      <c r="AX131" s="99">
        <f t="shared" si="115"/>
        <v>2.2561064698790378E-2</v>
      </c>
      <c r="AY131" s="99">
        <f t="shared" si="116"/>
        <v>1.7671621492397763E-2</v>
      </c>
      <c r="AZ131" s="17"/>
      <c r="BA131" s="17"/>
      <c r="BB131" s="17"/>
    </row>
    <row r="132" spans="3:54" x14ac:dyDescent="0.25">
      <c r="C132" s="6" t="s">
        <v>32</v>
      </c>
      <c r="D132" s="7" t="s">
        <v>1</v>
      </c>
      <c r="E132" s="4"/>
      <c r="F132" s="9" t="s">
        <v>72</v>
      </c>
      <c r="G132" s="101">
        <v>127701</v>
      </c>
      <c r="H132" s="101">
        <v>137225</v>
      </c>
      <c r="I132" s="101"/>
      <c r="J132" s="101">
        <v>267085</v>
      </c>
      <c r="K132" s="101">
        <v>538969</v>
      </c>
      <c r="L132" s="13"/>
      <c r="M132" s="12"/>
      <c r="N132" s="12"/>
      <c r="P132" s="9" t="s">
        <v>72</v>
      </c>
      <c r="Q132" s="96">
        <v>8.5</v>
      </c>
      <c r="R132" s="96">
        <v>8.5</v>
      </c>
      <c r="S132" s="69"/>
      <c r="T132" s="69">
        <v>5.9</v>
      </c>
      <c r="U132" s="97">
        <v>4.0999999999999996</v>
      </c>
      <c r="V132" s="15"/>
      <c r="W132" s="92"/>
      <c r="Z132" s="9" t="s">
        <v>72</v>
      </c>
      <c r="AA132" s="91">
        <f t="shared" si="102"/>
        <v>21709.17</v>
      </c>
      <c r="AB132" s="91">
        <f t="shared" si="103"/>
        <v>23328.25</v>
      </c>
      <c r="AC132" s="91">
        <f t="shared" si="103"/>
        <v>0</v>
      </c>
      <c r="AD132" s="91">
        <f t="shared" si="103"/>
        <v>31516.03</v>
      </c>
      <c r="AE132" s="91">
        <f t="shared" si="104"/>
        <v>44195.457999999999</v>
      </c>
      <c r="AF132" s="13"/>
      <c r="AG132" s="13"/>
      <c r="AH132" s="13"/>
      <c r="AJ132" s="9" t="s">
        <v>72</v>
      </c>
      <c r="AK132" s="99">
        <f t="shared" ref="AK132" si="141">G132/G130</f>
        <v>0.28788199861132402</v>
      </c>
      <c r="AL132" s="99">
        <f t="shared" ref="AL132:AN132" si="142">H132/H130</f>
        <v>0.32302600450553304</v>
      </c>
      <c r="AM132" s="99">
        <f t="shared" si="142"/>
        <v>0</v>
      </c>
      <c r="AN132" s="99">
        <f t="shared" si="142"/>
        <v>0.18358451892105904</v>
      </c>
      <c r="AO132" s="99">
        <f t="shared" ref="AO132" si="143">K132/K130</f>
        <v>0.2290633998108737</v>
      </c>
      <c r="AP132" s="17"/>
      <c r="AQ132" s="17"/>
      <c r="AR132" s="17"/>
      <c r="AT132" s="9" t="s">
        <v>72</v>
      </c>
      <c r="AU132" s="99">
        <f t="shared" si="112"/>
        <v>4.8939939763925085E-2</v>
      </c>
      <c r="AV132" s="99">
        <f t="shared" si="113"/>
        <v>5.4914420765940622E-2</v>
      </c>
      <c r="AW132" s="99">
        <f t="shared" si="114"/>
        <v>0</v>
      </c>
      <c r="AX132" s="99">
        <f t="shared" si="115"/>
        <v>2.1662973232684967E-2</v>
      </c>
      <c r="AY132" s="99">
        <f t="shared" si="116"/>
        <v>1.8783198784491643E-2</v>
      </c>
      <c r="AZ132" s="17"/>
      <c r="BA132" s="17"/>
      <c r="BB132" s="17"/>
    </row>
    <row r="133" spans="3:54" x14ac:dyDescent="0.25">
      <c r="C133" s="6" t="s">
        <v>32</v>
      </c>
      <c r="D133" s="7" t="s">
        <v>1</v>
      </c>
      <c r="E133" s="8"/>
      <c r="F133" s="9" t="s">
        <v>73</v>
      </c>
      <c r="G133" s="101">
        <v>277042</v>
      </c>
      <c r="H133" s="101">
        <v>167524</v>
      </c>
      <c r="I133" s="101">
        <v>13054</v>
      </c>
      <c r="J133" s="101">
        <v>883836</v>
      </c>
      <c r="K133" s="101">
        <v>1341456</v>
      </c>
      <c r="L133" s="13"/>
      <c r="M133" s="12"/>
      <c r="N133" s="12"/>
      <c r="P133" s="9" t="s">
        <v>73</v>
      </c>
      <c r="Q133" s="96">
        <v>5.9</v>
      </c>
      <c r="R133" s="96">
        <v>7.7</v>
      </c>
      <c r="S133" s="69">
        <v>26.6</v>
      </c>
      <c r="T133" s="69">
        <v>3.2</v>
      </c>
      <c r="U133" s="97">
        <v>2.7</v>
      </c>
      <c r="V133" s="15"/>
      <c r="W133" s="92"/>
      <c r="Z133" s="9" t="s">
        <v>73</v>
      </c>
      <c r="AA133" s="91">
        <f t="shared" si="102"/>
        <v>32690.956000000002</v>
      </c>
      <c r="AB133" s="91">
        <f t="shared" si="103"/>
        <v>25798.696</v>
      </c>
      <c r="AC133" s="91">
        <f t="shared" si="103"/>
        <v>6944.7280000000001</v>
      </c>
      <c r="AD133" s="91">
        <f t="shared" si="103"/>
        <v>56565.504000000001</v>
      </c>
      <c r="AE133" s="91">
        <f t="shared" si="104"/>
        <v>72438.624000000011</v>
      </c>
      <c r="AF133" s="13"/>
      <c r="AG133" s="13"/>
      <c r="AH133" s="13"/>
      <c r="AJ133" s="9" t="s">
        <v>73</v>
      </c>
      <c r="AK133" s="99">
        <f t="shared" ref="AK133" si="144">G133/G130</f>
        <v>0.62454800400371513</v>
      </c>
      <c r="AL133" s="99">
        <f t="shared" ref="AL133:AN133" si="145">H133/H130</f>
        <v>0.39434948718371227</v>
      </c>
      <c r="AM133" s="99">
        <f t="shared" si="145"/>
        <v>0.4396470429745386</v>
      </c>
      <c r="AN133" s="99">
        <f t="shared" si="145"/>
        <v>0.60751673386791893</v>
      </c>
      <c r="AO133" s="99">
        <f t="shared" ref="AO133" si="146">K133/K130</f>
        <v>0.5701227195936972</v>
      </c>
      <c r="AP133" s="17"/>
      <c r="AQ133" s="17"/>
      <c r="AR133" s="17"/>
      <c r="AT133" s="9" t="s">
        <v>73</v>
      </c>
      <c r="AU133" s="99">
        <f t="shared" si="112"/>
        <v>7.3696664472438389E-2</v>
      </c>
      <c r="AV133" s="99">
        <f t="shared" si="113"/>
        <v>6.0729821026291687E-2</v>
      </c>
      <c r="AW133" s="99">
        <f t="shared" si="114"/>
        <v>0.23389222686245453</v>
      </c>
      <c r="AX133" s="99">
        <f t="shared" si="115"/>
        <v>3.888107096754681E-2</v>
      </c>
      <c r="AY133" s="99">
        <f t="shared" si="116"/>
        <v>3.0786626858059649E-2</v>
      </c>
      <c r="AZ133" s="17"/>
      <c r="BA133" s="17"/>
      <c r="BB133" s="17"/>
    </row>
    <row r="134" spans="3:54" x14ac:dyDescent="0.25">
      <c r="C134" s="2" t="s">
        <v>5</v>
      </c>
      <c r="D134" s="3" t="s">
        <v>2</v>
      </c>
      <c r="E134" s="4"/>
      <c r="F134" s="5" t="s">
        <v>79</v>
      </c>
      <c r="G134" s="100">
        <v>3912281</v>
      </c>
      <c r="H134" s="100">
        <v>1211744</v>
      </c>
      <c r="I134" s="100">
        <v>536220</v>
      </c>
      <c r="J134" s="100">
        <v>1310627</v>
      </c>
      <c r="K134" s="100">
        <v>6970872</v>
      </c>
      <c r="L134" s="12"/>
      <c r="M134" s="12"/>
      <c r="N134" s="12"/>
      <c r="P134" s="5" t="s">
        <v>79</v>
      </c>
      <c r="Q134" s="94">
        <v>1.1000000000000001</v>
      </c>
      <c r="R134" s="94">
        <v>2.9</v>
      </c>
      <c r="S134" s="69">
        <v>4.2</v>
      </c>
      <c r="T134" s="69">
        <v>2.9</v>
      </c>
      <c r="U134" s="95">
        <v>0.8</v>
      </c>
      <c r="V134" s="14"/>
      <c r="W134" s="90"/>
      <c r="Z134" s="5" t="s">
        <v>79</v>
      </c>
      <c r="AA134" s="89">
        <f t="shared" si="102"/>
        <v>86070.182000000015</v>
      </c>
      <c r="AB134" s="89">
        <f t="shared" si="103"/>
        <v>70281.152000000002</v>
      </c>
      <c r="AC134" s="89">
        <f t="shared" si="103"/>
        <v>45042.48</v>
      </c>
      <c r="AD134" s="89">
        <f t="shared" si="103"/>
        <v>76016.365999999995</v>
      </c>
      <c r="AE134" s="89">
        <f t="shared" si="104"/>
        <v>111533.952</v>
      </c>
      <c r="AF134" s="12"/>
      <c r="AG134" s="12"/>
      <c r="AH134" s="12"/>
      <c r="AJ134" s="5" t="s">
        <v>79</v>
      </c>
      <c r="AK134" s="98">
        <f t="shared" ref="AK134" si="147">G134/G134</f>
        <v>1</v>
      </c>
      <c r="AL134" s="98">
        <f t="shared" ref="AL134:AN134" si="148">H134/H134</f>
        <v>1</v>
      </c>
      <c r="AM134" s="98">
        <f t="shared" si="148"/>
        <v>1</v>
      </c>
      <c r="AN134" s="98">
        <f t="shared" si="148"/>
        <v>1</v>
      </c>
      <c r="AO134" s="98">
        <f t="shared" ref="AO134" si="149">K134/K134</f>
        <v>1</v>
      </c>
      <c r="AP134" s="16"/>
      <c r="AQ134" s="16"/>
      <c r="AR134" s="16"/>
      <c r="AT134" s="5" t="s">
        <v>79</v>
      </c>
      <c r="AU134" s="98">
        <f t="shared" si="112"/>
        <v>2.2000000000000002E-2</v>
      </c>
      <c r="AV134" s="98">
        <f t="shared" si="113"/>
        <v>5.7999999999999996E-2</v>
      </c>
      <c r="AW134" s="98">
        <f t="shared" si="114"/>
        <v>8.4000000000000005E-2</v>
      </c>
      <c r="AX134" s="98">
        <f t="shared" si="115"/>
        <v>5.7999999999999996E-2</v>
      </c>
      <c r="AY134" s="98">
        <f t="shared" si="116"/>
        <v>1.6E-2</v>
      </c>
      <c r="AZ134" s="16"/>
      <c r="BA134" s="16"/>
      <c r="BB134" s="16"/>
    </row>
    <row r="135" spans="3:54" x14ac:dyDescent="0.25">
      <c r="C135" s="6" t="s">
        <v>5</v>
      </c>
      <c r="D135" s="7" t="s">
        <v>2</v>
      </c>
      <c r="E135" s="8"/>
      <c r="F135" s="9" t="s">
        <v>71</v>
      </c>
      <c r="G135" s="101">
        <v>572868</v>
      </c>
      <c r="H135" s="101">
        <v>368096</v>
      </c>
      <c r="I135" s="101">
        <v>165218</v>
      </c>
      <c r="J135" s="101">
        <v>442832</v>
      </c>
      <c r="K135" s="101">
        <v>1549014</v>
      </c>
      <c r="L135" s="13"/>
      <c r="M135" s="12"/>
      <c r="N135" s="12"/>
      <c r="P135" s="9" t="s">
        <v>71</v>
      </c>
      <c r="Q135" s="96">
        <v>4.2</v>
      </c>
      <c r="R135" s="96">
        <v>5.6</v>
      </c>
      <c r="S135" s="69">
        <v>7.9</v>
      </c>
      <c r="T135" s="69">
        <v>4.7</v>
      </c>
      <c r="U135" s="97">
        <v>2.2000000000000002</v>
      </c>
      <c r="V135" s="15"/>
      <c r="W135" s="92"/>
      <c r="Z135" s="9" t="s">
        <v>71</v>
      </c>
      <c r="AA135" s="91">
        <f t="shared" si="102"/>
        <v>48120.912000000004</v>
      </c>
      <c r="AB135" s="91">
        <f t="shared" si="103"/>
        <v>41226.752</v>
      </c>
      <c r="AC135" s="91">
        <f t="shared" si="103"/>
        <v>26104.444</v>
      </c>
      <c r="AD135" s="91">
        <f t="shared" si="103"/>
        <v>41626.208000000006</v>
      </c>
      <c r="AE135" s="91">
        <f t="shared" si="104"/>
        <v>68156.616000000009</v>
      </c>
      <c r="AF135" s="13"/>
      <c r="AG135" s="13"/>
      <c r="AH135" s="13"/>
      <c r="AJ135" s="9" t="s">
        <v>71</v>
      </c>
      <c r="AK135" s="99">
        <f t="shared" ref="AK135" si="150">G135/G134</f>
        <v>0.14642813233507512</v>
      </c>
      <c r="AL135" s="99">
        <f t="shared" ref="AL135:AN135" si="151">H135/H134</f>
        <v>0.30377373438614097</v>
      </c>
      <c r="AM135" s="99">
        <f t="shared" si="151"/>
        <v>0.30811607176159039</v>
      </c>
      <c r="AN135" s="99">
        <f t="shared" si="151"/>
        <v>0.33787797748711113</v>
      </c>
      <c r="AO135" s="99">
        <f t="shared" ref="AO135" si="152">K135/K134</f>
        <v>0.22221237170902006</v>
      </c>
      <c r="AP135" s="17"/>
      <c r="AQ135" s="17"/>
      <c r="AR135" s="17"/>
      <c r="AT135" s="9" t="s">
        <v>71</v>
      </c>
      <c r="AU135" s="99">
        <f t="shared" si="112"/>
        <v>1.229996311614631E-2</v>
      </c>
      <c r="AV135" s="99">
        <f t="shared" si="113"/>
        <v>3.4022658251247784E-2</v>
      </c>
      <c r="AW135" s="99">
        <f t="shared" si="114"/>
        <v>4.8682339338331285E-2</v>
      </c>
      <c r="AX135" s="99">
        <f t="shared" si="115"/>
        <v>3.1760529883788448E-2</v>
      </c>
      <c r="AY135" s="99">
        <f t="shared" si="116"/>
        <v>9.7773443551968826E-3</v>
      </c>
      <c r="AZ135" s="17"/>
      <c r="BA135" s="17"/>
      <c r="BB135" s="17"/>
    </row>
    <row r="136" spans="3:54" x14ac:dyDescent="0.25">
      <c r="C136" s="6" t="s">
        <v>5</v>
      </c>
      <c r="D136" s="7" t="s">
        <v>2</v>
      </c>
      <c r="E136" s="8"/>
      <c r="F136" s="9" t="s">
        <v>72</v>
      </c>
      <c r="G136" s="101">
        <v>1426834</v>
      </c>
      <c r="H136" s="101">
        <v>480757</v>
      </c>
      <c r="I136" s="101">
        <v>171110</v>
      </c>
      <c r="J136" s="101">
        <v>382187</v>
      </c>
      <c r="K136" s="101">
        <v>2460888</v>
      </c>
      <c r="L136" s="13"/>
      <c r="M136" s="12"/>
      <c r="N136" s="12"/>
      <c r="P136" s="9" t="s">
        <v>72</v>
      </c>
      <c r="Q136" s="96">
        <v>2.9</v>
      </c>
      <c r="R136" s="96">
        <v>4.5</v>
      </c>
      <c r="S136" s="69">
        <v>7.9</v>
      </c>
      <c r="T136" s="69">
        <v>5.6</v>
      </c>
      <c r="U136" s="97">
        <v>1.9</v>
      </c>
      <c r="V136" s="15"/>
      <c r="W136" s="92"/>
      <c r="Z136" s="9" t="s">
        <v>72</v>
      </c>
      <c r="AA136" s="91">
        <f t="shared" si="102"/>
        <v>82756.372000000003</v>
      </c>
      <c r="AB136" s="91">
        <f t="shared" si="103"/>
        <v>43268.13</v>
      </c>
      <c r="AC136" s="91">
        <f t="shared" si="103"/>
        <v>27035.38</v>
      </c>
      <c r="AD136" s="91">
        <f t="shared" si="103"/>
        <v>42804.943999999996</v>
      </c>
      <c r="AE136" s="91">
        <f t="shared" si="104"/>
        <v>93513.744000000006</v>
      </c>
      <c r="AF136" s="13"/>
      <c r="AG136" s="13"/>
      <c r="AH136" s="13"/>
      <c r="AJ136" s="9" t="s">
        <v>72</v>
      </c>
      <c r="AK136" s="99">
        <f t="shared" ref="AK136" si="153">G136/G134</f>
        <v>0.36470642062776165</v>
      </c>
      <c r="AL136" s="99">
        <f t="shared" ref="AL136:AN136" si="154">H136/H134</f>
        <v>0.39674799297541397</v>
      </c>
      <c r="AM136" s="99">
        <f t="shared" si="154"/>
        <v>0.31910409906381709</v>
      </c>
      <c r="AN136" s="99">
        <f t="shared" si="154"/>
        <v>0.29160623121605156</v>
      </c>
      <c r="AO136" s="99">
        <f t="shared" ref="AO136" si="155">K136/K134</f>
        <v>0.35302441358842912</v>
      </c>
      <c r="AP136" s="17"/>
      <c r="AQ136" s="17"/>
      <c r="AR136" s="17"/>
      <c r="AT136" s="9" t="s">
        <v>72</v>
      </c>
      <c r="AU136" s="99">
        <f t="shared" si="112"/>
        <v>2.1152972396410178E-2</v>
      </c>
      <c r="AV136" s="99">
        <f t="shared" si="113"/>
        <v>3.5707319367787253E-2</v>
      </c>
      <c r="AW136" s="99">
        <f t="shared" si="114"/>
        <v>5.0418447652083101E-2</v>
      </c>
      <c r="AX136" s="99">
        <f t="shared" si="115"/>
        <v>3.2659897896197776E-2</v>
      </c>
      <c r="AY136" s="99">
        <f t="shared" si="116"/>
        <v>1.3414927716360305E-2</v>
      </c>
      <c r="AZ136" s="17"/>
      <c r="BA136" s="17"/>
      <c r="BB136" s="17"/>
    </row>
    <row r="137" spans="3:54" x14ac:dyDescent="0.25">
      <c r="C137" s="6" t="s">
        <v>5</v>
      </c>
      <c r="D137" s="7" t="s">
        <v>2</v>
      </c>
      <c r="E137" s="8"/>
      <c r="F137" s="9" t="s">
        <v>73</v>
      </c>
      <c r="G137" s="101">
        <v>1912579</v>
      </c>
      <c r="H137" s="101">
        <v>362891</v>
      </c>
      <c r="I137" s="101">
        <v>199892</v>
      </c>
      <c r="J137" s="101">
        <v>485608</v>
      </c>
      <c r="K137" s="101">
        <v>2960970</v>
      </c>
      <c r="L137" s="13"/>
      <c r="M137" s="12"/>
      <c r="N137" s="12"/>
      <c r="P137" s="9" t="s">
        <v>73</v>
      </c>
      <c r="Q137" s="96">
        <v>2.2000000000000002</v>
      </c>
      <c r="R137" s="96">
        <v>5.6</v>
      </c>
      <c r="S137" s="69">
        <v>7.9</v>
      </c>
      <c r="T137" s="69">
        <v>4.5</v>
      </c>
      <c r="U137" s="97">
        <v>1.9</v>
      </c>
      <c r="V137" s="15"/>
      <c r="W137" s="92"/>
      <c r="Z137" s="9" t="s">
        <v>73</v>
      </c>
      <c r="AA137" s="91">
        <f t="shared" si="102"/>
        <v>84153.47600000001</v>
      </c>
      <c r="AB137" s="91">
        <f t="shared" si="103"/>
        <v>40643.791999999994</v>
      </c>
      <c r="AC137" s="91">
        <f t="shared" si="103"/>
        <v>31582.936000000002</v>
      </c>
      <c r="AD137" s="91">
        <f t="shared" si="103"/>
        <v>43704.72</v>
      </c>
      <c r="AE137" s="91">
        <f t="shared" si="104"/>
        <v>112516.86</v>
      </c>
      <c r="AF137" s="13"/>
      <c r="AG137" s="13"/>
      <c r="AH137" s="13"/>
      <c r="AJ137" s="9" t="s">
        <v>73</v>
      </c>
      <c r="AK137" s="99">
        <f t="shared" ref="AK137" si="156">G137/G134</f>
        <v>0.48886544703716323</v>
      </c>
      <c r="AL137" s="99">
        <f t="shared" ref="AL137:AN137" si="157">H137/H134</f>
        <v>0.29947827263844506</v>
      </c>
      <c r="AM137" s="99">
        <f t="shared" si="157"/>
        <v>0.37277982917459251</v>
      </c>
      <c r="AN137" s="99">
        <f t="shared" si="157"/>
        <v>0.37051579129683732</v>
      </c>
      <c r="AO137" s="99">
        <f t="shared" ref="AO137" si="158">K137/K134</f>
        <v>0.42476321470255085</v>
      </c>
      <c r="AP137" s="17"/>
      <c r="AQ137" s="17"/>
      <c r="AR137" s="17"/>
      <c r="AT137" s="9" t="s">
        <v>73</v>
      </c>
      <c r="AU137" s="99">
        <f t="shared" si="112"/>
        <v>2.1510079669635186E-2</v>
      </c>
      <c r="AV137" s="99">
        <f t="shared" si="113"/>
        <v>3.3541566535505843E-2</v>
      </c>
      <c r="AW137" s="99">
        <f t="shared" si="114"/>
        <v>5.8899213009585623E-2</v>
      </c>
      <c r="AX137" s="99">
        <f t="shared" si="115"/>
        <v>3.3346421216715355E-2</v>
      </c>
      <c r="AY137" s="99">
        <f t="shared" si="116"/>
        <v>1.6141002158696932E-2</v>
      </c>
      <c r="AZ137" s="17"/>
      <c r="BA137" s="17"/>
      <c r="BB137" s="17"/>
    </row>
    <row r="138" spans="3:54" x14ac:dyDescent="0.25">
      <c r="C138" s="2" t="s">
        <v>31</v>
      </c>
      <c r="D138" s="3" t="s">
        <v>2</v>
      </c>
      <c r="E138" s="8"/>
      <c r="F138" s="5" t="s">
        <v>79</v>
      </c>
      <c r="G138" s="100">
        <v>1903970</v>
      </c>
      <c r="H138" s="100">
        <v>658174</v>
      </c>
      <c r="I138" s="100">
        <v>192042</v>
      </c>
      <c r="J138" s="100">
        <v>718639</v>
      </c>
      <c r="K138" s="100">
        <v>3472825</v>
      </c>
      <c r="L138" s="12"/>
      <c r="M138" s="12"/>
      <c r="N138" s="12"/>
      <c r="P138" s="5" t="s">
        <v>79</v>
      </c>
      <c r="Q138" s="94">
        <v>2.2000000000000002</v>
      </c>
      <c r="R138" s="94">
        <v>4.2</v>
      </c>
      <c r="S138" s="69">
        <v>7.9</v>
      </c>
      <c r="T138" s="69">
        <v>4.2</v>
      </c>
      <c r="U138" s="95">
        <v>1.1000000000000001</v>
      </c>
      <c r="V138" s="14"/>
      <c r="W138" s="90"/>
      <c r="Z138" s="5" t="s">
        <v>79</v>
      </c>
      <c r="AA138" s="89">
        <f t="shared" si="102"/>
        <v>83774.680000000008</v>
      </c>
      <c r="AB138" s="89">
        <f t="shared" si="103"/>
        <v>55286.616000000009</v>
      </c>
      <c r="AC138" s="89">
        <f t="shared" si="103"/>
        <v>30342.636000000002</v>
      </c>
      <c r="AD138" s="89">
        <f t="shared" si="103"/>
        <v>60365.676000000007</v>
      </c>
      <c r="AE138" s="89">
        <f t="shared" si="104"/>
        <v>76402.150000000009</v>
      </c>
      <c r="AF138" s="12"/>
      <c r="AG138" s="12"/>
      <c r="AH138" s="12"/>
      <c r="AJ138" s="5" t="s">
        <v>79</v>
      </c>
      <c r="AK138" s="98">
        <f t="shared" ref="AK138" si="159">G138/G138</f>
        <v>1</v>
      </c>
      <c r="AL138" s="98">
        <f t="shared" ref="AL138:AN138" si="160">H138/H138</f>
        <v>1</v>
      </c>
      <c r="AM138" s="98">
        <f t="shared" si="160"/>
        <v>1</v>
      </c>
      <c r="AN138" s="98">
        <f t="shared" si="160"/>
        <v>1</v>
      </c>
      <c r="AO138" s="98">
        <f t="shared" ref="AO138" si="161">K138/K138</f>
        <v>1</v>
      </c>
      <c r="AP138" s="16"/>
      <c r="AQ138" s="16"/>
      <c r="AR138" s="16"/>
      <c r="AT138" s="5" t="s">
        <v>79</v>
      </c>
      <c r="AU138" s="98">
        <f t="shared" si="112"/>
        <v>4.4000000000000004E-2</v>
      </c>
      <c r="AV138" s="98">
        <f t="shared" si="113"/>
        <v>8.4000000000000005E-2</v>
      </c>
      <c r="AW138" s="98">
        <f t="shared" si="114"/>
        <v>0.158</v>
      </c>
      <c r="AX138" s="98">
        <f t="shared" si="115"/>
        <v>8.4000000000000005E-2</v>
      </c>
      <c r="AY138" s="98">
        <f t="shared" si="116"/>
        <v>2.2000000000000002E-2</v>
      </c>
      <c r="AZ138" s="16"/>
      <c r="BA138" s="16"/>
      <c r="BB138" s="16"/>
    </row>
    <row r="139" spans="3:54" x14ac:dyDescent="0.25">
      <c r="C139" s="6" t="s">
        <v>31</v>
      </c>
      <c r="D139" s="7" t="s">
        <v>2</v>
      </c>
      <c r="E139" s="4"/>
      <c r="F139" s="9" t="s">
        <v>71</v>
      </c>
      <c r="G139" s="101">
        <v>371374</v>
      </c>
      <c r="H139" s="101">
        <v>228138</v>
      </c>
      <c r="I139" s="101">
        <v>76351</v>
      </c>
      <c r="J139" s="101">
        <v>245408</v>
      </c>
      <c r="K139" s="101">
        <v>921271</v>
      </c>
      <c r="L139" s="13"/>
      <c r="M139" s="12"/>
      <c r="N139" s="12"/>
      <c r="P139" s="9" t="s">
        <v>71</v>
      </c>
      <c r="Q139" s="96">
        <v>5.6</v>
      </c>
      <c r="R139" s="96">
        <v>6.8</v>
      </c>
      <c r="S139" s="69">
        <v>11.2</v>
      </c>
      <c r="T139" s="69">
        <v>6.8</v>
      </c>
      <c r="U139" s="97">
        <v>3.4</v>
      </c>
      <c r="V139" s="15"/>
      <c r="W139" s="92"/>
      <c r="Z139" s="9" t="s">
        <v>71</v>
      </c>
      <c r="AA139" s="91">
        <f t="shared" si="102"/>
        <v>41593.887999999999</v>
      </c>
      <c r="AB139" s="91">
        <f t="shared" si="103"/>
        <v>31026.767999999996</v>
      </c>
      <c r="AC139" s="91">
        <f t="shared" si="103"/>
        <v>17102.624</v>
      </c>
      <c r="AD139" s="91">
        <f t="shared" si="103"/>
        <v>33375.487999999998</v>
      </c>
      <c r="AE139" s="91">
        <f t="shared" si="104"/>
        <v>62646.428</v>
      </c>
      <c r="AF139" s="13"/>
      <c r="AG139" s="13"/>
      <c r="AH139" s="13"/>
      <c r="AJ139" s="9" t="s">
        <v>71</v>
      </c>
      <c r="AK139" s="99">
        <f t="shared" ref="AK139" si="162">G139/G138</f>
        <v>0.19505244305319938</v>
      </c>
      <c r="AL139" s="99">
        <f t="shared" ref="AL139:AN139" si="163">H139/H138</f>
        <v>0.34662262562787349</v>
      </c>
      <c r="AM139" s="99">
        <f t="shared" si="163"/>
        <v>0.39757448891388342</v>
      </c>
      <c r="AN139" s="99">
        <f t="shared" si="163"/>
        <v>0.341489955318317</v>
      </c>
      <c r="AO139" s="99">
        <f t="shared" ref="AO139" si="164">K139/K138</f>
        <v>0.26527999539279978</v>
      </c>
      <c r="AP139" s="17"/>
      <c r="AQ139" s="17"/>
      <c r="AR139" s="17"/>
      <c r="AT139" s="9" t="s">
        <v>71</v>
      </c>
      <c r="AU139" s="99">
        <f t="shared" si="112"/>
        <v>2.184587362195833E-2</v>
      </c>
      <c r="AV139" s="99">
        <f t="shared" si="113"/>
        <v>4.7140677085390791E-2</v>
      </c>
      <c r="AW139" s="99">
        <f t="shared" si="114"/>
        <v>8.905668551670988E-2</v>
      </c>
      <c r="AX139" s="99">
        <f t="shared" si="115"/>
        <v>4.6442633923291107E-2</v>
      </c>
      <c r="AY139" s="99">
        <f t="shared" si="116"/>
        <v>1.8039039686710386E-2</v>
      </c>
      <c r="AZ139" s="17"/>
      <c r="BA139" s="17"/>
      <c r="BB139" s="17"/>
    </row>
    <row r="140" spans="3:54" x14ac:dyDescent="0.25">
      <c r="C140" s="6" t="s">
        <v>31</v>
      </c>
      <c r="D140" s="7" t="s">
        <v>2</v>
      </c>
      <c r="E140" s="8"/>
      <c r="F140" s="9" t="s">
        <v>72</v>
      </c>
      <c r="G140" s="101">
        <v>769578</v>
      </c>
      <c r="H140" s="101">
        <v>231523</v>
      </c>
      <c r="I140" s="101">
        <v>56891</v>
      </c>
      <c r="J140" s="101">
        <v>214207</v>
      </c>
      <c r="K140" s="101">
        <v>1272199</v>
      </c>
      <c r="L140" s="13"/>
      <c r="M140" s="12"/>
      <c r="N140" s="12"/>
      <c r="P140" s="9" t="s">
        <v>72</v>
      </c>
      <c r="Q140" s="96">
        <v>3.4</v>
      </c>
      <c r="R140" s="96">
        <v>6.8</v>
      </c>
      <c r="S140" s="69">
        <v>13.1</v>
      </c>
      <c r="T140" s="69">
        <v>6.8</v>
      </c>
      <c r="U140" s="97">
        <v>2.9</v>
      </c>
      <c r="V140" s="15"/>
      <c r="W140" s="92"/>
      <c r="Z140" s="9" t="s">
        <v>72</v>
      </c>
      <c r="AA140" s="91">
        <f t="shared" si="102"/>
        <v>52331.303999999996</v>
      </c>
      <c r="AB140" s="91">
        <f t="shared" si="103"/>
        <v>31487.127999999997</v>
      </c>
      <c r="AC140" s="91">
        <f t="shared" si="103"/>
        <v>14905.441999999999</v>
      </c>
      <c r="AD140" s="91">
        <f t="shared" si="103"/>
        <v>29132.151999999998</v>
      </c>
      <c r="AE140" s="91">
        <f t="shared" si="104"/>
        <v>73787.542000000001</v>
      </c>
      <c r="AF140" s="13"/>
      <c r="AG140" s="13"/>
      <c r="AH140" s="13"/>
      <c r="AJ140" s="9" t="s">
        <v>72</v>
      </c>
      <c r="AK140" s="99">
        <f t="shared" ref="AK140" si="165">G140/G138</f>
        <v>0.4041964946926685</v>
      </c>
      <c r="AL140" s="99">
        <f t="shared" ref="AL140:AN140" si="166">H140/H138</f>
        <v>0.35176564252006309</v>
      </c>
      <c r="AM140" s="99">
        <f t="shared" si="166"/>
        <v>0.29624248862228053</v>
      </c>
      <c r="AN140" s="99">
        <f t="shared" si="166"/>
        <v>0.29807316329895817</v>
      </c>
      <c r="AO140" s="99">
        <f t="shared" ref="AO140" si="167">K140/K138</f>
        <v>0.36632971716110085</v>
      </c>
      <c r="AP140" s="17"/>
      <c r="AQ140" s="17"/>
      <c r="AR140" s="17"/>
      <c r="AT140" s="9" t="s">
        <v>72</v>
      </c>
      <c r="AU140" s="99">
        <f t="shared" si="112"/>
        <v>2.7485361639101456E-2</v>
      </c>
      <c r="AV140" s="99">
        <f t="shared" si="113"/>
        <v>4.7840127382728574E-2</v>
      </c>
      <c r="AW140" s="99">
        <f t="shared" si="114"/>
        <v>7.7615532019037495E-2</v>
      </c>
      <c r="AX140" s="99">
        <f t="shared" si="115"/>
        <v>4.0537950208658309E-2</v>
      </c>
      <c r="AY140" s="99">
        <f t="shared" si="116"/>
        <v>2.124712359534385E-2</v>
      </c>
      <c r="AZ140" s="17"/>
      <c r="BA140" s="17"/>
      <c r="BB140" s="17"/>
    </row>
    <row r="141" spans="3:54" x14ac:dyDescent="0.25">
      <c r="C141" s="6" t="s">
        <v>31</v>
      </c>
      <c r="D141" s="7" t="s">
        <v>2</v>
      </c>
      <c r="E141" s="8"/>
      <c r="F141" s="9" t="s">
        <v>73</v>
      </c>
      <c r="G141" s="101">
        <v>763018</v>
      </c>
      <c r="H141" s="101">
        <v>198513</v>
      </c>
      <c r="I141" s="101">
        <v>58800</v>
      </c>
      <c r="J141" s="101">
        <v>259024</v>
      </c>
      <c r="K141" s="101">
        <v>1279355</v>
      </c>
      <c r="L141" s="13"/>
      <c r="M141" s="12"/>
      <c r="N141" s="12"/>
      <c r="P141" s="9" t="s">
        <v>73</v>
      </c>
      <c r="Q141" s="96">
        <v>3.4</v>
      </c>
      <c r="R141" s="96">
        <v>7.9</v>
      </c>
      <c r="S141" s="69">
        <v>13.1</v>
      </c>
      <c r="T141" s="69">
        <v>6.1</v>
      </c>
      <c r="U141" s="97">
        <v>2.9</v>
      </c>
      <c r="V141" s="15"/>
      <c r="W141" s="92"/>
      <c r="Z141" s="9" t="s">
        <v>73</v>
      </c>
      <c r="AA141" s="91">
        <f t="shared" si="102"/>
        <v>51885.223999999995</v>
      </c>
      <c r="AB141" s="91">
        <f t="shared" si="103"/>
        <v>31365.054000000004</v>
      </c>
      <c r="AC141" s="91">
        <f t="shared" si="103"/>
        <v>15405.6</v>
      </c>
      <c r="AD141" s="91">
        <f t="shared" si="103"/>
        <v>31600.928</v>
      </c>
      <c r="AE141" s="91">
        <f t="shared" si="104"/>
        <v>74202.59</v>
      </c>
      <c r="AF141" s="13"/>
      <c r="AG141" s="13"/>
      <c r="AH141" s="13"/>
      <c r="AJ141" s="9" t="s">
        <v>73</v>
      </c>
      <c r="AK141" s="99">
        <f t="shared" ref="AK141" si="168">G141/G138</f>
        <v>0.40075106225413215</v>
      </c>
      <c r="AL141" s="99">
        <f t="shared" ref="AL141:AN141" si="169">H141/H138</f>
        <v>0.30161173185206341</v>
      </c>
      <c r="AM141" s="99">
        <f t="shared" si="169"/>
        <v>0.30618302246383605</v>
      </c>
      <c r="AN141" s="99">
        <f t="shared" si="169"/>
        <v>0.36043688138272484</v>
      </c>
      <c r="AO141" s="99">
        <f t="shared" ref="AO141" si="170">K141/K138</f>
        <v>0.36839028744609936</v>
      </c>
      <c r="AP141" s="17"/>
      <c r="AQ141" s="17"/>
      <c r="AR141" s="17"/>
      <c r="AT141" s="9" t="s">
        <v>73</v>
      </c>
      <c r="AU141" s="99">
        <f t="shared" si="112"/>
        <v>2.7251072233280986E-2</v>
      </c>
      <c r="AV141" s="99">
        <f t="shared" si="113"/>
        <v>4.7654653632626019E-2</v>
      </c>
      <c r="AW141" s="99">
        <f t="shared" si="114"/>
        <v>8.021995188552504E-2</v>
      </c>
      <c r="AX141" s="99">
        <f t="shared" si="115"/>
        <v>4.3973299528692431E-2</v>
      </c>
      <c r="AY141" s="99">
        <f t="shared" si="116"/>
        <v>2.1366636671873763E-2</v>
      </c>
      <c r="AZ141" s="17"/>
      <c r="BA141" s="17"/>
      <c r="BB141" s="17"/>
    </row>
    <row r="142" spans="3:54" x14ac:dyDescent="0.25">
      <c r="C142" s="2" t="s">
        <v>32</v>
      </c>
      <c r="D142" s="3" t="s">
        <v>2</v>
      </c>
      <c r="E142" s="8"/>
      <c r="F142" s="5" t="s">
        <v>79</v>
      </c>
      <c r="G142" s="100">
        <v>2008311</v>
      </c>
      <c r="H142" s="100">
        <v>553570</v>
      </c>
      <c r="I142" s="100">
        <v>344178</v>
      </c>
      <c r="J142" s="100">
        <v>591988</v>
      </c>
      <c r="K142" s="100">
        <v>3498047</v>
      </c>
      <c r="L142" s="12"/>
      <c r="M142" s="12"/>
      <c r="N142" s="12"/>
      <c r="P142" s="5" t="s">
        <v>79</v>
      </c>
      <c r="Q142" s="94">
        <v>1.9</v>
      </c>
      <c r="R142" s="94">
        <v>4.2</v>
      </c>
      <c r="S142" s="69">
        <v>5.6</v>
      </c>
      <c r="T142" s="69">
        <v>4.2</v>
      </c>
      <c r="U142" s="95">
        <v>1.1000000000000001</v>
      </c>
      <c r="V142" s="14"/>
      <c r="W142" s="90"/>
      <c r="Z142" s="5" t="s">
        <v>79</v>
      </c>
      <c r="AA142" s="89">
        <f t="shared" si="102"/>
        <v>76315.817999999999</v>
      </c>
      <c r="AB142" s="89">
        <f t="shared" si="103"/>
        <v>46499.88</v>
      </c>
      <c r="AC142" s="89">
        <f t="shared" si="103"/>
        <v>38547.935999999994</v>
      </c>
      <c r="AD142" s="89">
        <f t="shared" si="103"/>
        <v>49726.991999999998</v>
      </c>
      <c r="AE142" s="89">
        <f t="shared" si="104"/>
        <v>76957.034</v>
      </c>
      <c r="AF142" s="12"/>
      <c r="AG142" s="12"/>
      <c r="AH142" s="12"/>
      <c r="AJ142" s="5" t="s">
        <v>79</v>
      </c>
      <c r="AK142" s="98">
        <f t="shared" ref="AK142" si="171">G142/G142</f>
        <v>1</v>
      </c>
      <c r="AL142" s="98">
        <f t="shared" ref="AL142:AN142" si="172">H142/H142</f>
        <v>1</v>
      </c>
      <c r="AM142" s="98">
        <f t="shared" si="172"/>
        <v>1</v>
      </c>
      <c r="AN142" s="98">
        <f t="shared" si="172"/>
        <v>1</v>
      </c>
      <c r="AO142" s="98">
        <f t="shared" ref="AO142" si="173">K142/K142</f>
        <v>1</v>
      </c>
      <c r="AP142" s="16"/>
      <c r="AQ142" s="16"/>
      <c r="AR142" s="16"/>
      <c r="AT142" s="5" t="s">
        <v>79</v>
      </c>
      <c r="AU142" s="98">
        <f t="shared" si="112"/>
        <v>3.7999999999999999E-2</v>
      </c>
      <c r="AV142" s="98">
        <f t="shared" si="113"/>
        <v>8.4000000000000005E-2</v>
      </c>
      <c r="AW142" s="98">
        <f t="shared" si="114"/>
        <v>0.11199999999999999</v>
      </c>
      <c r="AX142" s="98">
        <f t="shared" si="115"/>
        <v>8.4000000000000005E-2</v>
      </c>
      <c r="AY142" s="98">
        <f t="shared" si="116"/>
        <v>2.2000000000000002E-2</v>
      </c>
      <c r="AZ142" s="16"/>
      <c r="BA142" s="16"/>
      <c r="BB142" s="16"/>
    </row>
    <row r="143" spans="3:54" x14ac:dyDescent="0.25">
      <c r="C143" s="6" t="s">
        <v>32</v>
      </c>
      <c r="D143" s="7" t="s">
        <v>2</v>
      </c>
      <c r="E143" s="8"/>
      <c r="F143" s="9" t="s">
        <v>71</v>
      </c>
      <c r="G143" s="101">
        <v>201494</v>
      </c>
      <c r="H143" s="101">
        <v>139958</v>
      </c>
      <c r="I143" s="101">
        <v>88867</v>
      </c>
      <c r="J143" s="101">
        <v>197424</v>
      </c>
      <c r="K143" s="101">
        <v>627743</v>
      </c>
      <c r="L143" s="13"/>
      <c r="M143" s="12"/>
      <c r="N143" s="12"/>
      <c r="P143" s="9" t="s">
        <v>71</v>
      </c>
      <c r="Q143" s="96">
        <v>6.8</v>
      </c>
      <c r="R143" s="96">
        <v>8.6999999999999993</v>
      </c>
      <c r="S143" s="69">
        <v>10.5</v>
      </c>
      <c r="T143" s="69">
        <v>7.9</v>
      </c>
      <c r="U143" s="97">
        <v>4.2</v>
      </c>
      <c r="V143" s="15"/>
      <c r="W143" s="92"/>
      <c r="Z143" s="9" t="s">
        <v>71</v>
      </c>
      <c r="AA143" s="91">
        <f t="shared" si="102"/>
        <v>27403.183999999997</v>
      </c>
      <c r="AB143" s="91">
        <f t="shared" si="103"/>
        <v>24352.691999999995</v>
      </c>
      <c r="AC143" s="91">
        <f t="shared" si="103"/>
        <v>18662.07</v>
      </c>
      <c r="AD143" s="91">
        <f t="shared" si="103"/>
        <v>31192.992000000002</v>
      </c>
      <c r="AE143" s="91">
        <f t="shared" si="104"/>
        <v>52730.412000000004</v>
      </c>
      <c r="AF143" s="13"/>
      <c r="AG143" s="13"/>
      <c r="AH143" s="13"/>
      <c r="AJ143" s="9" t="s">
        <v>71</v>
      </c>
      <c r="AK143" s="99">
        <f t="shared" ref="AK143" si="174">G143/G142</f>
        <v>0.1003300783593776</v>
      </c>
      <c r="AL143" s="99">
        <f t="shared" ref="AL143:AN143" si="175">H143/H142</f>
        <v>0.25282800729808336</v>
      </c>
      <c r="AM143" s="99">
        <f t="shared" si="175"/>
        <v>0.25820069847578869</v>
      </c>
      <c r="AN143" s="99">
        <f t="shared" si="175"/>
        <v>0.33349324648472606</v>
      </c>
      <c r="AO143" s="99">
        <f t="shared" ref="AO143" si="176">K143/K142</f>
        <v>0.1794552789027706</v>
      </c>
      <c r="AP143" s="17"/>
      <c r="AQ143" s="17"/>
      <c r="AR143" s="17"/>
      <c r="AT143" s="9" t="s">
        <v>71</v>
      </c>
      <c r="AU143" s="99">
        <f t="shared" si="112"/>
        <v>1.3644890656875353E-2</v>
      </c>
      <c r="AV143" s="99">
        <f t="shared" si="113"/>
        <v>4.3992073269866497E-2</v>
      </c>
      <c r="AW143" s="99">
        <f t="shared" si="114"/>
        <v>5.422214667991563E-2</v>
      </c>
      <c r="AX143" s="99">
        <f t="shared" si="115"/>
        <v>5.2691932944586718E-2</v>
      </c>
      <c r="AY143" s="99">
        <f t="shared" si="116"/>
        <v>1.5074243427832732E-2</v>
      </c>
      <c r="AZ143" s="17"/>
      <c r="BA143" s="17"/>
      <c r="BB143" s="17"/>
    </row>
    <row r="144" spans="3:54" x14ac:dyDescent="0.25">
      <c r="C144" s="6" t="s">
        <v>32</v>
      </c>
      <c r="D144" s="7" t="s">
        <v>2</v>
      </c>
      <c r="E144" s="4"/>
      <c r="F144" s="9" t="s">
        <v>72</v>
      </c>
      <c r="G144" s="101">
        <v>657256</v>
      </c>
      <c r="H144" s="101">
        <v>249234</v>
      </c>
      <c r="I144" s="101">
        <v>114219</v>
      </c>
      <c r="J144" s="101">
        <v>167980</v>
      </c>
      <c r="K144" s="101">
        <v>1188689</v>
      </c>
      <c r="L144" s="13"/>
      <c r="M144" s="12"/>
      <c r="N144" s="12"/>
      <c r="P144" s="9" t="s">
        <v>72</v>
      </c>
      <c r="Q144" s="96">
        <v>4.2</v>
      </c>
      <c r="R144" s="96">
        <v>6.8</v>
      </c>
      <c r="S144" s="69">
        <v>9.6999999999999993</v>
      </c>
      <c r="T144" s="69">
        <v>7.9</v>
      </c>
      <c r="U144" s="97">
        <v>2.9</v>
      </c>
      <c r="V144" s="15"/>
      <c r="W144" s="92"/>
      <c r="Z144" s="9" t="s">
        <v>72</v>
      </c>
      <c r="AA144" s="91">
        <f t="shared" si="102"/>
        <v>55209.504000000001</v>
      </c>
      <c r="AB144" s="91">
        <f t="shared" si="103"/>
        <v>33895.824000000001</v>
      </c>
      <c r="AC144" s="91">
        <f t="shared" si="103"/>
        <v>22158.485999999997</v>
      </c>
      <c r="AD144" s="91">
        <f t="shared" si="103"/>
        <v>26540.84</v>
      </c>
      <c r="AE144" s="91">
        <f t="shared" si="104"/>
        <v>68943.962</v>
      </c>
      <c r="AF144" s="13"/>
      <c r="AG144" s="13"/>
      <c r="AH144" s="13"/>
      <c r="AJ144" s="9" t="s">
        <v>72</v>
      </c>
      <c r="AK144" s="99">
        <f t="shared" ref="AK144" si="177">G144/G142</f>
        <v>0.32726803766946455</v>
      </c>
      <c r="AL144" s="99">
        <f t="shared" ref="AL144:AN144" si="178">H144/H142</f>
        <v>0.45023032317502754</v>
      </c>
      <c r="AM144" s="99">
        <f t="shared" si="178"/>
        <v>0.33186025835468858</v>
      </c>
      <c r="AN144" s="99">
        <f t="shared" si="178"/>
        <v>0.28375575180577983</v>
      </c>
      <c r="AO144" s="99">
        <f t="shared" ref="AO144" si="179">K144/K142</f>
        <v>0.33981504536674323</v>
      </c>
      <c r="AP144" s="17"/>
      <c r="AQ144" s="17"/>
      <c r="AR144" s="17"/>
      <c r="AT144" s="9" t="s">
        <v>72</v>
      </c>
      <c r="AU144" s="99">
        <f t="shared" si="112"/>
        <v>2.7490515164235022E-2</v>
      </c>
      <c r="AV144" s="99">
        <f t="shared" si="113"/>
        <v>6.1231323951803744E-2</v>
      </c>
      <c r="AW144" s="99">
        <f t="shared" si="114"/>
        <v>6.4380890120809581E-2</v>
      </c>
      <c r="AX144" s="99">
        <f t="shared" si="115"/>
        <v>4.4833408785313215E-2</v>
      </c>
      <c r="AY144" s="99">
        <f t="shared" si="116"/>
        <v>1.9709272631271105E-2</v>
      </c>
      <c r="AZ144" s="17"/>
      <c r="BA144" s="17"/>
      <c r="BB144" s="17"/>
    </row>
    <row r="145" spans="3:54" x14ac:dyDescent="0.25">
      <c r="C145" s="6" t="s">
        <v>32</v>
      </c>
      <c r="D145" s="7" t="s">
        <v>2</v>
      </c>
      <c r="E145" s="8"/>
      <c r="F145" s="9" t="s">
        <v>73</v>
      </c>
      <c r="G145" s="101">
        <v>1149561</v>
      </c>
      <c r="H145" s="101">
        <v>164378</v>
      </c>
      <c r="I145" s="101">
        <v>141092</v>
      </c>
      <c r="J145" s="101">
        <v>226584</v>
      </c>
      <c r="K145" s="101">
        <v>1681615</v>
      </c>
      <c r="L145" s="13"/>
      <c r="M145" s="12"/>
      <c r="N145" s="12"/>
      <c r="P145" s="9" t="s">
        <v>73</v>
      </c>
      <c r="Q145" s="96">
        <v>2.9</v>
      </c>
      <c r="R145" s="96">
        <v>7.9</v>
      </c>
      <c r="S145" s="69">
        <v>8.6999999999999993</v>
      </c>
      <c r="T145" s="69">
        <v>6.8</v>
      </c>
      <c r="U145" s="97">
        <v>2.2000000000000002</v>
      </c>
      <c r="V145" s="15"/>
      <c r="W145" s="92"/>
      <c r="Z145" s="9" t="s">
        <v>73</v>
      </c>
      <c r="AA145" s="91">
        <f t="shared" si="102"/>
        <v>66674.538</v>
      </c>
      <c r="AB145" s="91">
        <f t="shared" si="103"/>
        <v>25971.723999999998</v>
      </c>
      <c r="AC145" s="91">
        <f t="shared" si="103"/>
        <v>24550.007999999998</v>
      </c>
      <c r="AD145" s="91">
        <f t="shared" si="103"/>
        <v>30815.423999999999</v>
      </c>
      <c r="AE145" s="91">
        <f t="shared" si="104"/>
        <v>73991.060000000012</v>
      </c>
      <c r="AF145" s="13"/>
      <c r="AG145" s="13"/>
      <c r="AH145" s="13"/>
      <c r="AJ145" s="9" t="s">
        <v>73</v>
      </c>
      <c r="AK145" s="99">
        <f t="shared" ref="AK145" si="180">G145/G142</f>
        <v>0.57240188397115788</v>
      </c>
      <c r="AL145" s="99">
        <f t="shared" ref="AL145:AN145" si="181">H145/H142</f>
        <v>0.29694166952688911</v>
      </c>
      <c r="AM145" s="99">
        <f t="shared" si="181"/>
        <v>0.40993904316952273</v>
      </c>
      <c r="AN145" s="99">
        <f t="shared" si="181"/>
        <v>0.38275100170949411</v>
      </c>
      <c r="AO145" s="99">
        <f t="shared" ref="AO145" si="182">K145/K142</f>
        <v>0.48072967573048619</v>
      </c>
      <c r="AP145" s="17"/>
      <c r="AQ145" s="17"/>
      <c r="AR145" s="17"/>
      <c r="AT145" s="9" t="s">
        <v>73</v>
      </c>
      <c r="AU145" s="99">
        <f t="shared" si="112"/>
        <v>3.319930927032716E-2</v>
      </c>
      <c r="AV145" s="99">
        <f t="shared" si="113"/>
        <v>4.6916783785248481E-2</v>
      </c>
      <c r="AW145" s="99">
        <f t="shared" si="114"/>
        <v>7.1329393511496947E-2</v>
      </c>
      <c r="AX145" s="99">
        <f t="shared" si="115"/>
        <v>5.2054136232491201E-2</v>
      </c>
      <c r="AY145" s="99">
        <f t="shared" si="116"/>
        <v>2.1152105732141394E-2</v>
      </c>
      <c r="AZ145" s="17"/>
      <c r="BA145" s="17"/>
      <c r="BB145" s="17"/>
    </row>
    <row r="146" spans="3:54" x14ac:dyDescent="0.25">
      <c r="C146" s="2" t="s">
        <v>5</v>
      </c>
      <c r="D146" s="3" t="s">
        <v>3</v>
      </c>
      <c r="E146" s="4"/>
      <c r="F146" s="5" t="s">
        <v>79</v>
      </c>
      <c r="G146" s="100">
        <v>6201361</v>
      </c>
      <c r="H146" s="100">
        <v>1043090</v>
      </c>
      <c r="I146" s="100">
        <v>1469161</v>
      </c>
      <c r="J146" s="100">
        <v>1000720</v>
      </c>
      <c r="K146" s="100">
        <v>9714332</v>
      </c>
      <c r="L146" s="12"/>
      <c r="M146" s="12"/>
      <c r="N146" s="12"/>
      <c r="P146" s="5" t="s">
        <v>79</v>
      </c>
      <c r="Q146" s="94">
        <v>0.9</v>
      </c>
      <c r="R146" s="94">
        <v>3</v>
      </c>
      <c r="S146" s="69">
        <v>3</v>
      </c>
      <c r="T146" s="69">
        <v>3</v>
      </c>
      <c r="U146" s="95">
        <v>0.6</v>
      </c>
      <c r="V146" s="14"/>
      <c r="W146" s="90"/>
      <c r="Z146" s="5" t="s">
        <v>79</v>
      </c>
      <c r="AA146" s="89">
        <f t="shared" si="102"/>
        <v>111624.49800000001</v>
      </c>
      <c r="AB146" s="89">
        <f t="shared" si="103"/>
        <v>62585.4</v>
      </c>
      <c r="AC146" s="89">
        <f t="shared" si="103"/>
        <v>88149.66</v>
      </c>
      <c r="AD146" s="89">
        <f t="shared" si="103"/>
        <v>60043.199999999997</v>
      </c>
      <c r="AE146" s="89">
        <f t="shared" si="104"/>
        <v>116571.984</v>
      </c>
      <c r="AF146" s="12"/>
      <c r="AG146" s="12"/>
      <c r="AH146" s="12"/>
      <c r="AJ146" s="5" t="s">
        <v>79</v>
      </c>
      <c r="AK146" s="98">
        <f t="shared" ref="AK146" si="183">G146/G146</f>
        <v>1</v>
      </c>
      <c r="AL146" s="98">
        <f t="shared" ref="AL146:AN146" si="184">H146/H146</f>
        <v>1</v>
      </c>
      <c r="AM146" s="98">
        <f t="shared" si="184"/>
        <v>1</v>
      </c>
      <c r="AN146" s="98">
        <f t="shared" si="184"/>
        <v>1</v>
      </c>
      <c r="AO146" s="98">
        <f t="shared" ref="AO146" si="185">K146/K146</f>
        <v>1</v>
      </c>
      <c r="AP146" s="16"/>
      <c r="AQ146" s="16"/>
      <c r="AR146" s="16"/>
      <c r="AT146" s="5" t="s">
        <v>79</v>
      </c>
      <c r="AU146" s="98">
        <f t="shared" si="112"/>
        <v>1.8000000000000002E-2</v>
      </c>
      <c r="AV146" s="98">
        <f t="shared" si="113"/>
        <v>0.06</v>
      </c>
      <c r="AW146" s="98">
        <f t="shared" si="114"/>
        <v>0.06</v>
      </c>
      <c r="AX146" s="98">
        <f t="shared" si="115"/>
        <v>0.06</v>
      </c>
      <c r="AY146" s="98">
        <f t="shared" si="116"/>
        <v>1.2E-2</v>
      </c>
      <c r="AZ146" s="16"/>
      <c r="BA146" s="16"/>
      <c r="BB146" s="16"/>
    </row>
    <row r="147" spans="3:54" x14ac:dyDescent="0.25">
      <c r="C147" s="6" t="s">
        <v>5</v>
      </c>
      <c r="D147" s="7" t="s">
        <v>3</v>
      </c>
      <c r="E147" s="8"/>
      <c r="F147" s="9" t="s">
        <v>71</v>
      </c>
      <c r="G147" s="101">
        <v>946636</v>
      </c>
      <c r="H147" s="101">
        <v>280323</v>
      </c>
      <c r="I147" s="101">
        <v>468958</v>
      </c>
      <c r="J147" s="101">
        <v>333708</v>
      </c>
      <c r="K147" s="101">
        <v>2029625</v>
      </c>
      <c r="L147" s="13"/>
      <c r="M147" s="12"/>
      <c r="N147" s="12"/>
      <c r="P147" s="9" t="s">
        <v>71</v>
      </c>
      <c r="Q147" s="96">
        <v>3.5</v>
      </c>
      <c r="R147" s="96">
        <v>6.2</v>
      </c>
      <c r="S147" s="69">
        <v>4.5999999999999996</v>
      </c>
      <c r="T147" s="69">
        <v>5.7</v>
      </c>
      <c r="U147" s="97">
        <v>2</v>
      </c>
      <c r="V147" s="15"/>
      <c r="W147" s="92"/>
      <c r="Z147" s="9" t="s">
        <v>71</v>
      </c>
      <c r="AA147" s="91">
        <f t="shared" si="102"/>
        <v>66264.52</v>
      </c>
      <c r="AB147" s="91">
        <f t="shared" si="103"/>
        <v>34760.052000000003</v>
      </c>
      <c r="AC147" s="91">
        <f t="shared" si="103"/>
        <v>43144.135999999999</v>
      </c>
      <c r="AD147" s="91">
        <f t="shared" si="103"/>
        <v>38042.712</v>
      </c>
      <c r="AE147" s="91">
        <f t="shared" si="104"/>
        <v>81185</v>
      </c>
      <c r="AF147" s="13"/>
      <c r="AG147" s="13"/>
      <c r="AH147" s="13"/>
      <c r="AJ147" s="9" t="s">
        <v>71</v>
      </c>
      <c r="AK147" s="99">
        <f t="shared" ref="AK147" si="186">G147/G146</f>
        <v>0.15264971673153682</v>
      </c>
      <c r="AL147" s="99">
        <f t="shared" ref="AL147:AN147" si="187">H147/H146</f>
        <v>0.26874286974278344</v>
      </c>
      <c r="AM147" s="99">
        <f t="shared" si="187"/>
        <v>0.31920123117888372</v>
      </c>
      <c r="AN147" s="99">
        <f t="shared" si="187"/>
        <v>0.33346790310976099</v>
      </c>
      <c r="AO147" s="99">
        <f t="shared" ref="AO147" si="188">K147/K146</f>
        <v>0.20893098979940156</v>
      </c>
      <c r="AP147" s="17"/>
      <c r="AQ147" s="17"/>
      <c r="AR147" s="17"/>
      <c r="AT147" s="9" t="s">
        <v>71</v>
      </c>
      <c r="AU147" s="99">
        <f t="shared" si="112"/>
        <v>1.0685480171207578E-2</v>
      </c>
      <c r="AV147" s="99">
        <f t="shared" si="113"/>
        <v>3.332411584810515E-2</v>
      </c>
      <c r="AW147" s="99">
        <f t="shared" si="114"/>
        <v>2.9366513268457298E-2</v>
      </c>
      <c r="AX147" s="99">
        <f t="shared" si="115"/>
        <v>3.8015340954512755E-2</v>
      </c>
      <c r="AY147" s="99">
        <f t="shared" si="116"/>
        <v>8.3572395919760626E-3</v>
      </c>
      <c r="AZ147" s="17"/>
      <c r="BA147" s="17"/>
      <c r="BB147" s="17"/>
    </row>
    <row r="148" spans="3:54" x14ac:dyDescent="0.25">
      <c r="C148" s="6" t="s">
        <v>5</v>
      </c>
      <c r="D148" s="7" t="s">
        <v>3</v>
      </c>
      <c r="E148" s="8"/>
      <c r="F148" s="9" t="s">
        <v>72</v>
      </c>
      <c r="G148" s="101">
        <v>2898214</v>
      </c>
      <c r="H148" s="101">
        <v>520599</v>
      </c>
      <c r="I148" s="101">
        <v>596134</v>
      </c>
      <c r="J148" s="101">
        <v>377562</v>
      </c>
      <c r="K148" s="101">
        <v>4392509</v>
      </c>
      <c r="L148" s="13"/>
      <c r="M148" s="12"/>
      <c r="N148" s="12"/>
      <c r="P148" s="9" t="s">
        <v>72</v>
      </c>
      <c r="Q148" s="96">
        <v>2</v>
      </c>
      <c r="R148" s="96">
        <v>4.3</v>
      </c>
      <c r="S148" s="69">
        <v>4.3</v>
      </c>
      <c r="T148" s="69">
        <v>5.2</v>
      </c>
      <c r="U148" s="97">
        <v>1.2</v>
      </c>
      <c r="V148" s="15"/>
      <c r="W148" s="92"/>
      <c r="Z148" s="9" t="s">
        <v>72</v>
      </c>
      <c r="AA148" s="91">
        <f t="shared" si="102"/>
        <v>115928.56</v>
      </c>
      <c r="AB148" s="91">
        <f t="shared" si="103"/>
        <v>44771.513999999996</v>
      </c>
      <c r="AC148" s="91">
        <f t="shared" si="103"/>
        <v>51267.523999999998</v>
      </c>
      <c r="AD148" s="91">
        <f t="shared" si="103"/>
        <v>39266.448000000004</v>
      </c>
      <c r="AE148" s="91">
        <f t="shared" si="104"/>
        <v>105420.216</v>
      </c>
      <c r="AF148" s="13"/>
      <c r="AG148" s="13"/>
      <c r="AH148" s="13"/>
      <c r="AJ148" s="9" t="s">
        <v>72</v>
      </c>
      <c r="AK148" s="99">
        <f t="shared" ref="AK148" si="189">G148/G146</f>
        <v>0.46735127982389674</v>
      </c>
      <c r="AL148" s="99">
        <f t="shared" ref="AL148:AN148" si="190">H148/H146</f>
        <v>0.49909307921655849</v>
      </c>
      <c r="AM148" s="99">
        <f t="shared" si="190"/>
        <v>0.40576492297304378</v>
      </c>
      <c r="AN148" s="99">
        <f t="shared" si="190"/>
        <v>0.37729035094731794</v>
      </c>
      <c r="AO148" s="99">
        <f t="shared" ref="AO148" si="191">K148/K146</f>
        <v>0.45216788967064331</v>
      </c>
      <c r="AP148" s="17"/>
      <c r="AQ148" s="17"/>
      <c r="AR148" s="17"/>
      <c r="AT148" s="9" t="s">
        <v>72</v>
      </c>
      <c r="AU148" s="99">
        <f t="shared" si="112"/>
        <v>1.869405119295587E-2</v>
      </c>
      <c r="AV148" s="99">
        <f t="shared" si="113"/>
        <v>4.2922004812624023E-2</v>
      </c>
      <c r="AW148" s="99">
        <f t="shared" si="114"/>
        <v>3.4895783375681763E-2</v>
      </c>
      <c r="AX148" s="99">
        <f t="shared" si="115"/>
        <v>3.9238196498521068E-2</v>
      </c>
      <c r="AY148" s="99">
        <f t="shared" si="116"/>
        <v>1.0852029352095439E-2</v>
      </c>
      <c r="AZ148" s="17"/>
      <c r="BA148" s="17"/>
      <c r="BB148" s="17"/>
    </row>
    <row r="149" spans="3:54" x14ac:dyDescent="0.25">
      <c r="C149" s="6" t="s">
        <v>5</v>
      </c>
      <c r="D149" s="7" t="s">
        <v>3</v>
      </c>
      <c r="E149" s="8"/>
      <c r="F149" s="9" t="s">
        <v>73</v>
      </c>
      <c r="G149" s="101">
        <v>2356511</v>
      </c>
      <c r="H149" s="101">
        <v>242168</v>
      </c>
      <c r="I149" s="101">
        <v>404069</v>
      </c>
      <c r="J149" s="101">
        <v>289450</v>
      </c>
      <c r="K149" s="101">
        <v>3292198</v>
      </c>
      <c r="L149" s="13"/>
      <c r="M149" s="12"/>
      <c r="N149" s="12"/>
      <c r="P149" s="9" t="s">
        <v>73</v>
      </c>
      <c r="Q149" s="96">
        <v>2</v>
      </c>
      <c r="R149" s="96">
        <v>6.9</v>
      </c>
      <c r="S149" s="69">
        <v>4.9000000000000004</v>
      </c>
      <c r="T149" s="69">
        <v>6.2</v>
      </c>
      <c r="U149" s="97">
        <v>1.5</v>
      </c>
      <c r="V149" s="15"/>
      <c r="W149" s="92"/>
      <c r="Z149" s="9" t="s">
        <v>73</v>
      </c>
      <c r="AA149" s="91">
        <f t="shared" si="102"/>
        <v>94260.44</v>
      </c>
      <c r="AB149" s="91">
        <f t="shared" si="103"/>
        <v>33419.184000000001</v>
      </c>
      <c r="AC149" s="91">
        <f t="shared" si="103"/>
        <v>39598.762000000002</v>
      </c>
      <c r="AD149" s="91">
        <f t="shared" si="103"/>
        <v>35891.800000000003</v>
      </c>
      <c r="AE149" s="91">
        <f t="shared" si="104"/>
        <v>98765.94</v>
      </c>
      <c r="AF149" s="13"/>
      <c r="AG149" s="13"/>
      <c r="AH149" s="13"/>
      <c r="AJ149" s="9" t="s">
        <v>73</v>
      </c>
      <c r="AK149" s="99">
        <f t="shared" ref="AK149" si="192">G149/G146</f>
        <v>0.37999900344456644</v>
      </c>
      <c r="AL149" s="99">
        <f t="shared" ref="AL149:AN149" si="193">H149/H146</f>
        <v>0.23216405104065804</v>
      </c>
      <c r="AM149" s="99">
        <f t="shared" si="193"/>
        <v>0.27503384584807244</v>
      </c>
      <c r="AN149" s="99">
        <f t="shared" si="193"/>
        <v>0.28924174594292107</v>
      </c>
      <c r="AO149" s="99">
        <f t="shared" ref="AO149" si="194">K149/K146</f>
        <v>0.33890112052995514</v>
      </c>
      <c r="AP149" s="17"/>
      <c r="AQ149" s="17"/>
      <c r="AR149" s="17"/>
      <c r="AT149" s="9" t="s">
        <v>73</v>
      </c>
      <c r="AU149" s="99">
        <f t="shared" si="112"/>
        <v>1.5199960137782657E-2</v>
      </c>
      <c r="AV149" s="99">
        <f t="shared" si="113"/>
        <v>3.203863904361081E-2</v>
      </c>
      <c r="AW149" s="99">
        <f t="shared" si="114"/>
        <v>2.6953316893111104E-2</v>
      </c>
      <c r="AX149" s="99">
        <f t="shared" si="115"/>
        <v>3.5865976496922213E-2</v>
      </c>
      <c r="AY149" s="99">
        <f t="shared" si="116"/>
        <v>1.0167033615898652E-2</v>
      </c>
      <c r="AZ149" s="17"/>
      <c r="BA149" s="17"/>
      <c r="BB149" s="17"/>
    </row>
    <row r="150" spans="3:54" x14ac:dyDescent="0.25">
      <c r="C150" s="2" t="s">
        <v>31</v>
      </c>
      <c r="D150" s="3" t="s">
        <v>3</v>
      </c>
      <c r="E150" s="8"/>
      <c r="F150" s="5" t="s">
        <v>79</v>
      </c>
      <c r="G150" s="100">
        <v>3173707</v>
      </c>
      <c r="H150" s="100">
        <v>544451</v>
      </c>
      <c r="I150" s="100">
        <v>567655</v>
      </c>
      <c r="J150" s="100">
        <v>546602</v>
      </c>
      <c r="K150" s="100">
        <v>4832415</v>
      </c>
      <c r="L150" s="12"/>
      <c r="M150" s="12"/>
      <c r="N150" s="12"/>
      <c r="P150" s="5" t="s">
        <v>79</v>
      </c>
      <c r="Q150" s="94">
        <v>1.5</v>
      </c>
      <c r="R150" s="94">
        <v>4.3</v>
      </c>
      <c r="S150" s="69">
        <v>4.3</v>
      </c>
      <c r="T150" s="69">
        <v>4.3</v>
      </c>
      <c r="U150" s="95">
        <v>1.2</v>
      </c>
      <c r="V150" s="14"/>
      <c r="W150" s="90"/>
      <c r="Z150" s="5" t="s">
        <v>79</v>
      </c>
      <c r="AA150" s="89">
        <f t="shared" si="102"/>
        <v>95211.21</v>
      </c>
      <c r="AB150" s="89">
        <f t="shared" si="103"/>
        <v>46822.785999999993</v>
      </c>
      <c r="AC150" s="89">
        <f t="shared" si="103"/>
        <v>48818.33</v>
      </c>
      <c r="AD150" s="89">
        <f t="shared" si="103"/>
        <v>47007.772000000004</v>
      </c>
      <c r="AE150" s="89">
        <f t="shared" si="104"/>
        <v>115977.96</v>
      </c>
      <c r="AF150" s="12"/>
      <c r="AG150" s="12"/>
      <c r="AH150" s="12"/>
      <c r="AJ150" s="5" t="s">
        <v>79</v>
      </c>
      <c r="AK150" s="98">
        <f t="shared" ref="AK150" si="195">G150/G150</f>
        <v>1</v>
      </c>
      <c r="AL150" s="98">
        <f t="shared" ref="AL150:AN150" si="196">H150/H150</f>
        <v>1</v>
      </c>
      <c r="AM150" s="98">
        <f t="shared" si="196"/>
        <v>1</v>
      </c>
      <c r="AN150" s="98">
        <f t="shared" si="196"/>
        <v>1</v>
      </c>
      <c r="AO150" s="98">
        <f t="shared" ref="AO150" si="197">K150/K150</f>
        <v>1</v>
      </c>
      <c r="AP150" s="16"/>
      <c r="AQ150" s="16"/>
      <c r="AR150" s="16"/>
      <c r="AT150" s="5" t="s">
        <v>79</v>
      </c>
      <c r="AU150" s="98">
        <f t="shared" si="112"/>
        <v>0.03</v>
      </c>
      <c r="AV150" s="98">
        <f t="shared" si="113"/>
        <v>8.5999999999999993E-2</v>
      </c>
      <c r="AW150" s="98">
        <f t="shared" si="114"/>
        <v>8.5999999999999993E-2</v>
      </c>
      <c r="AX150" s="98">
        <f t="shared" si="115"/>
        <v>8.5999999999999993E-2</v>
      </c>
      <c r="AY150" s="98">
        <f t="shared" si="116"/>
        <v>2.4E-2</v>
      </c>
      <c r="AZ150" s="16"/>
      <c r="BA150" s="16"/>
      <c r="BB150" s="16"/>
    </row>
    <row r="151" spans="3:54" x14ac:dyDescent="0.25">
      <c r="C151" s="6" t="s">
        <v>31</v>
      </c>
      <c r="D151" s="7" t="s">
        <v>3</v>
      </c>
      <c r="E151" s="4"/>
      <c r="F151" s="9" t="s">
        <v>71</v>
      </c>
      <c r="G151" s="101">
        <v>558649</v>
      </c>
      <c r="H151" s="101">
        <v>154563</v>
      </c>
      <c r="I151" s="101">
        <v>204567</v>
      </c>
      <c r="J151" s="101">
        <v>209194</v>
      </c>
      <c r="K151" s="101">
        <v>1126973</v>
      </c>
      <c r="L151" s="13"/>
      <c r="M151" s="12"/>
      <c r="N151" s="12"/>
      <c r="P151" s="9" t="s">
        <v>71</v>
      </c>
      <c r="Q151" s="96">
        <v>4.3</v>
      </c>
      <c r="R151" s="96">
        <v>8</v>
      </c>
      <c r="S151" s="69">
        <v>6.9</v>
      </c>
      <c r="T151" s="69">
        <v>6.9</v>
      </c>
      <c r="U151" s="97">
        <v>3</v>
      </c>
      <c r="V151" s="15"/>
      <c r="W151" s="92"/>
      <c r="Z151" s="9" t="s">
        <v>71</v>
      </c>
      <c r="AA151" s="91">
        <f t="shared" si="102"/>
        <v>48043.813999999991</v>
      </c>
      <c r="AB151" s="91">
        <f t="shared" si="103"/>
        <v>24730.080000000002</v>
      </c>
      <c r="AC151" s="91">
        <f t="shared" si="103"/>
        <v>28230.245999999999</v>
      </c>
      <c r="AD151" s="91">
        <f t="shared" si="103"/>
        <v>28868.772000000001</v>
      </c>
      <c r="AE151" s="91">
        <f t="shared" si="104"/>
        <v>67618.38</v>
      </c>
      <c r="AF151" s="13"/>
      <c r="AG151" s="13"/>
      <c r="AH151" s="13"/>
      <c r="AJ151" s="9" t="s">
        <v>71</v>
      </c>
      <c r="AK151" s="99">
        <f t="shared" ref="AK151" si="198">G151/G150</f>
        <v>0.17602412573057311</v>
      </c>
      <c r="AL151" s="99">
        <f t="shared" ref="AL151:AN151" si="199">H151/H150</f>
        <v>0.28388780624886356</v>
      </c>
      <c r="AM151" s="99">
        <f t="shared" si="199"/>
        <v>0.36037205697122371</v>
      </c>
      <c r="AN151" s="99">
        <f t="shared" si="199"/>
        <v>0.38271722386672569</v>
      </c>
      <c r="AO151" s="99">
        <f t="shared" ref="AO151" si="200">K151/K150</f>
        <v>0.23321113770237034</v>
      </c>
      <c r="AP151" s="17"/>
      <c r="AQ151" s="17"/>
      <c r="AR151" s="17"/>
      <c r="AT151" s="9" t="s">
        <v>71</v>
      </c>
      <c r="AU151" s="99">
        <f t="shared" si="112"/>
        <v>1.5138074812829288E-2</v>
      </c>
      <c r="AV151" s="99">
        <f t="shared" si="113"/>
        <v>4.5422048999818172E-2</v>
      </c>
      <c r="AW151" s="99">
        <f t="shared" si="114"/>
        <v>4.9731343862028876E-2</v>
      </c>
      <c r="AX151" s="99">
        <f t="shared" si="115"/>
        <v>5.2814976893608145E-2</v>
      </c>
      <c r="AY151" s="99">
        <f t="shared" si="116"/>
        <v>1.3992668262142221E-2</v>
      </c>
      <c r="AZ151" s="17"/>
      <c r="BA151" s="17"/>
      <c r="BB151" s="17"/>
    </row>
    <row r="152" spans="3:54" x14ac:dyDescent="0.25">
      <c r="C152" s="6" t="s">
        <v>31</v>
      </c>
      <c r="D152" s="7" t="s">
        <v>3</v>
      </c>
      <c r="E152" s="8"/>
      <c r="F152" s="9" t="s">
        <v>72</v>
      </c>
      <c r="G152" s="101">
        <v>1619121</v>
      </c>
      <c r="H152" s="101">
        <v>261602</v>
      </c>
      <c r="I152" s="101">
        <v>250770</v>
      </c>
      <c r="J152" s="101">
        <v>203741</v>
      </c>
      <c r="K152" s="101">
        <v>2335234</v>
      </c>
      <c r="L152" s="13"/>
      <c r="M152" s="12"/>
      <c r="N152" s="12"/>
      <c r="P152" s="9" t="s">
        <v>72</v>
      </c>
      <c r="Q152" s="96">
        <v>2.4</v>
      </c>
      <c r="R152" s="96">
        <v>6.2</v>
      </c>
      <c r="S152" s="69">
        <v>6.2</v>
      </c>
      <c r="T152" s="69">
        <v>6.9</v>
      </c>
      <c r="U152" s="97">
        <v>2</v>
      </c>
      <c r="V152" s="15"/>
      <c r="W152" s="92"/>
      <c r="Z152" s="9" t="s">
        <v>72</v>
      </c>
      <c r="AA152" s="91">
        <f t="shared" si="102"/>
        <v>77717.808000000005</v>
      </c>
      <c r="AB152" s="91">
        <f t="shared" si="103"/>
        <v>32438.648000000001</v>
      </c>
      <c r="AC152" s="91">
        <f t="shared" si="103"/>
        <v>31095.48</v>
      </c>
      <c r="AD152" s="91">
        <f t="shared" si="103"/>
        <v>28116.258000000002</v>
      </c>
      <c r="AE152" s="91">
        <f t="shared" si="104"/>
        <v>93409.36</v>
      </c>
      <c r="AF152" s="13"/>
      <c r="AG152" s="13"/>
      <c r="AH152" s="13"/>
      <c r="AJ152" s="9" t="s">
        <v>72</v>
      </c>
      <c r="AK152" s="99">
        <f t="shared" ref="AK152" si="201">G152/G150</f>
        <v>0.51016713263070601</v>
      </c>
      <c r="AL152" s="99">
        <f t="shared" ref="AL152:AN152" si="202">H152/H150</f>
        <v>0.48048768392380581</v>
      </c>
      <c r="AM152" s="99">
        <f t="shared" si="202"/>
        <v>0.44176480432657161</v>
      </c>
      <c r="AN152" s="99">
        <f t="shared" si="202"/>
        <v>0.37274104375761524</v>
      </c>
      <c r="AO152" s="99">
        <f t="shared" ref="AO152" si="203">K152/K150</f>
        <v>0.48324367836785542</v>
      </c>
      <c r="AP152" s="17"/>
      <c r="AQ152" s="17"/>
      <c r="AR152" s="17"/>
      <c r="AT152" s="9" t="s">
        <v>72</v>
      </c>
      <c r="AU152" s="99">
        <f t="shared" si="112"/>
        <v>2.4488022366273888E-2</v>
      </c>
      <c r="AV152" s="99">
        <f t="shared" si="113"/>
        <v>5.9580472806551918E-2</v>
      </c>
      <c r="AW152" s="99">
        <f t="shared" si="114"/>
        <v>5.4778835736494884E-2</v>
      </c>
      <c r="AX152" s="99">
        <f t="shared" si="115"/>
        <v>5.1438264038550903E-2</v>
      </c>
      <c r="AY152" s="99">
        <f t="shared" si="116"/>
        <v>1.9329747134714217E-2</v>
      </c>
      <c r="AZ152" s="17"/>
      <c r="BA152" s="17"/>
      <c r="BB152" s="17"/>
    </row>
    <row r="153" spans="3:54" x14ac:dyDescent="0.25">
      <c r="C153" s="6" t="s">
        <v>31</v>
      </c>
      <c r="D153" s="7" t="s">
        <v>3</v>
      </c>
      <c r="E153" s="8"/>
      <c r="F153" s="9" t="s">
        <v>73</v>
      </c>
      <c r="G153" s="101">
        <v>995937</v>
      </c>
      <c r="H153" s="101">
        <v>128286</v>
      </c>
      <c r="I153" s="101">
        <v>112318</v>
      </c>
      <c r="J153" s="101">
        <v>133667</v>
      </c>
      <c r="K153" s="101">
        <v>1370208</v>
      </c>
      <c r="L153" s="13"/>
      <c r="M153" s="12"/>
      <c r="N153" s="12"/>
      <c r="P153" s="9" t="s">
        <v>73</v>
      </c>
      <c r="Q153" s="96">
        <v>3.5</v>
      </c>
      <c r="R153" s="96">
        <v>8.8000000000000007</v>
      </c>
      <c r="S153" s="69">
        <v>9.8000000000000007</v>
      </c>
      <c r="T153" s="69">
        <v>8.8000000000000007</v>
      </c>
      <c r="U153" s="97">
        <v>3</v>
      </c>
      <c r="V153" s="15"/>
      <c r="W153" s="92"/>
      <c r="Z153" s="9" t="s">
        <v>73</v>
      </c>
      <c r="AA153" s="91">
        <f t="shared" si="102"/>
        <v>69715.59</v>
      </c>
      <c r="AB153" s="91">
        <f t="shared" si="103"/>
        <v>22578.335999999999</v>
      </c>
      <c r="AC153" s="91">
        <f t="shared" si="103"/>
        <v>22014.328000000001</v>
      </c>
      <c r="AD153" s="91">
        <f t="shared" si="103"/>
        <v>23525.392000000003</v>
      </c>
      <c r="AE153" s="91">
        <f t="shared" si="104"/>
        <v>82212.479999999996</v>
      </c>
      <c r="AF153" s="13"/>
      <c r="AG153" s="13"/>
      <c r="AH153" s="13"/>
      <c r="AJ153" s="9" t="s">
        <v>73</v>
      </c>
      <c r="AK153" s="99">
        <f t="shared" ref="AK153" si="204">G153/G150</f>
        <v>0.31380874163872091</v>
      </c>
      <c r="AL153" s="99">
        <f t="shared" ref="AL153:AN153" si="205">H153/H150</f>
        <v>0.23562450982733066</v>
      </c>
      <c r="AM153" s="99">
        <f t="shared" si="205"/>
        <v>0.19786313870220468</v>
      </c>
      <c r="AN153" s="99">
        <f t="shared" si="205"/>
        <v>0.24454173237565907</v>
      </c>
      <c r="AO153" s="99">
        <f t="shared" ref="AO153" si="206">K153/K150</f>
        <v>0.28354518392977424</v>
      </c>
      <c r="AP153" s="17"/>
      <c r="AQ153" s="17"/>
      <c r="AR153" s="17"/>
      <c r="AT153" s="9" t="s">
        <v>73</v>
      </c>
      <c r="AU153" s="99">
        <f t="shared" si="112"/>
        <v>2.1966611914710464E-2</v>
      </c>
      <c r="AV153" s="99">
        <f t="shared" si="113"/>
        <v>4.1469913729610203E-2</v>
      </c>
      <c r="AW153" s="99">
        <f t="shared" si="114"/>
        <v>3.8781175185632122E-2</v>
      </c>
      <c r="AX153" s="99">
        <f t="shared" si="115"/>
        <v>4.3039344898115998E-2</v>
      </c>
      <c r="AY153" s="99">
        <f t="shared" si="116"/>
        <v>1.7012711035786453E-2</v>
      </c>
      <c r="AZ153" s="17"/>
      <c r="BA153" s="17"/>
      <c r="BB153" s="17"/>
    </row>
    <row r="154" spans="3:54" x14ac:dyDescent="0.25">
      <c r="C154" s="2" t="s">
        <v>32</v>
      </c>
      <c r="D154" s="3" t="s">
        <v>3</v>
      </c>
      <c r="E154" s="8"/>
      <c r="F154" s="5" t="s">
        <v>79</v>
      </c>
      <c r="G154" s="100">
        <v>3027654</v>
      </c>
      <c r="H154" s="100">
        <v>498639</v>
      </c>
      <c r="I154" s="100">
        <v>901506</v>
      </c>
      <c r="J154" s="100">
        <v>454118</v>
      </c>
      <c r="K154" s="100">
        <v>4881917</v>
      </c>
      <c r="L154" s="12"/>
      <c r="M154" s="12"/>
      <c r="N154" s="12"/>
      <c r="P154" s="5" t="s">
        <v>79</v>
      </c>
      <c r="Q154" s="94">
        <v>1.5</v>
      </c>
      <c r="R154" s="94">
        <v>4.5999999999999996</v>
      </c>
      <c r="S154" s="69">
        <v>3.5</v>
      </c>
      <c r="T154" s="69">
        <v>4.5999999999999996</v>
      </c>
      <c r="U154" s="95">
        <v>1.2</v>
      </c>
      <c r="V154" s="14"/>
      <c r="W154" s="90"/>
      <c r="Z154" s="5" t="s">
        <v>79</v>
      </c>
      <c r="AA154" s="89">
        <f t="shared" si="102"/>
        <v>90829.62</v>
      </c>
      <c r="AB154" s="89">
        <f t="shared" si="103"/>
        <v>45874.788</v>
      </c>
      <c r="AC154" s="89">
        <f t="shared" si="103"/>
        <v>63105.42</v>
      </c>
      <c r="AD154" s="89">
        <f t="shared" si="103"/>
        <v>41778.856</v>
      </c>
      <c r="AE154" s="89">
        <f t="shared" si="104"/>
        <v>117166.00799999999</v>
      </c>
      <c r="AF154" s="12"/>
      <c r="AG154" s="12"/>
      <c r="AH154" s="12"/>
      <c r="AJ154" s="5" t="s">
        <v>79</v>
      </c>
      <c r="AK154" s="98">
        <f t="shared" ref="AK154" si="207">G154/G154</f>
        <v>1</v>
      </c>
      <c r="AL154" s="98">
        <f t="shared" ref="AL154:AN154" si="208">H154/H154</f>
        <v>1</v>
      </c>
      <c r="AM154" s="98">
        <f t="shared" si="208"/>
        <v>1</v>
      </c>
      <c r="AN154" s="98">
        <f t="shared" si="208"/>
        <v>1</v>
      </c>
      <c r="AO154" s="98">
        <f t="shared" ref="AO154" si="209">K154/K154</f>
        <v>1</v>
      </c>
      <c r="AP154" s="16"/>
      <c r="AQ154" s="16"/>
      <c r="AR154" s="16"/>
      <c r="AT154" s="5" t="s">
        <v>79</v>
      </c>
      <c r="AU154" s="98">
        <f t="shared" si="112"/>
        <v>0.03</v>
      </c>
      <c r="AV154" s="98">
        <f t="shared" si="113"/>
        <v>9.1999999999999998E-2</v>
      </c>
      <c r="AW154" s="98">
        <f t="shared" si="114"/>
        <v>7.0000000000000007E-2</v>
      </c>
      <c r="AX154" s="98">
        <f t="shared" si="115"/>
        <v>9.1999999999999998E-2</v>
      </c>
      <c r="AY154" s="98">
        <f t="shared" si="116"/>
        <v>2.4E-2</v>
      </c>
      <c r="AZ154" s="16"/>
      <c r="BA154" s="16"/>
      <c r="BB154" s="16"/>
    </row>
    <row r="155" spans="3:54" x14ac:dyDescent="0.25">
      <c r="C155" s="6" t="s">
        <v>32</v>
      </c>
      <c r="D155" s="7" t="s">
        <v>3</v>
      </c>
      <c r="E155" s="8"/>
      <c r="F155" s="9" t="s">
        <v>71</v>
      </c>
      <c r="G155" s="101">
        <v>387987</v>
      </c>
      <c r="H155" s="101">
        <v>125760</v>
      </c>
      <c r="I155" s="101">
        <v>264391</v>
      </c>
      <c r="J155" s="101">
        <v>124514</v>
      </c>
      <c r="K155" s="101">
        <v>902652</v>
      </c>
      <c r="L155" s="13"/>
      <c r="M155" s="12"/>
      <c r="N155" s="12"/>
      <c r="P155" s="9" t="s">
        <v>71</v>
      </c>
      <c r="Q155" s="96">
        <v>5.2</v>
      </c>
      <c r="R155" s="96">
        <v>8.8000000000000007</v>
      </c>
      <c r="S155" s="69">
        <v>6.2</v>
      </c>
      <c r="T155" s="69">
        <v>9.8000000000000007</v>
      </c>
      <c r="U155" s="97">
        <v>3.5</v>
      </c>
      <c r="V155" s="15"/>
      <c r="W155" s="92"/>
      <c r="Z155" s="9" t="s">
        <v>71</v>
      </c>
      <c r="AA155" s="91">
        <f t="shared" si="102"/>
        <v>40350.648000000001</v>
      </c>
      <c r="AB155" s="91">
        <f t="shared" si="103"/>
        <v>22133.759999999998</v>
      </c>
      <c r="AC155" s="91">
        <f t="shared" si="103"/>
        <v>32784.483999999997</v>
      </c>
      <c r="AD155" s="91">
        <f t="shared" si="103"/>
        <v>24404.744000000002</v>
      </c>
      <c r="AE155" s="91">
        <f t="shared" si="104"/>
        <v>63185.64</v>
      </c>
      <c r="AF155" s="13"/>
      <c r="AG155" s="13"/>
      <c r="AH155" s="13"/>
      <c r="AJ155" s="9" t="s">
        <v>71</v>
      </c>
      <c r="AK155" s="99">
        <f t="shared" ref="AK155" si="210">G155/G154</f>
        <v>0.12814773418627096</v>
      </c>
      <c r="AL155" s="99">
        <f t="shared" ref="AL155:AN155" si="211">H155/H154</f>
        <v>0.25220650610963041</v>
      </c>
      <c r="AM155" s="99">
        <f t="shared" si="211"/>
        <v>0.29327702755167462</v>
      </c>
      <c r="AN155" s="99">
        <f t="shared" si="211"/>
        <v>0.27418864700364221</v>
      </c>
      <c r="AO155" s="99">
        <f t="shared" ref="AO155" si="212">K155/K154</f>
        <v>0.18489703942119459</v>
      </c>
      <c r="AP155" s="17"/>
      <c r="AQ155" s="17"/>
      <c r="AR155" s="17"/>
      <c r="AT155" s="9" t="s">
        <v>71</v>
      </c>
      <c r="AU155" s="99">
        <f t="shared" si="112"/>
        <v>1.3327364355372179E-2</v>
      </c>
      <c r="AV155" s="99">
        <f t="shared" si="113"/>
        <v>4.438834507529496E-2</v>
      </c>
      <c r="AW155" s="99">
        <f t="shared" si="114"/>
        <v>3.6366351416407657E-2</v>
      </c>
      <c r="AX155" s="99">
        <f t="shared" si="115"/>
        <v>5.3740974812713879E-2</v>
      </c>
      <c r="AY155" s="99">
        <f t="shared" si="116"/>
        <v>1.2942792759483622E-2</v>
      </c>
      <c r="AZ155" s="17"/>
      <c r="BA155" s="17"/>
      <c r="BB155" s="17"/>
    </row>
    <row r="156" spans="3:54" x14ac:dyDescent="0.25">
      <c r="C156" s="6" t="s">
        <v>32</v>
      </c>
      <c r="D156" s="7" t="s">
        <v>3</v>
      </c>
      <c r="E156" s="4"/>
      <c r="F156" s="9" t="s">
        <v>72</v>
      </c>
      <c r="G156" s="101">
        <v>1279093</v>
      </c>
      <c r="H156" s="101">
        <v>258997</v>
      </c>
      <c r="I156" s="101">
        <v>345364</v>
      </c>
      <c r="J156" s="101">
        <v>173821</v>
      </c>
      <c r="K156" s="101">
        <v>2057275</v>
      </c>
      <c r="L156" s="13"/>
      <c r="M156" s="12"/>
      <c r="N156" s="12"/>
      <c r="P156" s="9" t="s">
        <v>72</v>
      </c>
      <c r="Q156" s="96">
        <v>3</v>
      </c>
      <c r="R156" s="96">
        <v>6.2</v>
      </c>
      <c r="S156" s="69">
        <v>5.7</v>
      </c>
      <c r="T156" s="69">
        <v>8</v>
      </c>
      <c r="U156" s="97">
        <v>2</v>
      </c>
      <c r="V156" s="15"/>
      <c r="W156" s="92"/>
      <c r="Z156" s="9" t="s">
        <v>72</v>
      </c>
      <c r="AA156" s="91">
        <f t="shared" si="102"/>
        <v>76745.58</v>
      </c>
      <c r="AB156" s="91">
        <f t="shared" si="103"/>
        <v>32115.628000000004</v>
      </c>
      <c r="AC156" s="91">
        <f t="shared" si="103"/>
        <v>39371.495999999999</v>
      </c>
      <c r="AD156" s="91">
        <f t="shared" si="103"/>
        <v>27811.360000000001</v>
      </c>
      <c r="AE156" s="91">
        <f t="shared" si="104"/>
        <v>82291</v>
      </c>
      <c r="AF156" s="13"/>
      <c r="AG156" s="13"/>
      <c r="AH156" s="13"/>
      <c r="AJ156" s="9" t="s">
        <v>72</v>
      </c>
      <c r="AK156" s="99">
        <f t="shared" ref="AK156" si="213">G156/G154</f>
        <v>0.42247000482882124</v>
      </c>
      <c r="AL156" s="99">
        <f t="shared" ref="AL156:AN156" si="214">H156/H154</f>
        <v>0.51940782810811026</v>
      </c>
      <c r="AM156" s="99">
        <f t="shared" si="214"/>
        <v>0.38309672925083138</v>
      </c>
      <c r="AN156" s="99">
        <f t="shared" si="214"/>
        <v>0.38276615329055441</v>
      </c>
      <c r="AO156" s="99">
        <f t="shared" ref="AO156" si="215">K156/K154</f>
        <v>0.42140720540722015</v>
      </c>
      <c r="AP156" s="17"/>
      <c r="AQ156" s="17"/>
      <c r="AR156" s="17"/>
      <c r="AT156" s="9" t="s">
        <v>72</v>
      </c>
      <c r="AU156" s="99">
        <f t="shared" si="112"/>
        <v>2.5348200289729273E-2</v>
      </c>
      <c r="AV156" s="99">
        <f t="shared" si="113"/>
        <v>6.4406570685405673E-2</v>
      </c>
      <c r="AW156" s="99">
        <f t="shared" si="114"/>
        <v>4.3673027134594776E-2</v>
      </c>
      <c r="AX156" s="99">
        <f t="shared" si="115"/>
        <v>6.1242584526488703E-2</v>
      </c>
      <c r="AY156" s="99">
        <f t="shared" si="116"/>
        <v>1.6856288216288807E-2</v>
      </c>
      <c r="AZ156" s="17"/>
      <c r="BA156" s="17"/>
      <c r="BB156" s="17"/>
    </row>
    <row r="157" spans="3:54" x14ac:dyDescent="0.25">
      <c r="C157" s="6" t="s">
        <v>32</v>
      </c>
      <c r="D157" s="7" t="s">
        <v>3</v>
      </c>
      <c r="E157" s="8"/>
      <c r="F157" s="9" t="s">
        <v>73</v>
      </c>
      <c r="G157" s="101">
        <v>1360574</v>
      </c>
      <c r="H157" s="101">
        <v>113882</v>
      </c>
      <c r="I157" s="101">
        <v>291751</v>
      </c>
      <c r="J157" s="101">
        <v>155783</v>
      </c>
      <c r="K157" s="101">
        <v>1921990</v>
      </c>
      <c r="L157" s="13"/>
      <c r="M157" s="12"/>
      <c r="N157" s="12"/>
      <c r="P157" s="9" t="s">
        <v>73</v>
      </c>
      <c r="Q157" s="96">
        <v>3</v>
      </c>
      <c r="R157" s="96">
        <v>9.8000000000000007</v>
      </c>
      <c r="S157" s="69">
        <v>6.2</v>
      </c>
      <c r="T157" s="69">
        <v>8</v>
      </c>
      <c r="U157" s="97">
        <v>2.4</v>
      </c>
      <c r="V157" s="15"/>
      <c r="W157" s="92"/>
      <c r="Z157" s="9" t="s">
        <v>73</v>
      </c>
      <c r="AA157" s="91">
        <f t="shared" si="102"/>
        <v>81634.44</v>
      </c>
      <c r="AB157" s="91">
        <f t="shared" si="103"/>
        <v>22320.872000000003</v>
      </c>
      <c r="AC157" s="91">
        <f t="shared" si="103"/>
        <v>36177.123999999996</v>
      </c>
      <c r="AD157" s="91">
        <f t="shared" si="103"/>
        <v>24925.279999999999</v>
      </c>
      <c r="AE157" s="91">
        <f t="shared" si="104"/>
        <v>92255.52</v>
      </c>
      <c r="AF157" s="13"/>
      <c r="AG157" s="13"/>
      <c r="AH157" s="13"/>
      <c r="AJ157" s="9" t="s">
        <v>73</v>
      </c>
      <c r="AK157" s="99">
        <f t="shared" ref="AK157" si="216">G157/G154</f>
        <v>0.4493822609849078</v>
      </c>
      <c r="AL157" s="99">
        <f t="shared" ref="AL157:AN157" si="217">H157/H154</f>
        <v>0.2283856657822593</v>
      </c>
      <c r="AM157" s="99">
        <f t="shared" si="217"/>
        <v>0.32362624319749395</v>
      </c>
      <c r="AN157" s="99">
        <f t="shared" si="217"/>
        <v>0.34304519970580333</v>
      </c>
      <c r="AO157" s="99">
        <f t="shared" ref="AO157" si="218">K157/K154</f>
        <v>0.39369575517158528</v>
      </c>
      <c r="AP157" s="17"/>
      <c r="AQ157" s="17"/>
      <c r="AR157" s="17"/>
      <c r="AT157" s="9" t="s">
        <v>73</v>
      </c>
      <c r="AU157" s="99">
        <f t="shared" si="112"/>
        <v>2.6962935659094467E-2</v>
      </c>
      <c r="AV157" s="99">
        <f t="shared" si="113"/>
        <v>4.4763590493322826E-2</v>
      </c>
      <c r="AW157" s="99">
        <f t="shared" si="114"/>
        <v>4.0129654156489253E-2</v>
      </c>
      <c r="AX157" s="99">
        <f t="shared" si="115"/>
        <v>5.4887231952928529E-2</v>
      </c>
      <c r="AY157" s="99">
        <f t="shared" si="116"/>
        <v>1.8897396248236095E-2</v>
      </c>
      <c r="AZ157" s="17"/>
      <c r="BA157" s="17"/>
      <c r="BB157" s="17"/>
    </row>
    <row r="158" spans="3:54" x14ac:dyDescent="0.25">
      <c r="C158" s="2" t="s">
        <v>5</v>
      </c>
      <c r="D158" s="3" t="s">
        <v>4</v>
      </c>
      <c r="E158" s="4"/>
      <c r="F158" s="5" t="s">
        <v>79</v>
      </c>
      <c r="G158" s="100">
        <v>3079876</v>
      </c>
      <c r="H158" s="100">
        <v>201826</v>
      </c>
      <c r="I158" s="100">
        <v>1586281</v>
      </c>
      <c r="J158" s="100">
        <v>262105</v>
      </c>
      <c r="K158" s="100">
        <v>5130088</v>
      </c>
      <c r="L158" s="12"/>
      <c r="M158" s="12"/>
      <c r="N158" s="12"/>
      <c r="P158" s="5" t="s">
        <v>79</v>
      </c>
      <c r="Q158" s="94">
        <v>0.8</v>
      </c>
      <c r="R158" s="94">
        <v>4.4000000000000004</v>
      </c>
      <c r="S158" s="69">
        <v>1.4</v>
      </c>
      <c r="T158" s="69">
        <v>3.9</v>
      </c>
      <c r="U158" s="95">
        <v>0.5</v>
      </c>
      <c r="V158" s="14"/>
      <c r="W158" s="90"/>
      <c r="Z158" s="5" t="s">
        <v>79</v>
      </c>
      <c r="AA158" s="89">
        <f t="shared" si="102"/>
        <v>49278.016000000003</v>
      </c>
      <c r="AB158" s="89">
        <f t="shared" si="103"/>
        <v>17760.688000000002</v>
      </c>
      <c r="AC158" s="89">
        <f t="shared" si="103"/>
        <v>44415.867999999995</v>
      </c>
      <c r="AD158" s="89">
        <f t="shared" si="103"/>
        <v>20444.189999999999</v>
      </c>
      <c r="AE158" s="89">
        <f t="shared" si="104"/>
        <v>51300.88</v>
      </c>
      <c r="AF158" s="12"/>
      <c r="AG158" s="12"/>
      <c r="AH158" s="12"/>
      <c r="AJ158" s="5" t="s">
        <v>79</v>
      </c>
      <c r="AK158" s="98">
        <f t="shared" ref="AK158" si="219">G158/G158</f>
        <v>1</v>
      </c>
      <c r="AL158" s="98">
        <f t="shared" ref="AL158:AN158" si="220">H158/H158</f>
        <v>1</v>
      </c>
      <c r="AM158" s="98">
        <f t="shared" si="220"/>
        <v>1</v>
      </c>
      <c r="AN158" s="98">
        <f t="shared" si="220"/>
        <v>1</v>
      </c>
      <c r="AO158" s="98">
        <f t="shared" ref="AO158" si="221">K158/K158</f>
        <v>1</v>
      </c>
      <c r="AP158" s="16"/>
      <c r="AQ158" s="16"/>
      <c r="AR158" s="16"/>
      <c r="AT158" s="5" t="s">
        <v>79</v>
      </c>
      <c r="AU158" s="98">
        <f t="shared" si="112"/>
        <v>1.6E-2</v>
      </c>
      <c r="AV158" s="98">
        <f t="shared" si="113"/>
        <v>8.8000000000000009E-2</v>
      </c>
      <c r="AW158" s="98">
        <f t="shared" si="114"/>
        <v>2.7999999999999997E-2</v>
      </c>
      <c r="AX158" s="98">
        <f t="shared" si="115"/>
        <v>7.8E-2</v>
      </c>
      <c r="AY158" s="98">
        <f t="shared" si="116"/>
        <v>0.01</v>
      </c>
      <c r="AZ158" s="16"/>
      <c r="BA158" s="16"/>
      <c r="BB158" s="16"/>
    </row>
    <row r="159" spans="3:54" x14ac:dyDescent="0.25">
      <c r="C159" s="6" t="s">
        <v>5</v>
      </c>
      <c r="D159" s="7" t="s">
        <v>4</v>
      </c>
      <c r="E159" s="8"/>
      <c r="F159" s="9" t="s">
        <v>71</v>
      </c>
      <c r="G159" s="101">
        <v>237172</v>
      </c>
      <c r="H159" s="101">
        <v>30321</v>
      </c>
      <c r="I159" s="101">
        <v>191511</v>
      </c>
      <c r="J159" s="101">
        <v>38810</v>
      </c>
      <c r="K159" s="101">
        <v>497814</v>
      </c>
      <c r="L159" s="13"/>
      <c r="M159" s="12"/>
      <c r="N159" s="12"/>
      <c r="P159" s="9" t="s">
        <v>71</v>
      </c>
      <c r="Q159" s="96">
        <v>4.4000000000000004</v>
      </c>
      <c r="R159" s="96">
        <v>11.5</v>
      </c>
      <c r="S159" s="69">
        <v>5.0999999999999996</v>
      </c>
      <c r="T159" s="69">
        <v>10.6</v>
      </c>
      <c r="U159" s="97">
        <v>3.1</v>
      </c>
      <c r="V159" s="15"/>
      <c r="W159" s="92"/>
      <c r="Z159" s="9" t="s">
        <v>71</v>
      </c>
      <c r="AA159" s="91">
        <f t="shared" si="102"/>
        <v>20871.136000000002</v>
      </c>
      <c r="AB159" s="91">
        <f t="shared" si="103"/>
        <v>6973.83</v>
      </c>
      <c r="AC159" s="91">
        <f t="shared" si="103"/>
        <v>19534.121999999999</v>
      </c>
      <c r="AD159" s="91">
        <f t="shared" si="103"/>
        <v>8227.7199999999993</v>
      </c>
      <c r="AE159" s="91">
        <f t="shared" si="104"/>
        <v>30864.468000000004</v>
      </c>
      <c r="AF159" s="13"/>
      <c r="AG159" s="13"/>
      <c r="AH159" s="13"/>
      <c r="AJ159" s="9" t="s">
        <v>71</v>
      </c>
      <c r="AK159" s="99">
        <f t="shared" ref="AK159" si="222">G159/G158</f>
        <v>7.7006996385568766E-2</v>
      </c>
      <c r="AL159" s="99">
        <f t="shared" ref="AL159:AN159" si="223">H159/H158</f>
        <v>0.15023336933794457</v>
      </c>
      <c r="AM159" s="99">
        <f t="shared" si="223"/>
        <v>0.12072955548228845</v>
      </c>
      <c r="AN159" s="99">
        <f t="shared" si="223"/>
        <v>0.14807042978958815</v>
      </c>
      <c r="AO159" s="99">
        <f t="shared" ref="AO159" si="224">K159/K158</f>
        <v>9.7038101490656684E-2</v>
      </c>
      <c r="AP159" s="17"/>
      <c r="AQ159" s="17"/>
      <c r="AR159" s="17"/>
      <c r="AT159" s="9" t="s">
        <v>71</v>
      </c>
      <c r="AU159" s="99">
        <f t="shared" si="112"/>
        <v>6.7766156819300512E-3</v>
      </c>
      <c r="AV159" s="99">
        <f t="shared" si="113"/>
        <v>3.455367494772725E-2</v>
      </c>
      <c r="AW159" s="99">
        <f t="shared" si="114"/>
        <v>1.231441465919342E-2</v>
      </c>
      <c r="AX159" s="99">
        <f t="shared" si="115"/>
        <v>3.1390931115392685E-2</v>
      </c>
      <c r="AY159" s="99">
        <f t="shared" si="116"/>
        <v>6.0163622924207152E-3</v>
      </c>
      <c r="AZ159" s="17"/>
      <c r="BA159" s="17"/>
      <c r="BB159" s="17"/>
    </row>
    <row r="160" spans="3:54" x14ac:dyDescent="0.25">
      <c r="C160" s="6" t="s">
        <v>5</v>
      </c>
      <c r="D160" s="7" t="s">
        <v>4</v>
      </c>
      <c r="E160" s="8"/>
      <c r="F160" s="9" t="s">
        <v>72</v>
      </c>
      <c r="G160" s="101">
        <v>1784816</v>
      </c>
      <c r="H160" s="101">
        <v>125811</v>
      </c>
      <c r="I160" s="101">
        <v>785761</v>
      </c>
      <c r="J160" s="101">
        <v>131086</v>
      </c>
      <c r="K160" s="101">
        <v>2827474</v>
      </c>
      <c r="L160" s="13"/>
      <c r="M160" s="12"/>
      <c r="N160" s="12"/>
      <c r="P160" s="9" t="s">
        <v>72</v>
      </c>
      <c r="Q160" s="96">
        <v>1.4</v>
      </c>
      <c r="R160" s="96">
        <v>5.6</v>
      </c>
      <c r="S160" s="69">
        <v>2.2000000000000002</v>
      </c>
      <c r="T160" s="69">
        <v>5.6</v>
      </c>
      <c r="U160" s="97">
        <v>1.1000000000000001</v>
      </c>
      <c r="V160" s="15"/>
      <c r="W160" s="92"/>
      <c r="Z160" s="9" t="s">
        <v>72</v>
      </c>
      <c r="AA160" s="91">
        <f t="shared" si="102"/>
        <v>49974.847999999998</v>
      </c>
      <c r="AB160" s="91">
        <f t="shared" si="103"/>
        <v>14090.832</v>
      </c>
      <c r="AC160" s="91">
        <f t="shared" si="103"/>
        <v>34573.484000000004</v>
      </c>
      <c r="AD160" s="91">
        <f t="shared" si="103"/>
        <v>14681.632</v>
      </c>
      <c r="AE160" s="91">
        <f t="shared" si="104"/>
        <v>62204.428000000007</v>
      </c>
      <c r="AF160" s="13"/>
      <c r="AG160" s="13"/>
      <c r="AH160" s="13"/>
      <c r="AJ160" s="9" t="s">
        <v>72</v>
      </c>
      <c r="AK160" s="99">
        <f t="shared" ref="AK160" si="225">G160/G158</f>
        <v>0.57950904516935098</v>
      </c>
      <c r="AL160" s="99">
        <f t="shared" ref="AL160:AN160" si="226">H160/H158</f>
        <v>0.62336368951473053</v>
      </c>
      <c r="AM160" s="99">
        <f t="shared" si="226"/>
        <v>0.4953479238546008</v>
      </c>
      <c r="AN160" s="99">
        <f t="shared" si="226"/>
        <v>0.50012781137330464</v>
      </c>
      <c r="AO160" s="99">
        <f t="shared" ref="AO160" si="227">K160/K158</f>
        <v>0.55115506790526791</v>
      </c>
      <c r="AP160" s="17"/>
      <c r="AQ160" s="17"/>
      <c r="AR160" s="17"/>
      <c r="AT160" s="9" t="s">
        <v>72</v>
      </c>
      <c r="AU160" s="99">
        <f t="shared" si="112"/>
        <v>1.6226253264741825E-2</v>
      </c>
      <c r="AV160" s="99">
        <f t="shared" si="113"/>
        <v>6.981673322564981E-2</v>
      </c>
      <c r="AW160" s="99">
        <f t="shared" si="114"/>
        <v>2.1795308649602437E-2</v>
      </c>
      <c r="AX160" s="99">
        <f t="shared" si="115"/>
        <v>5.6014314873810117E-2</v>
      </c>
      <c r="AY160" s="99">
        <f t="shared" si="116"/>
        <v>1.2125411493915893E-2</v>
      </c>
      <c r="AZ160" s="17"/>
      <c r="BA160" s="17"/>
      <c r="BB160" s="17"/>
    </row>
    <row r="161" spans="3:54" x14ac:dyDescent="0.25">
      <c r="C161" s="6" t="s">
        <v>5</v>
      </c>
      <c r="D161" s="7" t="s">
        <v>4</v>
      </c>
      <c r="E161" s="8"/>
      <c r="F161" s="9" t="s">
        <v>73</v>
      </c>
      <c r="G161" s="101">
        <v>1057888</v>
      </c>
      <c r="H161" s="101">
        <v>45694</v>
      </c>
      <c r="I161" s="101">
        <v>609009</v>
      </c>
      <c r="J161" s="101">
        <v>92209</v>
      </c>
      <c r="K161" s="101">
        <v>1804800</v>
      </c>
      <c r="L161" s="13"/>
      <c r="M161" s="12"/>
      <c r="N161" s="12"/>
      <c r="P161" s="9" t="s">
        <v>73</v>
      </c>
      <c r="Q161" s="96">
        <v>1.8</v>
      </c>
      <c r="R161" s="96">
        <v>9.4</v>
      </c>
      <c r="S161" s="69">
        <v>2.7</v>
      </c>
      <c r="T161" s="69">
        <v>6.6</v>
      </c>
      <c r="U161" s="97">
        <v>1.4</v>
      </c>
      <c r="V161" s="15"/>
      <c r="W161" s="92"/>
      <c r="Z161" s="9" t="s">
        <v>73</v>
      </c>
      <c r="AA161" s="91">
        <f t="shared" si="102"/>
        <v>38083.968000000001</v>
      </c>
      <c r="AB161" s="91">
        <f t="shared" si="103"/>
        <v>8590.4720000000016</v>
      </c>
      <c r="AC161" s="91">
        <f t="shared" si="103"/>
        <v>32886.486000000004</v>
      </c>
      <c r="AD161" s="91">
        <f t="shared" si="103"/>
        <v>12171.588</v>
      </c>
      <c r="AE161" s="91">
        <f t="shared" si="104"/>
        <v>50534.400000000001</v>
      </c>
      <c r="AF161" s="13"/>
      <c r="AG161" s="13"/>
      <c r="AH161" s="13"/>
      <c r="AJ161" s="9" t="s">
        <v>73</v>
      </c>
      <c r="AK161" s="99">
        <f t="shared" ref="AK161" si="228">G161/G158</f>
        <v>0.34348395844508028</v>
      </c>
      <c r="AL161" s="99">
        <f t="shared" ref="AL161:AN161" si="229">H161/H158</f>
        <v>0.22640294114732493</v>
      </c>
      <c r="AM161" s="99">
        <f t="shared" si="229"/>
        <v>0.38392252066311078</v>
      </c>
      <c r="AN161" s="99">
        <f t="shared" si="229"/>
        <v>0.35180175883710729</v>
      </c>
      <c r="AO161" s="99">
        <f t="shared" ref="AO161" si="230">K161/K158</f>
        <v>0.35180683060407542</v>
      </c>
      <c r="AP161" s="17"/>
      <c r="AQ161" s="17"/>
      <c r="AR161" s="17"/>
      <c r="AT161" s="9" t="s">
        <v>73</v>
      </c>
      <c r="AU161" s="99">
        <f t="shared" si="112"/>
        <v>1.2365422504022892E-2</v>
      </c>
      <c r="AV161" s="99">
        <f t="shared" si="113"/>
        <v>4.2563752935697086E-2</v>
      </c>
      <c r="AW161" s="99">
        <f t="shared" si="114"/>
        <v>2.0731816115807985E-2</v>
      </c>
      <c r="AX161" s="99">
        <f t="shared" si="115"/>
        <v>4.6437832166498161E-2</v>
      </c>
      <c r="AY161" s="99">
        <f t="shared" si="116"/>
        <v>9.8505912569141103E-3</v>
      </c>
      <c r="AZ161" s="17"/>
      <c r="BA161" s="17"/>
      <c r="BB161" s="17"/>
    </row>
    <row r="162" spans="3:54" x14ac:dyDescent="0.25">
      <c r="C162" s="2" t="s">
        <v>31</v>
      </c>
      <c r="D162" s="3" t="s">
        <v>4</v>
      </c>
      <c r="E162" s="8"/>
      <c r="F162" s="5" t="s">
        <v>79</v>
      </c>
      <c r="G162" s="100">
        <v>1723788</v>
      </c>
      <c r="H162" s="100">
        <v>124731</v>
      </c>
      <c r="I162" s="100">
        <v>393772</v>
      </c>
      <c r="J162" s="100">
        <v>106127</v>
      </c>
      <c r="K162" s="100">
        <v>2348418</v>
      </c>
      <c r="L162" s="12"/>
      <c r="M162" s="12"/>
      <c r="N162" s="12"/>
      <c r="P162" s="5" t="s">
        <v>79</v>
      </c>
      <c r="Q162" s="94">
        <v>1.4</v>
      </c>
      <c r="R162" s="94">
        <v>6.3</v>
      </c>
      <c r="S162" s="69">
        <v>3.5</v>
      </c>
      <c r="T162" s="69">
        <v>6.3</v>
      </c>
      <c r="U162" s="95">
        <v>1.1000000000000001</v>
      </c>
      <c r="V162" s="14"/>
      <c r="W162" s="90"/>
      <c r="Z162" s="5" t="s">
        <v>79</v>
      </c>
      <c r="AA162" s="89">
        <f t="shared" si="102"/>
        <v>48266.063999999991</v>
      </c>
      <c r="AB162" s="89">
        <f t="shared" si="103"/>
        <v>15716.105999999998</v>
      </c>
      <c r="AC162" s="89">
        <f t="shared" si="103"/>
        <v>27564.04</v>
      </c>
      <c r="AD162" s="89">
        <f t="shared" si="103"/>
        <v>13372.002</v>
      </c>
      <c r="AE162" s="89">
        <f t="shared" si="104"/>
        <v>51665.196000000004</v>
      </c>
      <c r="AF162" s="12"/>
      <c r="AG162" s="12"/>
      <c r="AH162" s="12"/>
      <c r="AJ162" s="5" t="s">
        <v>79</v>
      </c>
      <c r="AK162" s="98">
        <f t="shared" ref="AK162" si="231">G162/G162</f>
        <v>1</v>
      </c>
      <c r="AL162" s="98">
        <f t="shared" ref="AL162:AN162" si="232">H162/H162</f>
        <v>1</v>
      </c>
      <c r="AM162" s="98">
        <f t="shared" si="232"/>
        <v>1</v>
      </c>
      <c r="AN162" s="98">
        <f t="shared" si="232"/>
        <v>1</v>
      </c>
      <c r="AO162" s="98">
        <f t="shared" ref="AO162" si="233">K162/K162</f>
        <v>1</v>
      </c>
      <c r="AP162" s="16"/>
      <c r="AQ162" s="16"/>
      <c r="AR162" s="16"/>
      <c r="AT162" s="5" t="s">
        <v>79</v>
      </c>
      <c r="AU162" s="98">
        <f t="shared" si="112"/>
        <v>2.7999999999999997E-2</v>
      </c>
      <c r="AV162" s="98">
        <f t="shared" si="113"/>
        <v>0.126</v>
      </c>
      <c r="AW162" s="98">
        <f t="shared" si="114"/>
        <v>7.0000000000000007E-2</v>
      </c>
      <c r="AX162" s="98">
        <f t="shared" si="115"/>
        <v>0.126</v>
      </c>
      <c r="AY162" s="98">
        <f t="shared" si="116"/>
        <v>2.2000000000000002E-2</v>
      </c>
      <c r="AZ162" s="16"/>
      <c r="BA162" s="16"/>
      <c r="BB162" s="16"/>
    </row>
    <row r="163" spans="3:54" x14ac:dyDescent="0.25">
      <c r="C163" s="6" t="s">
        <v>31</v>
      </c>
      <c r="D163" s="7" t="s">
        <v>4</v>
      </c>
      <c r="E163" s="4"/>
      <c r="F163" s="9" t="s">
        <v>71</v>
      </c>
      <c r="G163" s="101">
        <v>143909</v>
      </c>
      <c r="H163" s="101">
        <v>18327</v>
      </c>
      <c r="I163" s="101">
        <v>69315</v>
      </c>
      <c r="J163" s="101">
        <v>20914</v>
      </c>
      <c r="K163" s="101">
        <v>252465</v>
      </c>
      <c r="L163" s="13"/>
      <c r="M163" s="12"/>
      <c r="N163" s="12"/>
      <c r="P163" s="9" t="s">
        <v>71</v>
      </c>
      <c r="Q163" s="96">
        <v>5.6</v>
      </c>
      <c r="R163" s="96">
        <v>14.8</v>
      </c>
      <c r="S163" s="69">
        <v>8.1</v>
      </c>
      <c r="T163" s="69">
        <v>14.1</v>
      </c>
      <c r="U163" s="97">
        <v>3.9</v>
      </c>
      <c r="V163" s="15"/>
      <c r="W163" s="92"/>
      <c r="Z163" s="9" t="s">
        <v>71</v>
      </c>
      <c r="AA163" s="91">
        <f t="shared" si="102"/>
        <v>16117.807999999997</v>
      </c>
      <c r="AB163" s="91">
        <f t="shared" si="103"/>
        <v>5424.7920000000004</v>
      </c>
      <c r="AC163" s="91">
        <f t="shared" si="103"/>
        <v>11229.03</v>
      </c>
      <c r="AD163" s="91">
        <f t="shared" si="103"/>
        <v>5897.7479999999996</v>
      </c>
      <c r="AE163" s="91">
        <f t="shared" si="104"/>
        <v>19692.27</v>
      </c>
      <c r="AF163" s="13"/>
      <c r="AG163" s="13"/>
      <c r="AH163" s="13"/>
      <c r="AJ163" s="9" t="s">
        <v>71</v>
      </c>
      <c r="AK163" s="99">
        <f t="shared" ref="AK163" si="234">G163/G162</f>
        <v>8.3484163945914458E-2</v>
      </c>
      <c r="AL163" s="99">
        <f t="shared" ref="AL163:AN163" si="235">H163/H162</f>
        <v>0.14693219809029032</v>
      </c>
      <c r="AM163" s="99">
        <f t="shared" si="235"/>
        <v>0.17602826000832969</v>
      </c>
      <c r="AN163" s="99">
        <f t="shared" si="235"/>
        <v>0.19706577967906377</v>
      </c>
      <c r="AO163" s="99">
        <f t="shared" ref="AO163" si="236">K163/K162</f>
        <v>0.10750428586393053</v>
      </c>
      <c r="AP163" s="17"/>
      <c r="AQ163" s="17"/>
      <c r="AR163" s="17"/>
      <c r="AT163" s="9" t="s">
        <v>71</v>
      </c>
      <c r="AU163" s="99">
        <f t="shared" si="112"/>
        <v>9.3502263619424184E-3</v>
      </c>
      <c r="AV163" s="99">
        <f t="shared" si="113"/>
        <v>4.3491930634725937E-2</v>
      </c>
      <c r="AW163" s="99">
        <f t="shared" si="114"/>
        <v>2.851657812134941E-2</v>
      </c>
      <c r="AX163" s="99">
        <f t="shared" si="115"/>
        <v>5.5572549869495981E-2</v>
      </c>
      <c r="AY163" s="99">
        <f t="shared" si="116"/>
        <v>8.3853342973865801E-3</v>
      </c>
      <c r="AZ163" s="17"/>
      <c r="BA163" s="17"/>
      <c r="BB163" s="17"/>
    </row>
    <row r="164" spans="3:54" x14ac:dyDescent="0.25">
      <c r="C164" s="6" t="s">
        <v>31</v>
      </c>
      <c r="D164" s="7" t="s">
        <v>4</v>
      </c>
      <c r="E164" s="8"/>
      <c r="F164" s="9" t="s">
        <v>72</v>
      </c>
      <c r="G164" s="101">
        <v>1167994</v>
      </c>
      <c r="H164" s="101">
        <v>86445</v>
      </c>
      <c r="I164" s="101">
        <v>248118</v>
      </c>
      <c r="J164" s="101">
        <v>61740</v>
      </c>
      <c r="K164" s="101">
        <v>1564297</v>
      </c>
      <c r="L164" s="13"/>
      <c r="M164" s="12"/>
      <c r="N164" s="12"/>
      <c r="P164" s="9" t="s">
        <v>72</v>
      </c>
      <c r="Q164" s="96">
        <v>1.8</v>
      </c>
      <c r="R164" s="96">
        <v>6.8</v>
      </c>
      <c r="S164" s="69">
        <v>4.4000000000000004</v>
      </c>
      <c r="T164" s="69">
        <v>8.1</v>
      </c>
      <c r="U164" s="97">
        <v>1.4</v>
      </c>
      <c r="V164" s="15"/>
      <c r="W164" s="92"/>
      <c r="Z164" s="9" t="s">
        <v>72</v>
      </c>
      <c r="AA164" s="91">
        <f t="shared" si="102"/>
        <v>42047.784000000007</v>
      </c>
      <c r="AB164" s="91">
        <f t="shared" si="103"/>
        <v>11756.52</v>
      </c>
      <c r="AC164" s="91">
        <f t="shared" si="103"/>
        <v>21834.384000000005</v>
      </c>
      <c r="AD164" s="91">
        <f t="shared" si="103"/>
        <v>10001.879999999999</v>
      </c>
      <c r="AE164" s="91">
        <f t="shared" si="104"/>
        <v>43800.315999999999</v>
      </c>
      <c r="AF164" s="13"/>
      <c r="AG164" s="13"/>
      <c r="AH164" s="13"/>
      <c r="AJ164" s="9" t="s">
        <v>72</v>
      </c>
      <c r="AK164" s="99">
        <f t="shared" ref="AK164" si="237">G164/G162</f>
        <v>0.67757404042724512</v>
      </c>
      <c r="AL164" s="99">
        <f t="shared" ref="AL164:AN164" si="238">H164/H162</f>
        <v>0.69305144671332708</v>
      </c>
      <c r="AM164" s="99">
        <f t="shared" si="238"/>
        <v>0.630105746472578</v>
      </c>
      <c r="AN164" s="99">
        <f t="shared" si="238"/>
        <v>0.58175582085614408</v>
      </c>
      <c r="AO164" s="99">
        <f t="shared" ref="AO164" si="239">K164/K162</f>
        <v>0.66610671524404941</v>
      </c>
      <c r="AP164" s="17"/>
      <c r="AQ164" s="17"/>
      <c r="AR164" s="17"/>
      <c r="AT164" s="9" t="s">
        <v>72</v>
      </c>
      <c r="AU164" s="99">
        <f t="shared" si="112"/>
        <v>2.4392665455380828E-2</v>
      </c>
      <c r="AV164" s="99">
        <f t="shared" si="113"/>
        <v>9.4254996753012479E-2</v>
      </c>
      <c r="AW164" s="99">
        <f t="shared" si="114"/>
        <v>5.5449305689586871E-2</v>
      </c>
      <c r="AX164" s="99">
        <f t="shared" si="115"/>
        <v>9.4244442978695331E-2</v>
      </c>
      <c r="AY164" s="99">
        <f t="shared" si="116"/>
        <v>1.8650988026833383E-2</v>
      </c>
      <c r="AZ164" s="17"/>
      <c r="BA164" s="17"/>
      <c r="BB164" s="17"/>
    </row>
    <row r="165" spans="3:54" x14ac:dyDescent="0.25">
      <c r="C165" s="6" t="s">
        <v>31</v>
      </c>
      <c r="D165" s="7" t="s">
        <v>4</v>
      </c>
      <c r="E165" s="8"/>
      <c r="F165" s="9" t="s">
        <v>73</v>
      </c>
      <c r="G165" s="101">
        <v>411885</v>
      </c>
      <c r="H165" s="101">
        <v>19959</v>
      </c>
      <c r="I165" s="101">
        <v>76339</v>
      </c>
      <c r="J165" s="101">
        <v>23473</v>
      </c>
      <c r="K165" s="101">
        <v>531656</v>
      </c>
      <c r="L165" s="13"/>
      <c r="M165" s="12"/>
      <c r="N165" s="12"/>
      <c r="P165" s="9" t="s">
        <v>73</v>
      </c>
      <c r="Q165" s="96">
        <v>3.1</v>
      </c>
      <c r="R165" s="96">
        <v>14.4</v>
      </c>
      <c r="S165" s="69">
        <v>7.2</v>
      </c>
      <c r="T165" s="69">
        <v>13.1</v>
      </c>
      <c r="U165" s="97">
        <v>2.7</v>
      </c>
      <c r="V165" s="15"/>
      <c r="W165" s="92"/>
      <c r="Z165" s="9" t="s">
        <v>73</v>
      </c>
      <c r="AA165" s="91">
        <f t="shared" si="102"/>
        <v>25536.87</v>
      </c>
      <c r="AB165" s="91">
        <f t="shared" si="103"/>
        <v>5748.1920000000009</v>
      </c>
      <c r="AC165" s="91">
        <f t="shared" si="103"/>
        <v>10992.816000000001</v>
      </c>
      <c r="AD165" s="91">
        <f t="shared" si="103"/>
        <v>6149.9259999999995</v>
      </c>
      <c r="AE165" s="91">
        <f t="shared" si="104"/>
        <v>28709.424000000003</v>
      </c>
      <c r="AF165" s="13"/>
      <c r="AG165" s="13"/>
      <c r="AH165" s="13"/>
      <c r="AJ165" s="9" t="s">
        <v>73</v>
      </c>
      <c r="AK165" s="99">
        <f t="shared" ref="AK165" si="240">G165/G162</f>
        <v>0.23894179562684043</v>
      </c>
      <c r="AL165" s="99">
        <f t="shared" ref="AL165:AN165" si="241">H165/H162</f>
        <v>0.1600163551963826</v>
      </c>
      <c r="AM165" s="99">
        <f t="shared" si="241"/>
        <v>0.19386599351909226</v>
      </c>
      <c r="AN165" s="99">
        <f t="shared" si="241"/>
        <v>0.22117839946479217</v>
      </c>
      <c r="AO165" s="99">
        <f t="shared" ref="AO165" si="242">K165/K162</f>
        <v>0.22638899889202008</v>
      </c>
      <c r="AP165" s="17"/>
      <c r="AQ165" s="17"/>
      <c r="AR165" s="17"/>
      <c r="AT165" s="9" t="s">
        <v>73</v>
      </c>
      <c r="AU165" s="99">
        <f t="shared" si="112"/>
        <v>1.4814391328864107E-2</v>
      </c>
      <c r="AV165" s="99">
        <f t="shared" si="113"/>
        <v>4.6084710296558189E-2</v>
      </c>
      <c r="AW165" s="99">
        <f t="shared" si="114"/>
        <v>2.7916703066749284E-2</v>
      </c>
      <c r="AX165" s="99">
        <f t="shared" si="115"/>
        <v>5.7948740659775552E-2</v>
      </c>
      <c r="AY165" s="99">
        <f t="shared" si="116"/>
        <v>1.2225005940169086E-2</v>
      </c>
      <c r="AZ165" s="17"/>
      <c r="BA165" s="17"/>
      <c r="BB165" s="17"/>
    </row>
    <row r="166" spans="3:54" x14ac:dyDescent="0.25">
      <c r="C166" s="2" t="s">
        <v>69</v>
      </c>
      <c r="D166" s="3" t="s">
        <v>4</v>
      </c>
      <c r="E166" s="8"/>
      <c r="F166" s="5" t="s">
        <v>79</v>
      </c>
      <c r="G166" s="100">
        <v>1356088</v>
      </c>
      <c r="H166" s="100">
        <v>77095</v>
      </c>
      <c r="I166" s="100">
        <v>1192509</v>
      </c>
      <c r="J166" s="100">
        <v>155978</v>
      </c>
      <c r="K166" s="100">
        <v>2781670</v>
      </c>
      <c r="L166" s="12"/>
      <c r="M166" s="12"/>
      <c r="N166" s="12"/>
      <c r="P166" s="5" t="s">
        <v>79</v>
      </c>
      <c r="Q166" s="94">
        <v>1.8</v>
      </c>
      <c r="R166" s="94">
        <v>7.2</v>
      </c>
      <c r="S166" s="69">
        <v>1.8</v>
      </c>
      <c r="T166" s="69">
        <v>5.0999999999999996</v>
      </c>
      <c r="U166" s="95">
        <v>1.1000000000000001</v>
      </c>
      <c r="V166" s="14"/>
      <c r="W166" s="90"/>
      <c r="Z166" s="5" t="s">
        <v>79</v>
      </c>
      <c r="AA166" s="89">
        <f t="shared" si="102"/>
        <v>48819.167999999998</v>
      </c>
      <c r="AB166" s="89">
        <f t="shared" si="103"/>
        <v>11101.68</v>
      </c>
      <c r="AC166" s="89">
        <f t="shared" si="103"/>
        <v>42930.324000000001</v>
      </c>
      <c r="AD166" s="89">
        <f t="shared" si="103"/>
        <v>15909.755999999999</v>
      </c>
      <c r="AE166" s="89">
        <f t="shared" si="104"/>
        <v>61196.740000000013</v>
      </c>
      <c r="AF166" s="12"/>
      <c r="AG166" s="12"/>
      <c r="AH166" s="12"/>
      <c r="AJ166" s="5" t="s">
        <v>79</v>
      </c>
      <c r="AK166" s="98">
        <f t="shared" ref="AK166" si="243">G166/G166</f>
        <v>1</v>
      </c>
      <c r="AL166" s="98">
        <f t="shared" ref="AL166:AN166" si="244">H166/H166</f>
        <v>1</v>
      </c>
      <c r="AM166" s="98">
        <f t="shared" si="244"/>
        <v>1</v>
      </c>
      <c r="AN166" s="98">
        <f t="shared" si="244"/>
        <v>1</v>
      </c>
      <c r="AO166" s="98">
        <f t="shared" ref="AO166" si="245">K166/K166</f>
        <v>1</v>
      </c>
      <c r="AP166" s="16"/>
      <c r="AQ166" s="16"/>
      <c r="AR166" s="16"/>
      <c r="AT166" s="5" t="s">
        <v>79</v>
      </c>
      <c r="AU166" s="98">
        <f t="shared" si="112"/>
        <v>3.6000000000000004E-2</v>
      </c>
      <c r="AV166" s="98">
        <f t="shared" si="113"/>
        <v>0.14400000000000002</v>
      </c>
      <c r="AW166" s="98">
        <f t="shared" si="114"/>
        <v>3.6000000000000004E-2</v>
      </c>
      <c r="AX166" s="98">
        <f t="shared" si="115"/>
        <v>0.10199999999999999</v>
      </c>
      <c r="AY166" s="98">
        <f t="shared" si="116"/>
        <v>2.2000000000000002E-2</v>
      </c>
      <c r="AZ166" s="16"/>
      <c r="BA166" s="16"/>
      <c r="BB166" s="16"/>
    </row>
    <row r="167" spans="3:54" x14ac:dyDescent="0.25">
      <c r="C167" s="6" t="s">
        <v>69</v>
      </c>
      <c r="D167" s="7" t="s">
        <v>4</v>
      </c>
      <c r="E167" s="8"/>
      <c r="F167" s="9" t="s">
        <v>71</v>
      </c>
      <c r="G167" s="101">
        <v>93263</v>
      </c>
      <c r="H167" s="101">
        <v>11994</v>
      </c>
      <c r="I167" s="101">
        <v>122196</v>
      </c>
      <c r="J167" s="101">
        <v>17896</v>
      </c>
      <c r="K167" s="101">
        <v>245349</v>
      </c>
      <c r="L167" s="13"/>
      <c r="M167" s="12"/>
      <c r="N167" s="12"/>
      <c r="P167" s="9" t="s">
        <v>71</v>
      </c>
      <c r="Q167" s="96">
        <v>6.6</v>
      </c>
      <c r="R167" s="96">
        <v>19</v>
      </c>
      <c r="S167" s="69">
        <v>6.3</v>
      </c>
      <c r="T167" s="69">
        <v>15.2</v>
      </c>
      <c r="U167" s="97">
        <v>4.4000000000000004</v>
      </c>
      <c r="V167" s="15"/>
      <c r="W167" s="92"/>
      <c r="Z167" s="9" t="s">
        <v>71</v>
      </c>
      <c r="AA167" s="91">
        <f t="shared" si="102"/>
        <v>12310.715999999999</v>
      </c>
      <c r="AB167" s="91">
        <f t="shared" si="103"/>
        <v>4557.72</v>
      </c>
      <c r="AC167" s="91">
        <f t="shared" si="103"/>
        <v>15396.695999999998</v>
      </c>
      <c r="AD167" s="91">
        <f t="shared" si="103"/>
        <v>5440.384</v>
      </c>
      <c r="AE167" s="91">
        <f t="shared" si="104"/>
        <v>21590.712000000003</v>
      </c>
      <c r="AF167" s="13"/>
      <c r="AG167" s="13"/>
      <c r="AH167" s="13"/>
      <c r="AJ167" s="9" t="s">
        <v>71</v>
      </c>
      <c r="AK167" s="99">
        <f t="shared" ref="AK167" si="246">G167/G166</f>
        <v>6.8773560417907983E-2</v>
      </c>
      <c r="AL167" s="99">
        <f t="shared" ref="AL167:AN167" si="247">H167/H166</f>
        <v>0.15557429145859006</v>
      </c>
      <c r="AM167" s="99">
        <f t="shared" si="247"/>
        <v>0.10246966689559575</v>
      </c>
      <c r="AN167" s="99">
        <f t="shared" si="247"/>
        <v>0.11473412917206273</v>
      </c>
      <c r="AO167" s="99">
        <f t="shared" ref="AO167" si="248">K167/K166</f>
        <v>8.8202051285738423E-2</v>
      </c>
      <c r="AP167" s="17"/>
      <c r="AQ167" s="17"/>
      <c r="AR167" s="17"/>
      <c r="AT167" s="9" t="s">
        <v>71</v>
      </c>
      <c r="AU167" s="99">
        <f t="shared" si="112"/>
        <v>9.0781099751638533E-3</v>
      </c>
      <c r="AV167" s="99">
        <f t="shared" si="113"/>
        <v>5.9118230754264228E-2</v>
      </c>
      <c r="AW167" s="99">
        <f t="shared" si="114"/>
        <v>1.2911178028845066E-2</v>
      </c>
      <c r="AX167" s="99">
        <f t="shared" si="115"/>
        <v>3.4879175268307069E-2</v>
      </c>
      <c r="AY167" s="99">
        <f t="shared" si="116"/>
        <v>7.7617805131449816E-3</v>
      </c>
      <c r="AZ167" s="17"/>
      <c r="BA167" s="17"/>
      <c r="BB167" s="17"/>
    </row>
    <row r="168" spans="3:54" x14ac:dyDescent="0.25">
      <c r="C168" s="6" t="s">
        <v>69</v>
      </c>
      <c r="D168" s="7" t="s">
        <v>4</v>
      </c>
      <c r="E168" s="4"/>
      <c r="F168" s="9" t="s">
        <v>72</v>
      </c>
      <c r="G168" s="101">
        <v>616822</v>
      </c>
      <c r="H168" s="101">
        <v>39366</v>
      </c>
      <c r="I168" s="101">
        <v>537643</v>
      </c>
      <c r="J168" s="101">
        <v>69346</v>
      </c>
      <c r="K168" s="101">
        <v>1263177</v>
      </c>
      <c r="L168" s="13"/>
      <c r="M168" s="12"/>
      <c r="N168" s="12"/>
      <c r="P168" s="9" t="s">
        <v>72</v>
      </c>
      <c r="Q168" s="96">
        <v>2.7</v>
      </c>
      <c r="R168" s="96">
        <v>10.6</v>
      </c>
      <c r="S168" s="69">
        <v>2.7</v>
      </c>
      <c r="T168" s="69">
        <v>8.1</v>
      </c>
      <c r="U168" s="97">
        <v>1.8</v>
      </c>
      <c r="V168" s="15"/>
      <c r="W168" s="92"/>
      <c r="Z168" s="9" t="s">
        <v>72</v>
      </c>
      <c r="AA168" s="91">
        <f t="shared" si="102"/>
        <v>33308.388000000006</v>
      </c>
      <c r="AB168" s="91">
        <f t="shared" si="103"/>
        <v>8345.5919999999987</v>
      </c>
      <c r="AC168" s="91">
        <f t="shared" si="103"/>
        <v>29032.722000000002</v>
      </c>
      <c r="AD168" s="91">
        <f t="shared" si="103"/>
        <v>11234.052</v>
      </c>
      <c r="AE168" s="91">
        <f t="shared" si="104"/>
        <v>45474.372000000003</v>
      </c>
      <c r="AF168" s="13"/>
      <c r="AG168" s="13"/>
      <c r="AH168" s="13"/>
      <c r="AJ168" s="9" t="s">
        <v>72</v>
      </c>
      <c r="AK168" s="99">
        <f t="shared" ref="AK168" si="249">G168/G166</f>
        <v>0.45485396227973407</v>
      </c>
      <c r="AL168" s="99">
        <f t="shared" ref="AL168:AN168" si="250">H168/H166</f>
        <v>0.51061677151566254</v>
      </c>
      <c r="AM168" s="99">
        <f t="shared" si="250"/>
        <v>0.45085026611958484</v>
      </c>
      <c r="AN168" s="99">
        <f t="shared" si="250"/>
        <v>0.4445883393811948</v>
      </c>
      <c r="AO168" s="99">
        <f t="shared" ref="AO168" si="251">K168/K166</f>
        <v>0.45410742467654325</v>
      </c>
      <c r="AP168" s="17"/>
      <c r="AQ168" s="17"/>
      <c r="AR168" s="17"/>
      <c r="AT168" s="9" t="s">
        <v>72</v>
      </c>
      <c r="AU168" s="99">
        <f t="shared" si="112"/>
        <v>2.456211396310564E-2</v>
      </c>
      <c r="AV168" s="99">
        <f t="shared" si="113"/>
        <v>0.10825075556132045</v>
      </c>
      <c r="AW168" s="99">
        <f t="shared" si="114"/>
        <v>2.4345914370457584E-2</v>
      </c>
      <c r="AX168" s="99">
        <f t="shared" si="115"/>
        <v>7.2023310979753549E-2</v>
      </c>
      <c r="AY168" s="99">
        <f t="shared" si="116"/>
        <v>1.6347867288355557E-2</v>
      </c>
      <c r="AZ168" s="17"/>
      <c r="BA168" s="17"/>
      <c r="BB168" s="17"/>
    </row>
    <row r="169" spans="3:54" x14ac:dyDescent="0.25">
      <c r="C169" s="6" t="s">
        <v>69</v>
      </c>
      <c r="D169" s="7" t="s">
        <v>4</v>
      </c>
      <c r="E169" s="8"/>
      <c r="F169" s="9" t="s">
        <v>73</v>
      </c>
      <c r="G169" s="101">
        <v>646003</v>
      </c>
      <c r="H169" s="101">
        <v>25735</v>
      </c>
      <c r="I169" s="101">
        <v>532670</v>
      </c>
      <c r="J169" s="101">
        <v>68736</v>
      </c>
      <c r="K169" s="101">
        <v>1273144</v>
      </c>
      <c r="L169" s="13"/>
      <c r="M169" s="12"/>
      <c r="N169" s="12"/>
      <c r="P169" s="9" t="s">
        <v>73</v>
      </c>
      <c r="Q169" s="96">
        <v>2.7</v>
      </c>
      <c r="R169" s="96">
        <v>12.6</v>
      </c>
      <c r="S169" s="69">
        <v>2.7</v>
      </c>
      <c r="T169" s="69">
        <v>8.1</v>
      </c>
      <c r="U169" s="97">
        <v>1.8</v>
      </c>
      <c r="V169" s="15"/>
      <c r="W169" s="92"/>
      <c r="Z169" s="9" t="s">
        <v>73</v>
      </c>
      <c r="AA169" s="91">
        <f t="shared" si="102"/>
        <v>34884.162000000004</v>
      </c>
      <c r="AB169" s="91">
        <f t="shared" si="103"/>
        <v>6485.22</v>
      </c>
      <c r="AC169" s="91">
        <f t="shared" si="103"/>
        <v>28764.18</v>
      </c>
      <c r="AD169" s="91">
        <f t="shared" si="103"/>
        <v>11135.232</v>
      </c>
      <c r="AE169" s="91">
        <f t="shared" si="104"/>
        <v>45833.184000000001</v>
      </c>
      <c r="AF169" s="13"/>
      <c r="AG169" s="13"/>
      <c r="AH169" s="13"/>
      <c r="AJ169" s="9" t="s">
        <v>73</v>
      </c>
      <c r="AK169" s="99">
        <f t="shared" ref="AK169" si="252">G169/G166</f>
        <v>0.47637247730235793</v>
      </c>
      <c r="AL169" s="99">
        <f t="shared" ref="AL169:AN169" si="253">H169/H166</f>
        <v>0.33380893702574743</v>
      </c>
      <c r="AM169" s="99">
        <f t="shared" si="253"/>
        <v>0.44668006698481938</v>
      </c>
      <c r="AN169" s="99">
        <f t="shared" si="253"/>
        <v>0.44067753144674249</v>
      </c>
      <c r="AO169" s="99">
        <f t="shared" ref="AO169" si="254">K169/K166</f>
        <v>0.45769052403771837</v>
      </c>
      <c r="AP169" s="17"/>
      <c r="AQ169" s="17"/>
      <c r="AR169" s="17"/>
      <c r="AT169" s="9" t="s">
        <v>73</v>
      </c>
      <c r="AU169" s="99">
        <f t="shared" si="112"/>
        <v>2.5724113774327328E-2</v>
      </c>
      <c r="AV169" s="99">
        <f t="shared" si="113"/>
        <v>8.4119852130488351E-2</v>
      </c>
      <c r="AW169" s="99">
        <f t="shared" si="114"/>
        <v>2.4120723617180248E-2</v>
      </c>
      <c r="AX169" s="99">
        <f t="shared" si="115"/>
        <v>7.1389760094372284E-2</v>
      </c>
      <c r="AY169" s="99">
        <f t="shared" si="116"/>
        <v>1.6476858865357862E-2</v>
      </c>
      <c r="AZ169" s="17"/>
      <c r="BA169" s="17"/>
      <c r="BB169" s="17"/>
    </row>
    <row r="170" spans="3:54" x14ac:dyDescent="0.25">
      <c r="M170" s="5"/>
      <c r="N170" s="2"/>
      <c r="P170" s="14"/>
      <c r="Q170" s="14"/>
      <c r="R170" s="14"/>
      <c r="S170" s="14"/>
      <c r="T170" s="14"/>
      <c r="U170" s="14"/>
    </row>
    <row r="171" spans="3:54" x14ac:dyDescent="0.25">
      <c r="M171" s="9"/>
      <c r="N171" s="6"/>
      <c r="P171" s="15"/>
      <c r="Q171" s="15"/>
      <c r="R171" s="15"/>
      <c r="S171" s="15"/>
      <c r="T171" s="15"/>
      <c r="U171" s="15"/>
    </row>
  </sheetData>
  <mergeCells count="1">
    <mergeCell ref="M9:U9"/>
  </mergeCells>
  <conditionalFormatting sqref="AK99">
    <cfRule type="cellIs" dxfId="30" priority="88" operator="greaterThan">
      <formula>0</formula>
    </cfRule>
  </conditionalFormatting>
  <conditionalFormatting sqref="AN99:AS99 G79:M79 S79:X80">
    <cfRule type="cellIs" dxfId="29" priority="85" operator="greaterThan">
      <formula>33.4</formula>
    </cfRule>
    <cfRule type="cellIs" dxfId="28" priority="86" operator="greaterThan">
      <formula>16.6</formula>
    </cfRule>
  </conditionalFormatting>
  <conditionalFormatting sqref="V48:X50 H53:J53 H48:H52">
    <cfRule type="containsText" dxfId="27" priority="83" operator="containsText" text="f">
      <formula>NOT(ISERROR(SEARCH("f",H48)))</formula>
    </cfRule>
    <cfRule type="containsText" dxfId="26" priority="84" operator="containsText" text="e">
      <formula>NOT(ISERROR(SEARCH("e",H48)))</formula>
    </cfRule>
  </conditionalFormatting>
  <conditionalFormatting sqref="X51:X53">
    <cfRule type="containsText" dxfId="25" priority="74" operator="containsText" text="f">
      <formula>NOT(ISERROR(SEARCH("f",X51)))</formula>
    </cfRule>
    <cfRule type="containsText" dxfId="24" priority="75" operator="containsText" text="e">
      <formula>NOT(ISERROR(SEARCH("e",X51)))</formula>
    </cfRule>
  </conditionalFormatting>
  <conditionalFormatting sqref="X47:X50">
    <cfRule type="containsText" dxfId="23" priority="78" operator="containsText" text="f">
      <formula>NOT(ISERROR(SEARCH("f",X47)))</formula>
    </cfRule>
    <cfRule type="containsText" dxfId="22" priority="79" operator="containsText" text="e">
      <formula>NOT(ISERROR(SEARCH("e",X47)))</formula>
    </cfRule>
  </conditionalFormatting>
  <conditionalFormatting sqref="R53:X53 V51:X52">
    <cfRule type="containsText" dxfId="21" priority="76" operator="containsText" text="f">
      <formula>NOT(ISERROR(SEARCH("f",R51)))</formula>
    </cfRule>
    <cfRule type="containsText" dxfId="20" priority="77" operator="containsText" text="e">
      <formula>NOT(ISERROR(SEARCH("e",R51)))</formula>
    </cfRule>
  </conditionalFormatting>
  <conditionalFormatting sqref="Y79:Y80">
    <cfRule type="cellIs" dxfId="19" priority="72" operator="greaterThan">
      <formula>33.4</formula>
    </cfRule>
    <cfRule type="cellIs" dxfId="18" priority="73" operator="greaterThan">
      <formula>16.6</formula>
    </cfRule>
  </conditionalFormatting>
  <conditionalFormatting sqref="R48:U51">
    <cfRule type="containsText" dxfId="17" priority="68" operator="containsText" text="f">
      <formula>NOT(ISERROR(SEARCH("f",R48)))</formula>
    </cfRule>
    <cfRule type="containsText" dxfId="16" priority="69" operator="containsText" text="e">
      <formula>NOT(ISERROR(SEARCH("e",R48)))</formula>
    </cfRule>
  </conditionalFormatting>
  <conditionalFormatting sqref="R52">
    <cfRule type="containsText" dxfId="15" priority="66" operator="containsText" text="f">
      <formula>NOT(ISERROR(SEARCH("f",R52)))</formula>
    </cfRule>
    <cfRule type="containsText" dxfId="14" priority="67" operator="containsText" text="e">
      <formula>NOT(ISERROR(SEARCH("e",R52)))</formula>
    </cfRule>
  </conditionalFormatting>
  <conditionalFormatting sqref="S52:U52">
    <cfRule type="containsText" dxfId="13" priority="64" operator="containsText" text="f">
      <formula>NOT(ISERROR(SEARCH("f",S52)))</formula>
    </cfRule>
    <cfRule type="containsText" dxfId="12" priority="65" operator="containsText" text="e">
      <formula>NOT(ISERROR(SEARCH("e",S52)))</formula>
    </cfRule>
  </conditionalFormatting>
  <conditionalFormatting sqref="G80">
    <cfRule type="cellIs" dxfId="11" priority="11" operator="greaterThan">
      <formula>33.4</formula>
    </cfRule>
    <cfRule type="cellIs" dxfId="10" priority="12" operator="greaterThan">
      <formula>16.6</formula>
    </cfRule>
  </conditionalFormatting>
  <conditionalFormatting sqref="H80:O80">
    <cfRule type="cellIs" dxfId="9" priority="9" operator="greaterThan">
      <formula>33.4</formula>
    </cfRule>
    <cfRule type="cellIs" dxfId="8" priority="10" operator="greaterThan">
      <formula>16.6</formula>
    </cfRule>
  </conditionalFormatting>
  <conditionalFormatting sqref="K53:O53">
    <cfRule type="containsText" dxfId="7" priority="5" operator="containsText" text="f">
      <formula>NOT(ISERROR(SEARCH("f",K53)))</formula>
    </cfRule>
    <cfRule type="containsText" dxfId="6" priority="6" operator="containsText" text="e">
      <formula>NOT(ISERROR(SEARCH("e",K53)))</formula>
    </cfRule>
  </conditionalFormatting>
  <conditionalFormatting sqref="I48:P52">
    <cfRule type="containsText" dxfId="5" priority="1" operator="containsText" text="f">
      <formula>NOT(ISERROR(SEARCH("f",I48)))</formula>
    </cfRule>
    <cfRule type="containsText" dxfId="4" priority="2" operator="containsText" text="e">
      <formula>NOT(ISERROR(SEARCH("e",I48)))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Drop Down 1">
              <controlPr defaultSize="0" autoLine="0" autoPict="0">
                <anchor moveWithCells="1">
                  <from>
                    <xdr:col>5</xdr:col>
                    <xdr:colOff>523875</xdr:colOff>
                    <xdr:row>6</xdr:row>
                    <xdr:rowOff>142875</xdr:rowOff>
                  </from>
                  <to>
                    <xdr:col>7</xdr:col>
                    <xdr:colOff>590550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5" name="Drop Down 4">
              <controlPr defaultSize="0" autoLine="0" autoPict="0">
                <anchor moveWithCells="1">
                  <from>
                    <xdr:col>5</xdr:col>
                    <xdr:colOff>533400</xdr:colOff>
                    <xdr:row>9</xdr:row>
                    <xdr:rowOff>47625</xdr:rowOff>
                  </from>
                  <to>
                    <xdr:col>7</xdr:col>
                    <xdr:colOff>485775</xdr:colOff>
                    <xdr:row>10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2"/>
  <sheetViews>
    <sheetView topLeftCell="A1000" zoomScale="90" zoomScaleNormal="90" workbookViewId="0">
      <selection activeCell="L745" sqref="L745"/>
    </sheetView>
  </sheetViews>
  <sheetFormatPr defaultRowHeight="15" x14ac:dyDescent="0.25"/>
  <cols>
    <col min="1" max="4" width="9.140625" customWidth="1"/>
    <col min="5" max="5" width="19.7109375" customWidth="1"/>
    <col min="6" max="7" width="14" customWidth="1"/>
    <col min="9" max="9" width="24.5703125" customWidth="1"/>
    <col min="10" max="10" width="16" style="75" bestFit="1" customWidth="1"/>
    <col min="11" max="11" width="9.140625" style="69"/>
  </cols>
  <sheetData>
    <row r="1" spans="1:12" s="66" customFormat="1" x14ac:dyDescent="0.25">
      <c r="A1" s="66" t="s">
        <v>21</v>
      </c>
      <c r="B1" s="66" t="s">
        <v>56</v>
      </c>
      <c r="C1" s="66" t="s">
        <v>66</v>
      </c>
      <c r="D1" s="66" t="s">
        <v>49</v>
      </c>
      <c r="E1" s="66" t="s">
        <v>38</v>
      </c>
      <c r="F1" s="66" t="s">
        <v>67</v>
      </c>
      <c r="G1" s="66" t="s">
        <v>30</v>
      </c>
      <c r="H1" s="66" t="s">
        <v>15</v>
      </c>
      <c r="I1" s="66" t="s">
        <v>33</v>
      </c>
      <c r="J1" s="81" t="s">
        <v>22</v>
      </c>
      <c r="K1" s="68" t="s">
        <v>23</v>
      </c>
      <c r="L1" s="66" t="s">
        <v>68</v>
      </c>
    </row>
    <row r="2" spans="1:12" s="78" customFormat="1" x14ac:dyDescent="0.25">
      <c r="A2" t="s">
        <v>7</v>
      </c>
      <c r="B2" s="78" t="s">
        <v>40</v>
      </c>
      <c r="C2" s="78" t="s">
        <v>40</v>
      </c>
      <c r="D2" s="80" t="s">
        <v>40</v>
      </c>
      <c r="E2" t="s">
        <v>39</v>
      </c>
      <c r="F2" t="s">
        <v>40</v>
      </c>
      <c r="G2" t="s">
        <v>31</v>
      </c>
      <c r="H2" t="s">
        <v>0</v>
      </c>
      <c r="I2" s="74" t="s">
        <v>29</v>
      </c>
      <c r="J2" s="75"/>
      <c r="K2" s="69"/>
      <c r="L2" s="82"/>
    </row>
    <row r="3" spans="1:12" s="78" customFormat="1" x14ac:dyDescent="0.25">
      <c r="A3" t="s">
        <v>7</v>
      </c>
      <c r="B3" s="78" t="s">
        <v>40</v>
      </c>
      <c r="C3" s="78" t="s">
        <v>40</v>
      </c>
      <c r="D3" s="80" t="s">
        <v>40</v>
      </c>
      <c r="E3" s="77" t="s">
        <v>47</v>
      </c>
      <c r="F3" t="s">
        <v>40</v>
      </c>
      <c r="G3" t="s">
        <v>32</v>
      </c>
      <c r="H3" t="s">
        <v>0</v>
      </c>
      <c r="I3" s="74" t="s">
        <v>29</v>
      </c>
      <c r="J3" s="75"/>
      <c r="K3" s="69"/>
      <c r="L3" s="82">
        <v>4.4438148675354831E-2</v>
      </c>
    </row>
    <row r="4" spans="1:12" s="78" customFormat="1" x14ac:dyDescent="0.25">
      <c r="A4" t="s">
        <v>7</v>
      </c>
      <c r="B4" s="78" t="s">
        <v>40</v>
      </c>
      <c r="C4" s="78" t="s">
        <v>40</v>
      </c>
      <c r="D4" s="80" t="s">
        <v>40</v>
      </c>
      <c r="E4" s="77" t="s">
        <v>47</v>
      </c>
      <c r="F4" t="s">
        <v>40</v>
      </c>
      <c r="G4" t="s">
        <v>31</v>
      </c>
      <c r="H4" t="s">
        <v>0</v>
      </c>
      <c r="I4" s="74" t="s">
        <v>29</v>
      </c>
      <c r="J4" s="75"/>
      <c r="K4" s="69"/>
      <c r="L4" s="82">
        <v>4.6007941456371215E-2</v>
      </c>
    </row>
    <row r="5" spans="1:12" s="78" customFormat="1" x14ac:dyDescent="0.25">
      <c r="A5" t="s">
        <v>7</v>
      </c>
      <c r="B5" s="78" t="s">
        <v>40</v>
      </c>
      <c r="C5" s="78" t="s">
        <v>40</v>
      </c>
      <c r="D5" s="80" t="s">
        <v>40</v>
      </c>
      <c r="E5" t="s">
        <v>39</v>
      </c>
      <c r="F5" t="s">
        <v>40</v>
      </c>
      <c r="G5" t="s">
        <v>32</v>
      </c>
      <c r="H5" t="s">
        <v>0</v>
      </c>
      <c r="I5" s="74" t="s">
        <v>29</v>
      </c>
      <c r="J5" s="75">
        <v>8425</v>
      </c>
      <c r="K5" s="69">
        <v>27.2</v>
      </c>
      <c r="L5" s="82">
        <v>0.19761223436693717</v>
      </c>
    </row>
    <row r="6" spans="1:12" s="78" customFormat="1" x14ac:dyDescent="0.25">
      <c r="A6" t="s">
        <v>7</v>
      </c>
      <c r="B6" s="78" t="s">
        <v>40</v>
      </c>
      <c r="C6" s="78" t="s">
        <v>40</v>
      </c>
      <c r="D6" s="80" t="s">
        <v>40</v>
      </c>
      <c r="E6" s="77" t="s">
        <v>47</v>
      </c>
      <c r="F6" t="s">
        <v>40</v>
      </c>
      <c r="G6" t="s">
        <v>5</v>
      </c>
      <c r="H6" t="s">
        <v>0</v>
      </c>
      <c r="I6" s="74" t="s">
        <v>29</v>
      </c>
      <c r="J6" s="75">
        <v>13441</v>
      </c>
      <c r="K6" s="69">
        <v>21.3</v>
      </c>
      <c r="L6" s="82">
        <v>4.5243248519773932E-2</v>
      </c>
    </row>
    <row r="7" spans="1:12" s="78" customFormat="1" x14ac:dyDescent="0.25">
      <c r="A7" t="s">
        <v>7</v>
      </c>
      <c r="B7" s="78" t="s">
        <v>40</v>
      </c>
      <c r="C7" s="78" t="s">
        <v>40</v>
      </c>
      <c r="D7" s="80" t="s">
        <v>40</v>
      </c>
      <c r="E7" t="s">
        <v>39</v>
      </c>
      <c r="F7" t="s">
        <v>40</v>
      </c>
      <c r="G7" t="s">
        <v>31</v>
      </c>
      <c r="H7" t="s">
        <v>0</v>
      </c>
      <c r="I7" s="74" t="s">
        <v>34</v>
      </c>
      <c r="J7" s="75">
        <v>13551</v>
      </c>
      <c r="K7" s="69">
        <v>21.3</v>
      </c>
      <c r="L7" s="82">
        <v>0.27741156239764164</v>
      </c>
    </row>
    <row r="8" spans="1:12" s="78" customFormat="1" x14ac:dyDescent="0.25">
      <c r="A8" t="s">
        <v>7</v>
      </c>
      <c r="B8" s="78" t="s">
        <v>40</v>
      </c>
      <c r="C8" s="78" t="s">
        <v>40</v>
      </c>
      <c r="D8" s="80" t="s">
        <v>40</v>
      </c>
      <c r="E8" s="77" t="s">
        <v>47</v>
      </c>
      <c r="F8" t="s">
        <v>40</v>
      </c>
      <c r="G8" t="s">
        <v>32</v>
      </c>
      <c r="H8" t="s">
        <v>0</v>
      </c>
      <c r="I8" s="74" t="s">
        <v>34</v>
      </c>
      <c r="J8" s="75">
        <v>13790</v>
      </c>
      <c r="K8" s="69">
        <v>21.3</v>
      </c>
      <c r="L8" s="82">
        <v>9.5288768501499463E-2</v>
      </c>
    </row>
    <row r="9" spans="1:12" s="78" customFormat="1" x14ac:dyDescent="0.25">
      <c r="A9" t="s">
        <v>7</v>
      </c>
      <c r="B9" s="78" t="s">
        <v>40</v>
      </c>
      <c r="C9" s="78" t="s">
        <v>40</v>
      </c>
      <c r="D9" s="80" t="s">
        <v>40</v>
      </c>
      <c r="E9" t="s">
        <v>39</v>
      </c>
      <c r="F9" t="s">
        <v>40</v>
      </c>
      <c r="G9" t="s">
        <v>5</v>
      </c>
      <c r="H9" t="s">
        <v>0</v>
      </c>
      <c r="I9" s="74" t="s">
        <v>29</v>
      </c>
      <c r="J9" s="75">
        <v>14192</v>
      </c>
      <c r="K9" s="69">
        <v>20.5</v>
      </c>
      <c r="L9" s="82">
        <v>0.15513434336809426</v>
      </c>
    </row>
    <row r="10" spans="1:12" s="78" customFormat="1" x14ac:dyDescent="0.25">
      <c r="A10" t="s">
        <v>7</v>
      </c>
      <c r="B10" s="78" t="s">
        <v>40</v>
      </c>
      <c r="C10" s="78" t="s">
        <v>40</v>
      </c>
      <c r="D10" s="80" t="s">
        <v>40</v>
      </c>
      <c r="E10" t="s">
        <v>39</v>
      </c>
      <c r="F10" t="s">
        <v>40</v>
      </c>
      <c r="G10" t="s">
        <v>32</v>
      </c>
      <c r="H10" t="s">
        <v>0</v>
      </c>
      <c r="I10" s="74" t="s">
        <v>34</v>
      </c>
      <c r="J10" s="75">
        <v>15897</v>
      </c>
      <c r="K10" s="69">
        <v>19.8</v>
      </c>
      <c r="L10" s="82">
        <v>0.37287141717877748</v>
      </c>
    </row>
    <row r="11" spans="1:12" s="78" customFormat="1" x14ac:dyDescent="0.25">
      <c r="A11" t="s">
        <v>7</v>
      </c>
      <c r="B11" s="78" t="s">
        <v>40</v>
      </c>
      <c r="C11" s="78" t="s">
        <v>40</v>
      </c>
      <c r="D11" s="80" t="s">
        <v>40</v>
      </c>
      <c r="E11" t="s">
        <v>39</v>
      </c>
      <c r="F11" t="s">
        <v>40</v>
      </c>
      <c r="G11" t="s">
        <v>32</v>
      </c>
      <c r="H11" t="s">
        <v>0</v>
      </c>
      <c r="I11" s="74" t="s">
        <v>35</v>
      </c>
      <c r="J11" s="75">
        <v>18312</v>
      </c>
      <c r="K11" s="69">
        <v>18.100000000000001</v>
      </c>
      <c r="L11" s="82">
        <v>0.42951634845428532</v>
      </c>
    </row>
    <row r="12" spans="1:12" s="78" customFormat="1" x14ac:dyDescent="0.25">
      <c r="A12" t="s">
        <v>7</v>
      </c>
      <c r="B12" s="78" t="s">
        <v>40</v>
      </c>
      <c r="C12" s="78" t="s">
        <v>40</v>
      </c>
      <c r="D12" s="80" t="s">
        <v>40</v>
      </c>
      <c r="E12" s="77" t="s">
        <v>47</v>
      </c>
      <c r="F12" t="s">
        <v>40</v>
      </c>
      <c r="G12" t="s">
        <v>31</v>
      </c>
      <c r="H12" t="s">
        <v>0</v>
      </c>
      <c r="I12" s="74" t="s">
        <v>34</v>
      </c>
      <c r="J12" s="75">
        <v>18869</v>
      </c>
      <c r="K12" s="69">
        <v>18.100000000000001</v>
      </c>
      <c r="L12" s="82">
        <v>0.1238407770813507</v>
      </c>
    </row>
    <row r="13" spans="1:12" s="78" customFormat="1" x14ac:dyDescent="0.25">
      <c r="A13" s="76" t="s">
        <v>7</v>
      </c>
      <c r="B13" s="78" t="s">
        <v>40</v>
      </c>
      <c r="C13" s="78" t="s">
        <v>40</v>
      </c>
      <c r="D13" s="80" t="s">
        <v>40</v>
      </c>
      <c r="E13" s="77" t="s">
        <v>45</v>
      </c>
      <c r="F13" t="s">
        <v>40</v>
      </c>
      <c r="G13" s="76" t="s">
        <v>32</v>
      </c>
      <c r="H13" s="76" t="s">
        <v>0</v>
      </c>
      <c r="I13" s="76" t="s">
        <v>34</v>
      </c>
      <c r="J13" s="75">
        <v>27405</v>
      </c>
      <c r="K13" s="69">
        <v>16.399999999999999</v>
      </c>
      <c r="L13" s="82">
        <v>9.9686082506101933E-2</v>
      </c>
    </row>
    <row r="14" spans="1:12" s="78" customFormat="1" x14ac:dyDescent="0.25">
      <c r="A14" t="s">
        <v>7</v>
      </c>
      <c r="B14" s="78" t="s">
        <v>40</v>
      </c>
      <c r="C14" s="78" t="s">
        <v>40</v>
      </c>
      <c r="D14" s="80" t="s">
        <v>40</v>
      </c>
      <c r="E14" t="s">
        <v>39</v>
      </c>
      <c r="F14" t="s">
        <v>40</v>
      </c>
      <c r="G14" t="s">
        <v>5</v>
      </c>
      <c r="H14" t="s">
        <v>0</v>
      </c>
      <c r="I14" s="74" t="s">
        <v>34</v>
      </c>
      <c r="J14" s="75">
        <v>29448</v>
      </c>
      <c r="K14" s="69">
        <v>15.4</v>
      </c>
      <c r="L14" s="82">
        <v>0.32189939004394308</v>
      </c>
    </row>
    <row r="15" spans="1:12" s="78" customFormat="1" x14ac:dyDescent="0.25">
      <c r="A15" t="s">
        <v>7</v>
      </c>
      <c r="B15" s="78" t="s">
        <v>40</v>
      </c>
      <c r="C15" s="78" t="s">
        <v>40</v>
      </c>
      <c r="D15" s="80" t="s">
        <v>40</v>
      </c>
      <c r="E15" t="s">
        <v>39</v>
      </c>
      <c r="F15" t="s">
        <v>40</v>
      </c>
      <c r="G15" t="s">
        <v>31</v>
      </c>
      <c r="H15" t="s">
        <v>0</v>
      </c>
      <c r="I15" s="74" t="s">
        <v>35</v>
      </c>
      <c r="J15" s="75">
        <v>29530</v>
      </c>
      <c r="K15" s="69">
        <v>15.4</v>
      </c>
      <c r="L15" s="82">
        <v>0.60452833278742224</v>
      </c>
    </row>
    <row r="16" spans="1:12" s="78" customFormat="1" x14ac:dyDescent="0.25">
      <c r="A16" t="s">
        <v>7</v>
      </c>
      <c r="B16" s="78" t="s">
        <v>40</v>
      </c>
      <c r="C16" s="78" t="s">
        <v>40</v>
      </c>
      <c r="D16" s="80" t="s">
        <v>40</v>
      </c>
      <c r="E16" s="77" t="s">
        <v>45</v>
      </c>
      <c r="F16" t="s">
        <v>40</v>
      </c>
      <c r="G16" t="s">
        <v>32</v>
      </c>
      <c r="H16" t="s">
        <v>0</v>
      </c>
      <c r="I16" s="74" t="s">
        <v>29</v>
      </c>
      <c r="J16" s="75">
        <v>30832</v>
      </c>
      <c r="K16" s="69">
        <v>14</v>
      </c>
      <c r="L16" s="82">
        <v>0.11215184440168344</v>
      </c>
    </row>
    <row r="17" spans="1:12" s="78" customFormat="1" x14ac:dyDescent="0.25">
      <c r="A17" t="s">
        <v>7</v>
      </c>
      <c r="B17" s="78" t="s">
        <v>40</v>
      </c>
      <c r="C17" s="78" t="s">
        <v>40</v>
      </c>
      <c r="D17" s="80" t="s">
        <v>40</v>
      </c>
      <c r="E17" s="77" t="s">
        <v>47</v>
      </c>
      <c r="F17" t="s">
        <v>40</v>
      </c>
      <c r="G17" t="s">
        <v>5</v>
      </c>
      <c r="H17" t="s">
        <v>0</v>
      </c>
      <c r="I17" s="74" t="s">
        <v>34</v>
      </c>
      <c r="J17" s="75">
        <v>32659</v>
      </c>
      <c r="K17" s="69">
        <v>14</v>
      </c>
      <c r="L17" s="82">
        <v>0.10993224115819485</v>
      </c>
    </row>
    <row r="18" spans="1:12" s="78" customFormat="1" x14ac:dyDescent="0.25">
      <c r="A18" t="s">
        <v>7</v>
      </c>
      <c r="B18" s="78" t="s">
        <v>40</v>
      </c>
      <c r="C18" s="78" t="s">
        <v>40</v>
      </c>
      <c r="D18" s="80" t="s">
        <v>40</v>
      </c>
      <c r="E18" s="77" t="s">
        <v>45</v>
      </c>
      <c r="F18" t="s">
        <v>40</v>
      </c>
      <c r="G18" t="s">
        <v>31</v>
      </c>
      <c r="H18" t="s">
        <v>0</v>
      </c>
      <c r="I18" s="74" t="s">
        <v>34</v>
      </c>
      <c r="J18" s="75">
        <v>32906</v>
      </c>
      <c r="K18" s="69">
        <v>14</v>
      </c>
      <c r="L18" s="82">
        <v>0.11063331910043607</v>
      </c>
    </row>
    <row r="19" spans="1:12" s="78" customFormat="1" x14ac:dyDescent="0.25">
      <c r="A19" t="s">
        <v>7</v>
      </c>
      <c r="B19" s="78" t="s">
        <v>40</v>
      </c>
      <c r="C19" s="78" t="s">
        <v>40</v>
      </c>
      <c r="D19" s="80" t="s">
        <v>40</v>
      </c>
      <c r="E19" s="77" t="s">
        <v>45</v>
      </c>
      <c r="F19" t="s">
        <v>40</v>
      </c>
      <c r="G19" t="s">
        <v>31</v>
      </c>
      <c r="H19" t="s">
        <v>0</v>
      </c>
      <c r="I19" s="74" t="s">
        <v>29</v>
      </c>
      <c r="J19" s="75">
        <v>36211</v>
      </c>
      <c r="K19" s="69">
        <v>12.9</v>
      </c>
      <c r="L19" s="82">
        <v>0.12174506527520483</v>
      </c>
    </row>
    <row r="20" spans="1:12" s="78" customFormat="1" x14ac:dyDescent="0.25">
      <c r="A20" t="s">
        <v>7</v>
      </c>
      <c r="B20" s="78" t="s">
        <v>40</v>
      </c>
      <c r="C20" s="78" t="s">
        <v>40</v>
      </c>
      <c r="D20" s="80" t="s">
        <v>40</v>
      </c>
      <c r="E20" s="77" t="s">
        <v>46</v>
      </c>
      <c r="F20" t="s">
        <v>40</v>
      </c>
      <c r="G20" t="s">
        <v>32</v>
      </c>
      <c r="H20" t="s">
        <v>0</v>
      </c>
      <c r="I20" s="74" t="s">
        <v>34</v>
      </c>
      <c r="J20" s="75">
        <v>40184</v>
      </c>
      <c r="K20" s="69">
        <v>12.1</v>
      </c>
      <c r="L20" s="82">
        <v>3.8657641676062351E-2</v>
      </c>
    </row>
    <row r="21" spans="1:12" s="78" customFormat="1" x14ac:dyDescent="0.25">
      <c r="A21" t="s">
        <v>7</v>
      </c>
      <c r="B21" s="78" t="s">
        <v>40</v>
      </c>
      <c r="C21" s="78" t="s">
        <v>40</v>
      </c>
      <c r="D21" s="80" t="s">
        <v>40</v>
      </c>
      <c r="E21" t="s">
        <v>39</v>
      </c>
      <c r="F21" t="s">
        <v>40</v>
      </c>
      <c r="G21" t="s">
        <v>32</v>
      </c>
      <c r="H21" t="s">
        <v>0</v>
      </c>
      <c r="I21" s="74" t="s">
        <v>36</v>
      </c>
      <c r="J21" s="75">
        <v>42634</v>
      </c>
      <c r="K21" s="69">
        <v>12.1</v>
      </c>
      <c r="L21" s="82">
        <v>1</v>
      </c>
    </row>
    <row r="22" spans="1:12" s="78" customFormat="1" x14ac:dyDescent="0.25">
      <c r="A22" t="s">
        <v>7</v>
      </c>
      <c r="B22" s="78" t="s">
        <v>40</v>
      </c>
      <c r="C22" s="78" t="s">
        <v>40</v>
      </c>
      <c r="D22" s="80" t="s">
        <v>40</v>
      </c>
      <c r="E22" t="s">
        <v>39</v>
      </c>
      <c r="F22" t="s">
        <v>40</v>
      </c>
      <c r="G22" t="s">
        <v>5</v>
      </c>
      <c r="H22" t="s">
        <v>0</v>
      </c>
      <c r="I22" s="74" t="s">
        <v>35</v>
      </c>
      <c r="J22" s="75">
        <v>47842</v>
      </c>
      <c r="K22" s="69">
        <v>11.4</v>
      </c>
      <c r="L22" s="82">
        <v>0.52296626658796264</v>
      </c>
    </row>
    <row r="23" spans="1:12" s="78" customFormat="1" x14ac:dyDescent="0.25">
      <c r="A23" t="s">
        <v>7</v>
      </c>
      <c r="B23" s="78" t="s">
        <v>40</v>
      </c>
      <c r="C23" s="78" t="s">
        <v>40</v>
      </c>
      <c r="D23" s="80" t="s">
        <v>40</v>
      </c>
      <c r="E23" t="s">
        <v>39</v>
      </c>
      <c r="F23" t="s">
        <v>40</v>
      </c>
      <c r="G23" t="s">
        <v>31</v>
      </c>
      <c r="H23" t="s">
        <v>0</v>
      </c>
      <c r="I23" s="74" t="s">
        <v>36</v>
      </c>
      <c r="J23" s="75">
        <v>48848</v>
      </c>
      <c r="K23" s="69">
        <v>11</v>
      </c>
      <c r="L23" s="82">
        <v>1</v>
      </c>
    </row>
    <row r="24" spans="1:12" s="78" customFormat="1" x14ac:dyDescent="0.25">
      <c r="A24" t="s">
        <v>7</v>
      </c>
      <c r="B24" s="78" t="s">
        <v>40</v>
      </c>
      <c r="C24" s="78" t="s">
        <v>40</v>
      </c>
      <c r="D24" s="80" t="s">
        <v>40</v>
      </c>
      <c r="E24" s="77" t="s">
        <v>46</v>
      </c>
      <c r="F24" t="s">
        <v>40</v>
      </c>
      <c r="G24" t="s">
        <v>32</v>
      </c>
      <c r="H24" t="s">
        <v>0</v>
      </c>
      <c r="I24" s="74" t="s">
        <v>29</v>
      </c>
      <c r="J24" s="75">
        <v>51584</v>
      </c>
      <c r="K24" s="69">
        <v>10.8</v>
      </c>
      <c r="L24" s="82">
        <v>4.9624621446794755E-2</v>
      </c>
    </row>
    <row r="25" spans="1:12" s="78" customFormat="1" x14ac:dyDescent="0.25">
      <c r="A25" s="76" t="s">
        <v>7</v>
      </c>
      <c r="B25" s="78" t="s">
        <v>40</v>
      </c>
      <c r="C25" s="78" t="s">
        <v>40</v>
      </c>
      <c r="D25" s="80" t="s">
        <v>40</v>
      </c>
      <c r="E25" s="77" t="s">
        <v>45</v>
      </c>
      <c r="F25" t="s">
        <v>40</v>
      </c>
      <c r="G25" s="76" t="s">
        <v>5</v>
      </c>
      <c r="H25" s="76" t="s">
        <v>0</v>
      </c>
      <c r="I25" s="76" t="s">
        <v>34</v>
      </c>
      <c r="J25" s="75">
        <v>60311</v>
      </c>
      <c r="K25" s="69">
        <v>9.9</v>
      </c>
      <c r="L25" s="82">
        <v>0.10537507032459387</v>
      </c>
    </row>
    <row r="26" spans="1:12" s="78" customFormat="1" x14ac:dyDescent="0.25">
      <c r="A26" t="s">
        <v>7</v>
      </c>
      <c r="B26" s="78" t="s">
        <v>40</v>
      </c>
      <c r="C26" s="78" t="s">
        <v>40</v>
      </c>
      <c r="D26" s="80" t="s">
        <v>40</v>
      </c>
      <c r="E26" s="77" t="s">
        <v>45</v>
      </c>
      <c r="F26" t="s">
        <v>40</v>
      </c>
      <c r="G26" t="s">
        <v>5</v>
      </c>
      <c r="H26" t="s">
        <v>0</v>
      </c>
      <c r="I26" s="74" t="s">
        <v>29</v>
      </c>
      <c r="J26" s="75">
        <v>67043</v>
      </c>
      <c r="K26" s="69">
        <v>9.4</v>
      </c>
      <c r="L26" s="82">
        <v>0.11713718624747967</v>
      </c>
    </row>
    <row r="27" spans="1:12" s="78" customFormat="1" x14ac:dyDescent="0.25">
      <c r="A27" t="s">
        <v>7</v>
      </c>
      <c r="B27" s="78" t="s">
        <v>40</v>
      </c>
      <c r="C27" s="78" t="s">
        <v>40</v>
      </c>
      <c r="D27" s="80" t="s">
        <v>40</v>
      </c>
      <c r="E27" s="77" t="s">
        <v>46</v>
      </c>
      <c r="F27" t="s">
        <v>40</v>
      </c>
      <c r="G27" t="s">
        <v>31</v>
      </c>
      <c r="H27" t="s">
        <v>0</v>
      </c>
      <c r="I27" s="74" t="s">
        <v>34</v>
      </c>
      <c r="J27" s="75">
        <v>82352</v>
      </c>
      <c r="K27" s="69">
        <v>8.5</v>
      </c>
      <c r="L27" s="82">
        <v>7.4745114910448718E-2</v>
      </c>
    </row>
    <row r="28" spans="1:12" s="78" customFormat="1" x14ac:dyDescent="0.25">
      <c r="A28" s="74" t="s">
        <v>7</v>
      </c>
      <c r="B28" s="78" t="s">
        <v>40</v>
      </c>
      <c r="C28" s="78" t="s">
        <v>40</v>
      </c>
      <c r="D28" s="80" t="s">
        <v>40</v>
      </c>
      <c r="E28" t="s">
        <v>39</v>
      </c>
      <c r="F28" t="s">
        <v>40</v>
      </c>
      <c r="G28" s="74" t="s">
        <v>5</v>
      </c>
      <c r="H28" t="s">
        <v>0</v>
      </c>
      <c r="I28" s="74" t="s">
        <v>36</v>
      </c>
      <c r="J28" s="75">
        <v>91482</v>
      </c>
      <c r="K28" s="69">
        <v>8</v>
      </c>
      <c r="L28" s="82">
        <v>1</v>
      </c>
    </row>
    <row r="29" spans="1:12" s="78" customFormat="1" x14ac:dyDescent="0.25">
      <c r="A29" t="s">
        <v>7</v>
      </c>
      <c r="B29" s="78" t="s">
        <v>40</v>
      </c>
      <c r="C29" s="78" t="s">
        <v>40</v>
      </c>
      <c r="D29" s="80" t="s">
        <v>40</v>
      </c>
      <c r="E29" s="77" t="s">
        <v>48</v>
      </c>
      <c r="F29" t="s">
        <v>40</v>
      </c>
      <c r="G29" t="s">
        <v>32</v>
      </c>
      <c r="H29" t="s">
        <v>0</v>
      </c>
      <c r="I29" s="74" t="s">
        <v>29</v>
      </c>
      <c r="J29" s="75">
        <v>103176</v>
      </c>
      <c r="K29" s="69">
        <v>7.6</v>
      </c>
      <c r="L29" s="82">
        <v>6.7588406154071898E-2</v>
      </c>
    </row>
    <row r="30" spans="1:12" s="78" customFormat="1" x14ac:dyDescent="0.25">
      <c r="A30" t="s">
        <v>7</v>
      </c>
      <c r="B30" s="78" t="s">
        <v>40</v>
      </c>
      <c r="C30" s="78" t="s">
        <v>40</v>
      </c>
      <c r="D30" s="80" t="s">
        <v>40</v>
      </c>
      <c r="E30" s="77" t="s">
        <v>46</v>
      </c>
      <c r="F30" t="s">
        <v>40</v>
      </c>
      <c r="G30" t="s">
        <v>31</v>
      </c>
      <c r="H30" t="s">
        <v>0</v>
      </c>
      <c r="I30" s="74" t="s">
        <v>29</v>
      </c>
      <c r="J30" s="75">
        <v>103657</v>
      </c>
      <c r="K30" s="69">
        <v>7.6</v>
      </c>
      <c r="L30" s="82">
        <v>9.4082164079468414E-2</v>
      </c>
    </row>
    <row r="31" spans="1:12" s="78" customFormat="1" x14ac:dyDescent="0.25">
      <c r="A31" t="s">
        <v>7</v>
      </c>
      <c r="B31" s="78" t="s">
        <v>40</v>
      </c>
      <c r="C31" s="78" t="s">
        <v>40</v>
      </c>
      <c r="D31" s="80" t="s">
        <v>40</v>
      </c>
      <c r="E31" s="77" t="s">
        <v>48</v>
      </c>
      <c r="F31" t="s">
        <v>40</v>
      </c>
      <c r="G31" t="s">
        <v>32</v>
      </c>
      <c r="H31" t="s">
        <v>0</v>
      </c>
      <c r="I31" s="74" t="s">
        <v>34</v>
      </c>
      <c r="J31" s="75">
        <v>106994</v>
      </c>
      <c r="K31" s="69">
        <v>7.6</v>
      </c>
      <c r="L31" s="82">
        <v>7.0089496860207504E-2</v>
      </c>
    </row>
    <row r="32" spans="1:12" s="78" customFormat="1" x14ac:dyDescent="0.25">
      <c r="A32" t="s">
        <v>7</v>
      </c>
      <c r="B32" s="78" t="s">
        <v>40</v>
      </c>
      <c r="C32" s="78" t="s">
        <v>40</v>
      </c>
      <c r="D32" s="80" t="s">
        <v>40</v>
      </c>
      <c r="E32" s="77" t="s">
        <v>46</v>
      </c>
      <c r="F32" t="s">
        <v>40</v>
      </c>
      <c r="G32" t="s">
        <v>5</v>
      </c>
      <c r="H32" t="s">
        <v>0</v>
      </c>
      <c r="I32" s="74" t="s">
        <v>34</v>
      </c>
      <c r="J32" s="75">
        <v>122536</v>
      </c>
      <c r="K32" s="69">
        <v>7.6</v>
      </c>
      <c r="L32" s="82">
        <v>5.7226252828364674E-2</v>
      </c>
    </row>
    <row r="33" spans="1:12" s="78" customFormat="1" x14ac:dyDescent="0.25">
      <c r="A33" t="s">
        <v>7</v>
      </c>
      <c r="B33" s="78" t="s">
        <v>40</v>
      </c>
      <c r="C33" s="78" t="s">
        <v>40</v>
      </c>
      <c r="D33" s="80" t="s">
        <v>40</v>
      </c>
      <c r="E33" s="77" t="s">
        <v>47</v>
      </c>
      <c r="F33" t="s">
        <v>40</v>
      </c>
      <c r="G33" t="s">
        <v>32</v>
      </c>
      <c r="H33" t="s">
        <v>0</v>
      </c>
      <c r="I33" s="74" t="s">
        <v>35</v>
      </c>
      <c r="J33" s="75">
        <v>124497</v>
      </c>
      <c r="K33" s="69">
        <v>7.6</v>
      </c>
      <c r="L33" s="82">
        <v>0.86027308282314574</v>
      </c>
    </row>
    <row r="34" spans="1:12" s="78" customFormat="1" x14ac:dyDescent="0.25">
      <c r="A34" t="s">
        <v>7</v>
      </c>
      <c r="B34" s="78" t="s">
        <v>40</v>
      </c>
      <c r="C34" s="78" t="s">
        <v>40</v>
      </c>
      <c r="D34" s="80" t="s">
        <v>40</v>
      </c>
      <c r="E34" s="77" t="s">
        <v>47</v>
      </c>
      <c r="F34" t="s">
        <v>40</v>
      </c>
      <c r="G34" t="s">
        <v>31</v>
      </c>
      <c r="H34" t="s">
        <v>0</v>
      </c>
      <c r="I34" s="74" t="s">
        <v>35</v>
      </c>
      <c r="J34" s="75">
        <v>126486</v>
      </c>
      <c r="K34" s="69">
        <v>6.8</v>
      </c>
      <c r="L34" s="82">
        <v>0.83015128146227812</v>
      </c>
    </row>
    <row r="35" spans="1:12" s="78" customFormat="1" x14ac:dyDescent="0.25">
      <c r="A35" t="s">
        <v>7</v>
      </c>
      <c r="B35" s="78" t="s">
        <v>40</v>
      </c>
      <c r="C35" s="78" t="s">
        <v>40</v>
      </c>
      <c r="D35" s="80" t="s">
        <v>40</v>
      </c>
      <c r="E35" s="77" t="s">
        <v>47</v>
      </c>
      <c r="F35" t="s">
        <v>40</v>
      </c>
      <c r="G35" t="s">
        <v>32</v>
      </c>
      <c r="H35" t="s">
        <v>0</v>
      </c>
      <c r="I35" s="74" t="s">
        <v>36</v>
      </c>
      <c r="J35" s="75">
        <v>144718</v>
      </c>
      <c r="K35" s="69">
        <v>6.8</v>
      </c>
      <c r="L35" s="82">
        <v>1</v>
      </c>
    </row>
    <row r="36" spans="1:12" s="78" customFormat="1" x14ac:dyDescent="0.25">
      <c r="A36" t="s">
        <v>7</v>
      </c>
      <c r="B36" s="78" t="s">
        <v>40</v>
      </c>
      <c r="C36" s="78" t="s">
        <v>40</v>
      </c>
      <c r="D36" s="80" t="s">
        <v>40</v>
      </c>
      <c r="E36" s="77" t="s">
        <v>48</v>
      </c>
      <c r="F36" t="s">
        <v>40</v>
      </c>
      <c r="G36" t="s">
        <v>31</v>
      </c>
      <c r="H36" t="s">
        <v>0</v>
      </c>
      <c r="I36" s="74" t="s">
        <v>34</v>
      </c>
      <c r="J36" s="75">
        <v>151973</v>
      </c>
      <c r="K36" s="69">
        <v>6.2</v>
      </c>
      <c r="L36" s="82">
        <v>9.4148440234545605E-2</v>
      </c>
    </row>
    <row r="37" spans="1:12" s="78" customFormat="1" x14ac:dyDescent="0.25">
      <c r="A37" s="76" t="s">
        <v>7</v>
      </c>
      <c r="B37" s="78" t="s">
        <v>40</v>
      </c>
      <c r="C37" s="78" t="s">
        <v>40</v>
      </c>
      <c r="D37" s="80" t="s">
        <v>40</v>
      </c>
      <c r="E37" s="77" t="s">
        <v>47</v>
      </c>
      <c r="F37" t="s">
        <v>40</v>
      </c>
      <c r="G37" s="76" t="s">
        <v>31</v>
      </c>
      <c r="H37" s="76" t="s">
        <v>0</v>
      </c>
      <c r="I37" s="76" t="s">
        <v>36</v>
      </c>
      <c r="J37" s="75">
        <v>152365</v>
      </c>
      <c r="K37" s="69">
        <v>6.2</v>
      </c>
      <c r="L37" s="82">
        <v>1</v>
      </c>
    </row>
    <row r="38" spans="1:12" s="78" customFormat="1" x14ac:dyDescent="0.25">
      <c r="A38" t="s">
        <v>7</v>
      </c>
      <c r="B38" s="78" t="s">
        <v>40</v>
      </c>
      <c r="C38" s="78" t="s">
        <v>40</v>
      </c>
      <c r="D38" s="80" t="s">
        <v>40</v>
      </c>
      <c r="E38" s="77" t="s">
        <v>48</v>
      </c>
      <c r="F38" t="s">
        <v>40</v>
      </c>
      <c r="G38" t="s">
        <v>31</v>
      </c>
      <c r="H38" t="s">
        <v>0</v>
      </c>
      <c r="I38" s="74" t="s">
        <v>29</v>
      </c>
      <c r="J38" s="75">
        <v>153815</v>
      </c>
      <c r="K38" s="69">
        <v>6.2</v>
      </c>
      <c r="L38" s="82">
        <v>9.5289573376038064E-2</v>
      </c>
    </row>
    <row r="39" spans="1:12" s="78" customFormat="1" x14ac:dyDescent="0.25">
      <c r="A39" t="s">
        <v>7</v>
      </c>
      <c r="B39" s="78" t="s">
        <v>40</v>
      </c>
      <c r="C39" s="78" t="s">
        <v>40</v>
      </c>
      <c r="D39" s="80" t="s">
        <v>40</v>
      </c>
      <c r="E39" s="77" t="s">
        <v>46</v>
      </c>
      <c r="F39" t="s">
        <v>40</v>
      </c>
      <c r="G39" t="s">
        <v>5</v>
      </c>
      <c r="H39" t="s">
        <v>0</v>
      </c>
      <c r="I39" s="74" t="s">
        <v>29</v>
      </c>
      <c r="J39" s="75">
        <v>155241</v>
      </c>
      <c r="K39" s="69">
        <v>6.2</v>
      </c>
      <c r="L39" s="82">
        <v>7.2500005837697987E-2</v>
      </c>
    </row>
    <row r="40" spans="1:12" s="78" customFormat="1" x14ac:dyDescent="0.25">
      <c r="A40" t="s">
        <v>7</v>
      </c>
      <c r="B40" s="78" t="s">
        <v>40</v>
      </c>
      <c r="C40" s="78" t="s">
        <v>40</v>
      </c>
      <c r="D40" s="80" t="s">
        <v>40</v>
      </c>
      <c r="E40" s="77" t="s">
        <v>45</v>
      </c>
      <c r="F40" t="s">
        <v>40</v>
      </c>
      <c r="G40" t="s">
        <v>32</v>
      </c>
      <c r="H40" t="s">
        <v>0</v>
      </c>
      <c r="I40" s="74" t="s">
        <v>35</v>
      </c>
      <c r="J40" s="75">
        <v>216676</v>
      </c>
      <c r="K40" s="69">
        <v>5.3</v>
      </c>
      <c r="L40" s="82">
        <v>0.78816207309221464</v>
      </c>
    </row>
    <row r="41" spans="1:12" s="78" customFormat="1" x14ac:dyDescent="0.25">
      <c r="A41" t="s">
        <v>7</v>
      </c>
      <c r="B41" s="78" t="s">
        <v>40</v>
      </c>
      <c r="C41" s="78" t="s">
        <v>40</v>
      </c>
      <c r="D41" s="80" t="s">
        <v>40</v>
      </c>
      <c r="E41" s="77" t="s">
        <v>45</v>
      </c>
      <c r="F41" t="s">
        <v>40</v>
      </c>
      <c r="G41" t="s">
        <v>31</v>
      </c>
      <c r="H41" t="s">
        <v>0</v>
      </c>
      <c r="I41" s="74" t="s">
        <v>35</v>
      </c>
      <c r="J41" s="75">
        <v>228316</v>
      </c>
      <c r="K41" s="69">
        <v>5.3</v>
      </c>
      <c r="L41" s="82">
        <v>0.76762161562435915</v>
      </c>
    </row>
    <row r="42" spans="1:12" s="78" customFormat="1" x14ac:dyDescent="0.25">
      <c r="A42" t="s">
        <v>7</v>
      </c>
      <c r="B42" s="78" t="s">
        <v>40</v>
      </c>
      <c r="C42" s="78" t="s">
        <v>40</v>
      </c>
      <c r="D42" s="80" t="s">
        <v>40</v>
      </c>
      <c r="E42" s="77" t="s">
        <v>47</v>
      </c>
      <c r="F42" t="s">
        <v>40</v>
      </c>
      <c r="G42" t="s">
        <v>5</v>
      </c>
      <c r="H42" t="s">
        <v>0</v>
      </c>
      <c r="I42" s="74" t="s">
        <v>35</v>
      </c>
      <c r="J42" s="75">
        <v>250983</v>
      </c>
      <c r="K42" s="69">
        <v>4.7</v>
      </c>
      <c r="L42" s="82">
        <v>0.84482451032203121</v>
      </c>
    </row>
    <row r="43" spans="1:12" s="78" customFormat="1" x14ac:dyDescent="0.25">
      <c r="A43" t="s">
        <v>7</v>
      </c>
      <c r="B43" s="78" t="s">
        <v>40</v>
      </c>
      <c r="C43" s="78" t="s">
        <v>40</v>
      </c>
      <c r="D43" s="80" t="s">
        <v>40</v>
      </c>
      <c r="E43" s="77" t="s">
        <v>48</v>
      </c>
      <c r="F43" t="s">
        <v>40</v>
      </c>
      <c r="G43" t="s">
        <v>5</v>
      </c>
      <c r="H43" t="s">
        <v>0</v>
      </c>
      <c r="I43" s="74" t="s">
        <v>29</v>
      </c>
      <c r="J43" s="75">
        <v>256991</v>
      </c>
      <c r="K43" s="69">
        <v>4.7</v>
      </c>
      <c r="L43" s="82">
        <v>8.182553103286222E-2</v>
      </c>
    </row>
    <row r="44" spans="1:12" s="78" customFormat="1" x14ac:dyDescent="0.25">
      <c r="A44" t="s">
        <v>7</v>
      </c>
      <c r="B44" s="78" t="s">
        <v>40</v>
      </c>
      <c r="C44" s="78" t="s">
        <v>40</v>
      </c>
      <c r="D44" s="80" t="s">
        <v>40</v>
      </c>
      <c r="E44" s="77" t="s">
        <v>48</v>
      </c>
      <c r="F44" t="s">
        <v>40</v>
      </c>
      <c r="G44" t="s">
        <v>5</v>
      </c>
      <c r="H44" t="s">
        <v>0</v>
      </c>
      <c r="I44" s="74" t="s">
        <v>34</v>
      </c>
      <c r="J44" s="75">
        <v>258967</v>
      </c>
      <c r="K44" s="69">
        <v>4.7</v>
      </c>
      <c r="L44" s="82">
        <v>8.2454686331378257E-2</v>
      </c>
    </row>
    <row r="45" spans="1:12" s="78" customFormat="1" x14ac:dyDescent="0.25">
      <c r="A45" t="s">
        <v>7</v>
      </c>
      <c r="B45" s="78" t="s">
        <v>40</v>
      </c>
      <c r="C45" s="78" t="s">
        <v>40</v>
      </c>
      <c r="D45" s="80" t="s">
        <v>40</v>
      </c>
      <c r="E45" s="77" t="s">
        <v>45</v>
      </c>
      <c r="F45" t="s">
        <v>40</v>
      </c>
      <c r="G45" t="s">
        <v>32</v>
      </c>
      <c r="H45" t="s">
        <v>0</v>
      </c>
      <c r="I45" s="74" t="s">
        <v>36</v>
      </c>
      <c r="J45" s="75">
        <v>274913</v>
      </c>
      <c r="K45" s="69">
        <v>4.7</v>
      </c>
      <c r="L45" s="82">
        <v>1</v>
      </c>
    </row>
    <row r="46" spans="1:12" s="78" customFormat="1" x14ac:dyDescent="0.25">
      <c r="A46" s="74" t="s">
        <v>7</v>
      </c>
      <c r="B46" s="78" t="s">
        <v>40</v>
      </c>
      <c r="C46" s="78" t="s">
        <v>40</v>
      </c>
      <c r="D46" s="80" t="s">
        <v>40</v>
      </c>
      <c r="E46" s="77" t="s">
        <v>47</v>
      </c>
      <c r="F46" t="s">
        <v>40</v>
      </c>
      <c r="G46" s="74" t="s">
        <v>5</v>
      </c>
      <c r="H46" t="s">
        <v>0</v>
      </c>
      <c r="I46" s="74" t="s">
        <v>36</v>
      </c>
      <c r="J46" s="75">
        <v>297083</v>
      </c>
      <c r="K46" s="69">
        <v>4.7</v>
      </c>
      <c r="L46" s="82">
        <v>1</v>
      </c>
    </row>
    <row r="47" spans="1:12" s="78" customFormat="1" x14ac:dyDescent="0.25">
      <c r="A47" t="s">
        <v>7</v>
      </c>
      <c r="B47" s="78" t="s">
        <v>40</v>
      </c>
      <c r="C47" s="78" t="s">
        <v>40</v>
      </c>
      <c r="D47" s="80" t="s">
        <v>40</v>
      </c>
      <c r="E47" s="77" t="s">
        <v>45</v>
      </c>
      <c r="F47" t="s">
        <v>40</v>
      </c>
      <c r="G47" t="s">
        <v>31</v>
      </c>
      <c r="H47" t="s">
        <v>0</v>
      </c>
      <c r="I47" s="74" t="s">
        <v>36</v>
      </c>
      <c r="J47" s="75">
        <v>297433</v>
      </c>
      <c r="K47" s="69">
        <v>4.7</v>
      </c>
      <c r="L47" s="82">
        <v>1</v>
      </c>
    </row>
    <row r="48" spans="1:12" s="78" customFormat="1" x14ac:dyDescent="0.25">
      <c r="A48" t="s">
        <v>7</v>
      </c>
      <c r="B48" s="78" t="s">
        <v>40</v>
      </c>
      <c r="C48" s="78" t="s">
        <v>40</v>
      </c>
      <c r="D48" s="80" t="s">
        <v>40</v>
      </c>
      <c r="E48" s="77" t="s">
        <v>45</v>
      </c>
      <c r="F48" t="s">
        <v>40</v>
      </c>
      <c r="G48" t="s">
        <v>5</v>
      </c>
      <c r="H48" t="s">
        <v>0</v>
      </c>
      <c r="I48" s="74" t="s">
        <v>35</v>
      </c>
      <c r="J48" s="75">
        <v>444992</v>
      </c>
      <c r="K48" s="69">
        <v>3.6</v>
      </c>
      <c r="L48" s="82">
        <v>0.77748774342792648</v>
      </c>
    </row>
    <row r="49" spans="1:12" s="78" customFormat="1" x14ac:dyDescent="0.25">
      <c r="A49" s="76" t="s">
        <v>7</v>
      </c>
      <c r="B49" s="78" t="s">
        <v>40</v>
      </c>
      <c r="C49" s="78" t="s">
        <v>40</v>
      </c>
      <c r="D49" s="80" t="s">
        <v>40</v>
      </c>
      <c r="E49" s="77" t="s">
        <v>45</v>
      </c>
      <c r="F49" t="s">
        <v>40</v>
      </c>
      <c r="G49" s="76" t="s">
        <v>5</v>
      </c>
      <c r="H49" s="76" t="s">
        <v>0</v>
      </c>
      <c r="I49" s="76" t="s">
        <v>36</v>
      </c>
      <c r="J49" s="75">
        <v>572346</v>
      </c>
      <c r="K49" s="69">
        <v>3.2</v>
      </c>
      <c r="L49" s="82">
        <v>1</v>
      </c>
    </row>
    <row r="50" spans="1:12" s="78" customFormat="1" x14ac:dyDescent="0.25">
      <c r="A50" t="s">
        <v>7</v>
      </c>
      <c r="B50" s="78" t="s">
        <v>40</v>
      </c>
      <c r="C50" s="78" t="s">
        <v>40</v>
      </c>
      <c r="D50" s="80" t="s">
        <v>40</v>
      </c>
      <c r="E50" s="77" t="s">
        <v>46</v>
      </c>
      <c r="F50" t="s">
        <v>40</v>
      </c>
      <c r="G50" t="s">
        <v>31</v>
      </c>
      <c r="H50" t="s">
        <v>0</v>
      </c>
      <c r="I50" s="74" t="s">
        <v>35</v>
      </c>
      <c r="J50" s="75">
        <v>915762</v>
      </c>
      <c r="K50" s="69">
        <v>2.5</v>
      </c>
      <c r="L50" s="82">
        <v>0.83117272101008288</v>
      </c>
    </row>
    <row r="51" spans="1:12" s="78" customFormat="1" x14ac:dyDescent="0.25">
      <c r="A51" t="s">
        <v>7</v>
      </c>
      <c r="B51" s="78" t="s">
        <v>40</v>
      </c>
      <c r="C51" s="78" t="s">
        <v>40</v>
      </c>
      <c r="D51" s="80" t="s">
        <v>40</v>
      </c>
      <c r="E51" s="77" t="s">
        <v>46</v>
      </c>
      <c r="F51" t="s">
        <v>40</v>
      </c>
      <c r="G51" t="s">
        <v>32</v>
      </c>
      <c r="H51" t="s">
        <v>0</v>
      </c>
      <c r="I51" s="74" t="s">
        <v>35</v>
      </c>
      <c r="J51" s="75">
        <v>947716</v>
      </c>
      <c r="K51" s="69">
        <v>2.5</v>
      </c>
      <c r="L51" s="82">
        <v>0.91171773687714286</v>
      </c>
    </row>
    <row r="52" spans="1:12" s="78" customFormat="1" x14ac:dyDescent="0.25">
      <c r="A52" t="s">
        <v>7</v>
      </c>
      <c r="B52" s="78" t="s">
        <v>40</v>
      </c>
      <c r="C52" s="78" t="s">
        <v>40</v>
      </c>
      <c r="D52" s="80" t="s">
        <v>40</v>
      </c>
      <c r="E52" s="77" t="s">
        <v>46</v>
      </c>
      <c r="F52" t="s">
        <v>40</v>
      </c>
      <c r="G52" t="s">
        <v>32</v>
      </c>
      <c r="H52" t="s">
        <v>0</v>
      </c>
      <c r="I52" s="74" t="s">
        <v>36</v>
      </c>
      <c r="J52" s="75">
        <v>1039484</v>
      </c>
      <c r="K52" s="69">
        <v>2</v>
      </c>
      <c r="L52" s="82">
        <v>1</v>
      </c>
    </row>
    <row r="53" spans="1:12" s="78" customFormat="1" x14ac:dyDescent="0.25">
      <c r="A53" t="s">
        <v>7</v>
      </c>
      <c r="B53" s="78" t="s">
        <v>40</v>
      </c>
      <c r="C53" s="78" t="s">
        <v>40</v>
      </c>
      <c r="D53" s="80" t="s">
        <v>40</v>
      </c>
      <c r="E53" s="77" t="s">
        <v>46</v>
      </c>
      <c r="F53" t="s">
        <v>40</v>
      </c>
      <c r="G53" t="s">
        <v>31</v>
      </c>
      <c r="H53" t="s">
        <v>0</v>
      </c>
      <c r="I53" s="74" t="s">
        <v>36</v>
      </c>
      <c r="J53" s="75">
        <v>1101771</v>
      </c>
      <c r="K53" s="69">
        <v>2</v>
      </c>
      <c r="L53" s="82">
        <v>1</v>
      </c>
    </row>
    <row r="54" spans="1:12" s="78" customFormat="1" x14ac:dyDescent="0.25">
      <c r="A54" t="s">
        <v>7</v>
      </c>
      <c r="B54" s="78" t="s">
        <v>40</v>
      </c>
      <c r="C54" s="78" t="s">
        <v>40</v>
      </c>
      <c r="D54" s="80" t="s">
        <v>40</v>
      </c>
      <c r="E54" s="77" t="s">
        <v>48</v>
      </c>
      <c r="F54" t="s">
        <v>40</v>
      </c>
      <c r="G54" t="s">
        <v>31</v>
      </c>
      <c r="H54" t="s">
        <v>0</v>
      </c>
      <c r="I54" s="74" t="s">
        <v>35</v>
      </c>
      <c r="J54" s="75">
        <v>1308397</v>
      </c>
      <c r="K54" s="69">
        <v>2</v>
      </c>
      <c r="L54" s="82">
        <v>0.81056198638941634</v>
      </c>
    </row>
    <row r="55" spans="1:12" s="78" customFormat="1" x14ac:dyDescent="0.25">
      <c r="A55" t="s">
        <v>7</v>
      </c>
      <c r="B55" s="78" t="s">
        <v>40</v>
      </c>
      <c r="C55" s="78" t="s">
        <v>40</v>
      </c>
      <c r="D55" s="80" t="s">
        <v>40</v>
      </c>
      <c r="E55" s="77" t="s">
        <v>48</v>
      </c>
      <c r="F55" t="s">
        <v>40</v>
      </c>
      <c r="G55" t="s">
        <v>32</v>
      </c>
      <c r="H55" t="s">
        <v>0</v>
      </c>
      <c r="I55" s="74" t="s">
        <v>35</v>
      </c>
      <c r="J55" s="75">
        <v>1316364</v>
      </c>
      <c r="K55" s="69">
        <v>2</v>
      </c>
      <c r="L55" s="82">
        <v>0.8623220969857206</v>
      </c>
    </row>
    <row r="56" spans="1:12" s="78" customFormat="1" x14ac:dyDescent="0.25">
      <c r="A56" t="s">
        <v>7</v>
      </c>
      <c r="B56" s="78" t="s">
        <v>40</v>
      </c>
      <c r="C56" s="78" t="s">
        <v>40</v>
      </c>
      <c r="D56" s="80" t="s">
        <v>40</v>
      </c>
      <c r="E56" s="77" t="s">
        <v>48</v>
      </c>
      <c r="F56" t="s">
        <v>40</v>
      </c>
      <c r="G56" t="s">
        <v>32</v>
      </c>
      <c r="H56" t="s">
        <v>0</v>
      </c>
      <c r="I56" s="74" t="s">
        <v>36</v>
      </c>
      <c r="J56" s="75">
        <v>1526534</v>
      </c>
      <c r="K56" s="69">
        <v>1.5</v>
      </c>
      <c r="L56" s="82">
        <v>1</v>
      </c>
    </row>
    <row r="57" spans="1:12" s="78" customFormat="1" x14ac:dyDescent="0.25">
      <c r="A57" t="s">
        <v>7</v>
      </c>
      <c r="B57" s="78" t="s">
        <v>40</v>
      </c>
      <c r="C57" s="78" t="s">
        <v>40</v>
      </c>
      <c r="D57" s="80" t="s">
        <v>40</v>
      </c>
      <c r="E57" s="77" t="s">
        <v>48</v>
      </c>
      <c r="F57" t="s">
        <v>40</v>
      </c>
      <c r="G57" t="s">
        <v>31</v>
      </c>
      <c r="H57" t="s">
        <v>0</v>
      </c>
      <c r="I57" s="74" t="s">
        <v>36</v>
      </c>
      <c r="J57" s="75">
        <v>1614185</v>
      </c>
      <c r="K57" s="69">
        <v>1.5</v>
      </c>
      <c r="L57" s="82">
        <v>1</v>
      </c>
    </row>
    <row r="58" spans="1:12" s="78" customFormat="1" x14ac:dyDescent="0.25">
      <c r="A58" t="s">
        <v>7</v>
      </c>
      <c r="B58" s="78" t="s">
        <v>40</v>
      </c>
      <c r="C58" s="78" t="s">
        <v>40</v>
      </c>
      <c r="D58" s="80" t="s">
        <v>40</v>
      </c>
      <c r="E58" s="77" t="s">
        <v>46</v>
      </c>
      <c r="F58" t="s">
        <v>40</v>
      </c>
      <c r="G58" t="s">
        <v>5</v>
      </c>
      <c r="H58" t="s">
        <v>0</v>
      </c>
      <c r="I58" s="74" t="s">
        <v>35</v>
      </c>
      <c r="J58" s="75">
        <v>1863478</v>
      </c>
      <c r="K58" s="69">
        <v>1.5</v>
      </c>
      <c r="L58" s="82">
        <v>0.87027374133393731</v>
      </c>
    </row>
    <row r="59" spans="1:12" s="78" customFormat="1" x14ac:dyDescent="0.25">
      <c r="A59" s="74" t="s">
        <v>7</v>
      </c>
      <c r="B59" s="78" t="s">
        <v>40</v>
      </c>
      <c r="C59" s="78" t="s">
        <v>40</v>
      </c>
      <c r="D59" s="80" t="s">
        <v>40</v>
      </c>
      <c r="E59" s="77" t="s">
        <v>46</v>
      </c>
      <c r="F59" t="s">
        <v>40</v>
      </c>
      <c r="G59" s="74" t="s">
        <v>5</v>
      </c>
      <c r="H59" t="s">
        <v>0</v>
      </c>
      <c r="I59" s="74" t="s">
        <v>36</v>
      </c>
      <c r="J59" s="75">
        <v>2141255</v>
      </c>
      <c r="K59" s="69">
        <v>1.2</v>
      </c>
      <c r="L59" s="82">
        <v>1</v>
      </c>
    </row>
    <row r="60" spans="1:12" s="78" customFormat="1" x14ac:dyDescent="0.25">
      <c r="A60" t="s">
        <v>7</v>
      </c>
      <c r="B60" s="78" t="s">
        <v>40</v>
      </c>
      <c r="C60" s="78" t="s">
        <v>40</v>
      </c>
      <c r="D60" s="80" t="s">
        <v>40</v>
      </c>
      <c r="E60" s="77" t="s">
        <v>48</v>
      </c>
      <c r="F60" t="s">
        <v>40</v>
      </c>
      <c r="G60" t="s">
        <v>5</v>
      </c>
      <c r="H60" t="s">
        <v>0</v>
      </c>
      <c r="I60" s="74" t="s">
        <v>35</v>
      </c>
      <c r="J60" s="75">
        <v>2624761</v>
      </c>
      <c r="K60" s="69">
        <v>1.2</v>
      </c>
      <c r="L60" s="82">
        <v>0.83571978263575952</v>
      </c>
    </row>
    <row r="61" spans="1:12" s="78" customFormat="1" x14ac:dyDescent="0.25">
      <c r="A61" s="76" t="s">
        <v>7</v>
      </c>
      <c r="B61" s="78" t="s">
        <v>40</v>
      </c>
      <c r="C61" s="78" t="s">
        <v>40</v>
      </c>
      <c r="D61" s="80" t="s">
        <v>40</v>
      </c>
      <c r="E61" s="77" t="s">
        <v>48</v>
      </c>
      <c r="F61" t="s">
        <v>40</v>
      </c>
      <c r="G61" s="76" t="s">
        <v>5</v>
      </c>
      <c r="H61" s="76" t="s">
        <v>0</v>
      </c>
      <c r="I61" s="76" t="s">
        <v>36</v>
      </c>
      <c r="J61" s="75">
        <v>3140719</v>
      </c>
      <c r="K61" s="69">
        <v>1.2</v>
      </c>
      <c r="L61" s="82">
        <v>1</v>
      </c>
    </row>
    <row r="62" spans="1:12" s="78" customFormat="1" x14ac:dyDescent="0.25">
      <c r="A62" t="s">
        <v>7</v>
      </c>
      <c r="B62" s="78" t="s">
        <v>59</v>
      </c>
      <c r="C62" s="78" t="s">
        <v>40</v>
      </c>
      <c r="D62" s="80" t="s">
        <v>40</v>
      </c>
      <c r="E62" s="80" t="s">
        <v>40</v>
      </c>
      <c r="F62" t="s">
        <v>40</v>
      </c>
      <c r="G62" t="s">
        <v>31</v>
      </c>
      <c r="H62" t="s">
        <v>1</v>
      </c>
      <c r="I62" s="74" t="s">
        <v>35</v>
      </c>
      <c r="J62" s="75"/>
      <c r="K62" s="69"/>
      <c r="L62" s="82">
        <v>0.15532726739066627</v>
      </c>
    </row>
    <row r="63" spans="1:12" s="78" customFormat="1" x14ac:dyDescent="0.25">
      <c r="A63" t="s">
        <v>7</v>
      </c>
      <c r="B63" s="78" t="s">
        <v>59</v>
      </c>
      <c r="C63" s="78" t="s">
        <v>40</v>
      </c>
      <c r="D63" s="80" t="s">
        <v>40</v>
      </c>
      <c r="E63" s="80" t="s">
        <v>40</v>
      </c>
      <c r="F63" t="s">
        <v>40</v>
      </c>
      <c r="G63" t="s">
        <v>31</v>
      </c>
      <c r="H63" t="s">
        <v>1</v>
      </c>
      <c r="I63" s="74" t="s">
        <v>29</v>
      </c>
      <c r="J63" s="75"/>
      <c r="K63" s="69"/>
      <c r="L63" s="82">
        <v>0.26128558849427647</v>
      </c>
    </row>
    <row r="64" spans="1:12" s="78" customFormat="1" x14ac:dyDescent="0.25">
      <c r="A64" t="s">
        <v>7</v>
      </c>
      <c r="B64" s="78" t="s">
        <v>59</v>
      </c>
      <c r="C64" s="78" t="s">
        <v>40</v>
      </c>
      <c r="D64" s="80" t="s">
        <v>40</v>
      </c>
      <c r="E64" s="80" t="s">
        <v>40</v>
      </c>
      <c r="F64" t="s">
        <v>40</v>
      </c>
      <c r="G64" t="s">
        <v>32</v>
      </c>
      <c r="H64" t="s">
        <v>1</v>
      </c>
      <c r="I64" s="74" t="s">
        <v>29</v>
      </c>
      <c r="J64" s="75"/>
      <c r="K64" s="69"/>
      <c r="L64" s="82">
        <v>0.23433921595042437</v>
      </c>
    </row>
    <row r="65" spans="1:13" s="78" customFormat="1" x14ac:dyDescent="0.25">
      <c r="A65" t="s">
        <v>7</v>
      </c>
      <c r="B65" s="78" t="s">
        <v>59</v>
      </c>
      <c r="C65" s="78" t="s">
        <v>40</v>
      </c>
      <c r="D65" s="80" t="s">
        <v>40</v>
      </c>
      <c r="E65" s="80" t="s">
        <v>40</v>
      </c>
      <c r="F65" t="s">
        <v>40</v>
      </c>
      <c r="G65" t="s">
        <v>32</v>
      </c>
      <c r="H65" t="s">
        <v>1</v>
      </c>
      <c r="I65" s="74" t="s">
        <v>34</v>
      </c>
      <c r="J65" s="75"/>
      <c r="K65" s="69"/>
      <c r="L65" s="82">
        <v>0.32601374107503706</v>
      </c>
    </row>
    <row r="66" spans="1:13" s="78" customFormat="1" x14ac:dyDescent="0.25">
      <c r="A66" t="s">
        <v>7</v>
      </c>
      <c r="B66" s="78" t="s">
        <v>59</v>
      </c>
      <c r="C66" s="78" t="s">
        <v>40</v>
      </c>
      <c r="D66" s="80" t="s">
        <v>40</v>
      </c>
      <c r="E66" s="80" t="s">
        <v>40</v>
      </c>
      <c r="F66" t="s">
        <v>40</v>
      </c>
      <c r="G66" t="s">
        <v>31</v>
      </c>
      <c r="H66" t="s">
        <v>1</v>
      </c>
      <c r="I66" s="74" t="s">
        <v>34</v>
      </c>
      <c r="J66" s="75"/>
      <c r="K66" s="69"/>
      <c r="L66" s="82">
        <v>0.58338714411505721</v>
      </c>
    </row>
    <row r="67" spans="1:13" s="78" customFormat="1" x14ac:dyDescent="0.25">
      <c r="A67" t="s">
        <v>7</v>
      </c>
      <c r="B67" s="78" t="s">
        <v>59</v>
      </c>
      <c r="C67" s="78" t="s">
        <v>40</v>
      </c>
      <c r="D67" s="80" t="s">
        <v>40</v>
      </c>
      <c r="E67" s="80" t="s">
        <v>40</v>
      </c>
      <c r="F67" t="s">
        <v>40</v>
      </c>
      <c r="G67" t="s">
        <v>5</v>
      </c>
      <c r="H67" t="s">
        <v>1</v>
      </c>
      <c r="I67" s="74" t="s">
        <v>29</v>
      </c>
      <c r="J67" s="75">
        <v>11409</v>
      </c>
      <c r="K67" s="69">
        <v>28.9</v>
      </c>
      <c r="L67" s="82">
        <v>0.24416290367453505</v>
      </c>
    </row>
    <row r="68" spans="1:13" s="78" customFormat="1" x14ac:dyDescent="0.25">
      <c r="A68" t="s">
        <v>7</v>
      </c>
      <c r="B68" s="78" t="s">
        <v>59</v>
      </c>
      <c r="C68" s="78" t="s">
        <v>40</v>
      </c>
      <c r="D68" s="80" t="s">
        <v>40</v>
      </c>
      <c r="E68" s="80" t="s">
        <v>40</v>
      </c>
      <c r="F68" t="s">
        <v>40</v>
      </c>
      <c r="G68" t="s">
        <v>32</v>
      </c>
      <c r="H68" t="s">
        <v>1</v>
      </c>
      <c r="I68" s="74" t="s">
        <v>35</v>
      </c>
      <c r="J68" s="75">
        <v>13054</v>
      </c>
      <c r="K68" s="69">
        <v>26.6</v>
      </c>
      <c r="L68" s="82">
        <v>0.4396470429745386</v>
      </c>
    </row>
    <row r="69" spans="1:13" s="78" customFormat="1" x14ac:dyDescent="0.25">
      <c r="A69" t="s">
        <v>7</v>
      </c>
      <c r="B69" s="78" t="s">
        <v>59</v>
      </c>
      <c r="C69" s="78" t="s">
        <v>40</v>
      </c>
      <c r="D69" s="80" t="s">
        <v>40</v>
      </c>
      <c r="E69" s="80" t="s">
        <v>40</v>
      </c>
      <c r="F69" t="s">
        <v>40</v>
      </c>
      <c r="G69" t="s">
        <v>5</v>
      </c>
      <c r="H69" t="s">
        <v>1</v>
      </c>
      <c r="I69" s="74" t="s">
        <v>35</v>
      </c>
      <c r="J69" s="75">
        <v>15700</v>
      </c>
      <c r="K69" s="69">
        <v>24.7</v>
      </c>
      <c r="L69" s="82">
        <v>0.33599417895435185</v>
      </c>
    </row>
    <row r="70" spans="1:13" s="78" customFormat="1" x14ac:dyDescent="0.25">
      <c r="A70" t="s">
        <v>7</v>
      </c>
      <c r="B70" s="78" t="s">
        <v>59</v>
      </c>
      <c r="C70" s="78" t="s">
        <v>40</v>
      </c>
      <c r="D70" s="80" t="s">
        <v>40</v>
      </c>
      <c r="E70" s="80" t="s">
        <v>40</v>
      </c>
      <c r="F70" t="s">
        <v>40</v>
      </c>
      <c r="G70" t="s">
        <v>31</v>
      </c>
      <c r="H70" t="s">
        <v>1</v>
      </c>
      <c r="I70" s="74" t="s">
        <v>36</v>
      </c>
      <c r="J70" s="75">
        <v>17035</v>
      </c>
      <c r="K70" s="69">
        <v>23.2</v>
      </c>
      <c r="L70" s="82">
        <v>1</v>
      </c>
    </row>
    <row r="71" spans="1:13" s="78" customFormat="1" x14ac:dyDescent="0.25">
      <c r="A71" t="s">
        <v>7</v>
      </c>
      <c r="B71" s="78" t="s">
        <v>40</v>
      </c>
      <c r="C71" s="78" t="s">
        <v>40</v>
      </c>
      <c r="D71" s="80" t="s">
        <v>40</v>
      </c>
      <c r="E71" s="77" t="s">
        <v>44</v>
      </c>
      <c r="F71" t="s">
        <v>40</v>
      </c>
      <c r="G71" t="s">
        <v>32</v>
      </c>
      <c r="H71" t="s">
        <v>1</v>
      </c>
      <c r="I71" s="74" t="s">
        <v>29</v>
      </c>
      <c r="J71" s="75">
        <v>18659</v>
      </c>
      <c r="K71" s="69">
        <v>22.6</v>
      </c>
      <c r="L71" s="82">
        <v>0.20827333712844212</v>
      </c>
    </row>
    <row r="72" spans="1:13" s="78" customFormat="1" x14ac:dyDescent="0.25">
      <c r="A72" t="s">
        <v>7</v>
      </c>
      <c r="B72" s="78" t="s">
        <v>59</v>
      </c>
      <c r="C72" s="78" t="s">
        <v>40</v>
      </c>
      <c r="D72" s="80" t="s">
        <v>40</v>
      </c>
      <c r="E72" s="80" t="s">
        <v>40</v>
      </c>
      <c r="F72" t="s">
        <v>40</v>
      </c>
      <c r="G72" t="s">
        <v>5</v>
      </c>
      <c r="H72" t="s">
        <v>1</v>
      </c>
      <c r="I72" s="74" t="s">
        <v>34</v>
      </c>
      <c r="J72" s="75">
        <v>19618</v>
      </c>
      <c r="K72" s="69">
        <v>22</v>
      </c>
      <c r="L72" s="82">
        <v>0.41984291737111307</v>
      </c>
    </row>
    <row r="73" spans="1:13" s="78" customFormat="1" x14ac:dyDescent="0.25">
      <c r="A73" s="76" t="s">
        <v>7</v>
      </c>
      <c r="B73" s="78" t="s">
        <v>40</v>
      </c>
      <c r="C73" s="78" t="s">
        <v>40</v>
      </c>
      <c r="D73" s="80" t="s">
        <v>40</v>
      </c>
      <c r="E73" s="77" t="s">
        <v>44</v>
      </c>
      <c r="F73" t="s">
        <v>40</v>
      </c>
      <c r="G73" s="76" t="s">
        <v>5</v>
      </c>
      <c r="H73" s="76" t="s">
        <v>1</v>
      </c>
      <c r="I73" s="76" t="s">
        <v>29</v>
      </c>
      <c r="J73" s="75">
        <v>19796</v>
      </c>
      <c r="K73" s="69">
        <v>22</v>
      </c>
      <c r="L73" s="82">
        <v>0.20671867005001932</v>
      </c>
    </row>
    <row r="74" spans="1:13" x14ac:dyDescent="0.25">
      <c r="A74" t="s">
        <v>7</v>
      </c>
      <c r="B74" s="78" t="s">
        <v>40</v>
      </c>
      <c r="C74" s="78" t="s">
        <v>40</v>
      </c>
      <c r="D74" s="80" t="s">
        <v>40</v>
      </c>
      <c r="E74" s="77" t="s">
        <v>44</v>
      </c>
      <c r="F74" t="s">
        <v>40</v>
      </c>
      <c r="G74" t="s">
        <v>32</v>
      </c>
      <c r="H74" t="s">
        <v>1</v>
      </c>
      <c r="I74" s="74" t="s">
        <v>35</v>
      </c>
      <c r="J74" s="75">
        <v>24939</v>
      </c>
      <c r="K74" s="69">
        <v>19.5</v>
      </c>
      <c r="L74" s="82">
        <v>0.27837122861065533</v>
      </c>
    </row>
    <row r="75" spans="1:13" x14ac:dyDescent="0.25">
      <c r="A75" t="s">
        <v>7</v>
      </c>
      <c r="B75" s="78" t="s">
        <v>40</v>
      </c>
      <c r="C75" s="78" t="s">
        <v>40</v>
      </c>
      <c r="D75" s="80" t="s">
        <v>40</v>
      </c>
      <c r="E75" s="77" t="s">
        <v>44</v>
      </c>
      <c r="F75" t="s">
        <v>40</v>
      </c>
      <c r="G75" t="s">
        <v>5</v>
      </c>
      <c r="H75" t="s">
        <v>1</v>
      </c>
      <c r="I75" s="74" t="s">
        <v>35</v>
      </c>
      <c r="J75" s="75">
        <v>27762</v>
      </c>
      <c r="K75" s="69">
        <v>19.2</v>
      </c>
      <c r="L75" s="82">
        <v>0.2899031985213496</v>
      </c>
    </row>
    <row r="76" spans="1:13" x14ac:dyDescent="0.25">
      <c r="A76" t="s">
        <v>7</v>
      </c>
      <c r="B76" s="78" t="s">
        <v>59</v>
      </c>
      <c r="C76" s="78" t="s">
        <v>40</v>
      </c>
      <c r="D76" s="80" t="s">
        <v>40</v>
      </c>
      <c r="E76" s="80" t="s">
        <v>40</v>
      </c>
      <c r="F76" t="s">
        <v>40</v>
      </c>
      <c r="G76" t="s">
        <v>32</v>
      </c>
      <c r="H76" t="s">
        <v>1</v>
      </c>
      <c r="I76" s="74" t="s">
        <v>36</v>
      </c>
      <c r="J76" s="75">
        <v>29692</v>
      </c>
      <c r="K76" s="69">
        <v>19.2</v>
      </c>
      <c r="L76" s="82">
        <v>1</v>
      </c>
      <c r="M76" s="70"/>
    </row>
    <row r="77" spans="1:13" ht="15" customHeight="1" x14ac:dyDescent="0.25">
      <c r="A77" t="s">
        <v>7</v>
      </c>
      <c r="B77" s="78" t="s">
        <v>40</v>
      </c>
      <c r="C77" s="78" t="s">
        <v>40</v>
      </c>
      <c r="D77" s="80" t="s">
        <v>40</v>
      </c>
      <c r="E77" s="77" t="s">
        <v>45</v>
      </c>
      <c r="F77" t="s">
        <v>40</v>
      </c>
      <c r="G77" t="s">
        <v>31</v>
      </c>
      <c r="H77" t="s">
        <v>1</v>
      </c>
      <c r="I77" s="74" t="s">
        <v>29</v>
      </c>
      <c r="J77" s="75">
        <v>34721</v>
      </c>
      <c r="K77" s="69">
        <v>17.5</v>
      </c>
      <c r="L77" s="82">
        <v>0.15699848522529447</v>
      </c>
      <c r="M77" s="70"/>
    </row>
    <row r="78" spans="1:13" x14ac:dyDescent="0.25">
      <c r="A78" t="s">
        <v>7</v>
      </c>
      <c r="B78" s="78" t="s">
        <v>40</v>
      </c>
      <c r="C78" s="78" t="s">
        <v>40</v>
      </c>
      <c r="D78" s="80" t="s">
        <v>40</v>
      </c>
      <c r="E78" s="77" t="s">
        <v>45</v>
      </c>
      <c r="F78" t="s">
        <v>40</v>
      </c>
      <c r="G78" t="s">
        <v>32</v>
      </c>
      <c r="H78" t="s">
        <v>1</v>
      </c>
      <c r="I78" s="74" t="s">
        <v>34</v>
      </c>
      <c r="J78" s="75">
        <v>35239</v>
      </c>
      <c r="K78" s="69">
        <v>16.2</v>
      </c>
      <c r="L78" s="82">
        <v>0.19289592958332422</v>
      </c>
      <c r="M78" s="70"/>
    </row>
    <row r="79" spans="1:13" ht="15.75" customHeight="1" x14ac:dyDescent="0.25">
      <c r="A79" t="s">
        <v>7</v>
      </c>
      <c r="B79" s="78" t="s">
        <v>40</v>
      </c>
      <c r="C79" s="78" t="s">
        <v>40</v>
      </c>
      <c r="D79" s="80" t="s">
        <v>40</v>
      </c>
      <c r="E79" s="77" t="s">
        <v>47</v>
      </c>
      <c r="F79" t="s">
        <v>40</v>
      </c>
      <c r="G79" t="s">
        <v>32</v>
      </c>
      <c r="H79" t="s">
        <v>1</v>
      </c>
      <c r="I79" s="74" t="s">
        <v>29</v>
      </c>
      <c r="J79" s="75">
        <v>37859</v>
      </c>
      <c r="K79" s="69">
        <v>16.2</v>
      </c>
      <c r="L79" s="82">
        <v>0.18566433394961526</v>
      </c>
      <c r="M79" s="70"/>
    </row>
    <row r="80" spans="1:13" ht="15.75" customHeight="1" x14ac:dyDescent="0.25">
      <c r="A80" t="s">
        <v>7</v>
      </c>
      <c r="B80" s="78" t="s">
        <v>40</v>
      </c>
      <c r="C80" s="78" t="s">
        <v>40</v>
      </c>
      <c r="D80" s="80" t="s">
        <v>40</v>
      </c>
      <c r="E80" s="77" t="s">
        <v>47</v>
      </c>
      <c r="F80" t="s">
        <v>40</v>
      </c>
      <c r="G80" t="s">
        <v>31</v>
      </c>
      <c r="H80" t="s">
        <v>1</v>
      </c>
      <c r="I80" s="74" t="s">
        <v>29</v>
      </c>
      <c r="J80" s="75">
        <v>38256</v>
      </c>
      <c r="K80" s="69">
        <v>16.2</v>
      </c>
      <c r="L80" s="82">
        <v>0.18942740002772882</v>
      </c>
      <c r="M80" s="70"/>
    </row>
    <row r="81" spans="1:13" x14ac:dyDescent="0.25">
      <c r="A81" t="s">
        <v>7</v>
      </c>
      <c r="B81" s="78" t="s">
        <v>57</v>
      </c>
      <c r="C81" s="78" t="s">
        <v>40</v>
      </c>
      <c r="D81" s="80" t="s">
        <v>40</v>
      </c>
      <c r="E81" s="80" t="s">
        <v>40</v>
      </c>
      <c r="F81" t="s">
        <v>40</v>
      </c>
      <c r="G81" t="s">
        <v>32</v>
      </c>
      <c r="H81" t="s">
        <v>1</v>
      </c>
      <c r="I81" s="74" t="s">
        <v>34</v>
      </c>
      <c r="J81" s="75">
        <v>38845</v>
      </c>
      <c r="K81" s="69">
        <v>16.2</v>
      </c>
      <c r="L81" s="82">
        <v>8.7569997384960824E-2</v>
      </c>
      <c r="M81" s="70"/>
    </row>
    <row r="82" spans="1:13" x14ac:dyDescent="0.25">
      <c r="A82" t="s">
        <v>7</v>
      </c>
      <c r="B82" s="78" t="s">
        <v>40</v>
      </c>
      <c r="C82" s="78" t="s">
        <v>40</v>
      </c>
      <c r="D82" s="80" t="s">
        <v>40</v>
      </c>
      <c r="E82" s="77" t="s">
        <v>45</v>
      </c>
      <c r="F82" t="s">
        <v>40</v>
      </c>
      <c r="G82" t="s">
        <v>32</v>
      </c>
      <c r="H82" t="s">
        <v>1</v>
      </c>
      <c r="I82" s="74" t="s">
        <v>29</v>
      </c>
      <c r="J82" s="75">
        <v>42944</v>
      </c>
      <c r="K82" s="69">
        <v>15.1</v>
      </c>
      <c r="L82" s="82">
        <v>0.23507258435330955</v>
      </c>
      <c r="M82" s="70"/>
    </row>
    <row r="83" spans="1:13" ht="15.75" customHeight="1" x14ac:dyDescent="0.25">
      <c r="A83" t="s">
        <v>7</v>
      </c>
      <c r="B83" s="78" t="s">
        <v>40</v>
      </c>
      <c r="C83" s="78" t="s">
        <v>40</v>
      </c>
      <c r="D83" s="80" t="s">
        <v>40</v>
      </c>
      <c r="E83" s="77" t="s">
        <v>44</v>
      </c>
      <c r="F83" t="s">
        <v>40</v>
      </c>
      <c r="G83" t="s">
        <v>32</v>
      </c>
      <c r="H83" t="s">
        <v>1</v>
      </c>
      <c r="I83" s="74" t="s">
        <v>34</v>
      </c>
      <c r="J83" s="75">
        <v>45991</v>
      </c>
      <c r="K83" s="69">
        <v>14.5</v>
      </c>
      <c r="L83" s="82">
        <v>0.51335543426090258</v>
      </c>
      <c r="M83" s="70"/>
    </row>
    <row r="84" spans="1:13" x14ac:dyDescent="0.25">
      <c r="A84" s="74" t="s">
        <v>7</v>
      </c>
      <c r="B84" s="78" t="s">
        <v>59</v>
      </c>
      <c r="C84" s="78" t="s">
        <v>40</v>
      </c>
      <c r="D84" s="80" t="s">
        <v>40</v>
      </c>
      <c r="E84" s="80" t="s">
        <v>40</v>
      </c>
      <c r="F84" t="s">
        <v>40</v>
      </c>
      <c r="G84" s="74" t="s">
        <v>5</v>
      </c>
      <c r="H84" t="s">
        <v>1</v>
      </c>
      <c r="I84" s="74" t="s">
        <v>36</v>
      </c>
      <c r="J84" s="75">
        <v>46727</v>
      </c>
      <c r="K84" s="69">
        <v>14.5</v>
      </c>
      <c r="L84" s="82">
        <v>1</v>
      </c>
      <c r="M84" s="70"/>
    </row>
    <row r="85" spans="1:13" x14ac:dyDescent="0.25">
      <c r="A85" s="76" t="s">
        <v>7</v>
      </c>
      <c r="B85" s="78" t="s">
        <v>40</v>
      </c>
      <c r="C85" s="78" t="s">
        <v>40</v>
      </c>
      <c r="D85" s="80" t="s">
        <v>40</v>
      </c>
      <c r="E85" s="77" t="s">
        <v>44</v>
      </c>
      <c r="F85" s="76" t="s">
        <v>40</v>
      </c>
      <c r="G85" s="76" t="s">
        <v>5</v>
      </c>
      <c r="H85" s="76" t="s">
        <v>1</v>
      </c>
      <c r="I85" s="76" t="s">
        <v>34</v>
      </c>
      <c r="J85" s="75">
        <v>48205</v>
      </c>
      <c r="K85" s="69">
        <v>14.5</v>
      </c>
      <c r="L85" s="82">
        <v>0.50337813142863108</v>
      </c>
      <c r="M85" s="70"/>
    </row>
    <row r="86" spans="1:13" x14ac:dyDescent="0.25">
      <c r="A86" t="s">
        <v>7</v>
      </c>
      <c r="B86" s="78" t="s">
        <v>40</v>
      </c>
      <c r="C86" s="78" t="s">
        <v>40</v>
      </c>
      <c r="D86" s="80" t="s">
        <v>40</v>
      </c>
      <c r="E86" t="s">
        <v>39</v>
      </c>
      <c r="F86" t="s">
        <v>40</v>
      </c>
      <c r="G86" t="s">
        <v>32</v>
      </c>
      <c r="H86" t="s">
        <v>1</v>
      </c>
      <c r="I86" s="74" t="s">
        <v>29</v>
      </c>
      <c r="J86" s="75">
        <v>48261</v>
      </c>
      <c r="K86" s="69">
        <v>14.5</v>
      </c>
      <c r="L86" s="82">
        <v>0.23391447224928388</v>
      </c>
      <c r="M86" s="70"/>
    </row>
    <row r="87" spans="1:13" x14ac:dyDescent="0.25">
      <c r="A87" t="s">
        <v>7</v>
      </c>
      <c r="B87" s="78" t="s">
        <v>40</v>
      </c>
      <c r="C87" s="78" t="s">
        <v>40</v>
      </c>
      <c r="D87" s="80" t="s">
        <v>40</v>
      </c>
      <c r="E87" s="77" t="s">
        <v>41</v>
      </c>
      <c r="F87" t="s">
        <v>40</v>
      </c>
      <c r="G87" t="s">
        <v>32</v>
      </c>
      <c r="H87" t="s">
        <v>1</v>
      </c>
      <c r="I87" s="74" t="s">
        <v>29</v>
      </c>
      <c r="J87" s="75">
        <v>49588</v>
      </c>
      <c r="K87" s="69">
        <v>14.5</v>
      </c>
      <c r="L87" s="82">
        <v>0.17701338987709586</v>
      </c>
      <c r="M87" s="70"/>
    </row>
    <row r="88" spans="1:13" x14ac:dyDescent="0.25">
      <c r="A88" t="s">
        <v>7</v>
      </c>
      <c r="B88" s="78" t="s">
        <v>40</v>
      </c>
      <c r="C88" s="78" t="s">
        <v>40</v>
      </c>
      <c r="D88" s="80" t="s">
        <v>40</v>
      </c>
      <c r="E88" t="s">
        <v>39</v>
      </c>
      <c r="F88" t="s">
        <v>40</v>
      </c>
      <c r="G88" t="s">
        <v>32</v>
      </c>
      <c r="H88" t="s">
        <v>1</v>
      </c>
      <c r="I88" s="74" t="s">
        <v>34</v>
      </c>
      <c r="J88" s="75">
        <v>51249</v>
      </c>
      <c r="K88" s="69">
        <v>13.5</v>
      </c>
      <c r="L88" s="82">
        <v>0.24839689994619982</v>
      </c>
      <c r="M88" s="70"/>
    </row>
    <row r="89" spans="1:13" x14ac:dyDescent="0.25">
      <c r="A89" t="s">
        <v>7</v>
      </c>
      <c r="B89" s="78" t="s">
        <v>40</v>
      </c>
      <c r="C89" s="78" t="s">
        <v>40</v>
      </c>
      <c r="D89" s="80" t="s">
        <v>40</v>
      </c>
      <c r="E89" s="77" t="s">
        <v>47</v>
      </c>
      <c r="F89" t="s">
        <v>40</v>
      </c>
      <c r="G89" t="s">
        <v>32</v>
      </c>
      <c r="H89" t="s">
        <v>1</v>
      </c>
      <c r="I89" s="74" t="s">
        <v>34</v>
      </c>
      <c r="J89" s="75">
        <v>51735</v>
      </c>
      <c r="K89" s="69">
        <v>13.5</v>
      </c>
      <c r="L89" s="82">
        <v>0.2537136299660146</v>
      </c>
      <c r="M89" s="70"/>
    </row>
    <row r="90" spans="1:13" x14ac:dyDescent="0.25">
      <c r="A90" t="s">
        <v>7</v>
      </c>
      <c r="B90" s="78" t="s">
        <v>57</v>
      </c>
      <c r="C90" s="78" t="s">
        <v>40</v>
      </c>
      <c r="D90" s="80" t="s">
        <v>40</v>
      </c>
      <c r="E90" s="80" t="s">
        <v>40</v>
      </c>
      <c r="F90" t="s">
        <v>40</v>
      </c>
      <c r="G90" t="s">
        <v>31</v>
      </c>
      <c r="H90" t="s">
        <v>1</v>
      </c>
      <c r="I90" s="74" t="s">
        <v>34</v>
      </c>
      <c r="J90" s="75">
        <v>56408</v>
      </c>
      <c r="K90" s="69">
        <v>12.9</v>
      </c>
      <c r="L90" s="82">
        <v>0.19539839685189933</v>
      </c>
      <c r="M90" s="70"/>
    </row>
    <row r="91" spans="1:13" ht="15" customHeight="1" x14ac:dyDescent="0.25">
      <c r="A91" t="s">
        <v>7</v>
      </c>
      <c r="B91" s="78" t="s">
        <v>40</v>
      </c>
      <c r="C91" s="78" t="s">
        <v>40</v>
      </c>
      <c r="D91" s="80" t="s">
        <v>40</v>
      </c>
      <c r="E91" s="77" t="s">
        <v>43</v>
      </c>
      <c r="F91" t="s">
        <v>40</v>
      </c>
      <c r="G91" t="s">
        <v>31</v>
      </c>
      <c r="H91" t="s">
        <v>1</v>
      </c>
      <c r="I91" s="74" t="s">
        <v>29</v>
      </c>
      <c r="J91" s="75">
        <v>60012</v>
      </c>
      <c r="K91" s="69">
        <v>12.3</v>
      </c>
      <c r="L91" s="82">
        <v>0.31022450593702666</v>
      </c>
      <c r="M91" s="70"/>
    </row>
    <row r="92" spans="1:13" x14ac:dyDescent="0.25">
      <c r="A92" t="s">
        <v>7</v>
      </c>
      <c r="B92" s="78" t="s">
        <v>40</v>
      </c>
      <c r="C92" s="78" t="s">
        <v>40</v>
      </c>
      <c r="D92" s="80" t="s">
        <v>40</v>
      </c>
      <c r="E92" s="77" t="s">
        <v>43</v>
      </c>
      <c r="F92" t="s">
        <v>40</v>
      </c>
      <c r="G92" t="s">
        <v>31</v>
      </c>
      <c r="H92" t="s">
        <v>1</v>
      </c>
      <c r="I92" s="74" t="s">
        <v>34</v>
      </c>
      <c r="J92" s="75">
        <v>66199</v>
      </c>
      <c r="K92" s="69">
        <v>11.8</v>
      </c>
      <c r="L92" s="82">
        <v>0.34220742632348911</v>
      </c>
      <c r="M92" s="70"/>
    </row>
    <row r="93" spans="1:13" x14ac:dyDescent="0.25">
      <c r="A93" t="s">
        <v>7</v>
      </c>
      <c r="B93" s="78" t="s">
        <v>40</v>
      </c>
      <c r="C93" s="78" t="s">
        <v>40</v>
      </c>
      <c r="D93" s="80" t="s">
        <v>40</v>
      </c>
      <c r="E93" s="77" t="s">
        <v>43</v>
      </c>
      <c r="F93" t="s">
        <v>40</v>
      </c>
      <c r="G93" t="s">
        <v>31</v>
      </c>
      <c r="H93" t="s">
        <v>1</v>
      </c>
      <c r="I93" s="74" t="s">
        <v>35</v>
      </c>
      <c r="J93" s="75">
        <v>67236</v>
      </c>
      <c r="K93" s="69">
        <v>11.8</v>
      </c>
      <c r="L93" s="82">
        <v>0.34756806773948418</v>
      </c>
      <c r="M93" s="70"/>
    </row>
    <row r="94" spans="1:13" x14ac:dyDescent="0.25">
      <c r="A94" t="s">
        <v>7</v>
      </c>
      <c r="B94" s="78" t="s">
        <v>40</v>
      </c>
      <c r="C94" s="78" t="s">
        <v>40</v>
      </c>
      <c r="D94" s="80" t="s">
        <v>40</v>
      </c>
      <c r="E94" s="77" t="s">
        <v>43</v>
      </c>
      <c r="F94" t="s">
        <v>40</v>
      </c>
      <c r="G94" t="s">
        <v>32</v>
      </c>
      <c r="H94" t="s">
        <v>1</v>
      </c>
      <c r="I94" s="74" t="s">
        <v>34</v>
      </c>
      <c r="J94" s="75">
        <v>69397</v>
      </c>
      <c r="K94" s="69">
        <v>11.8</v>
      </c>
      <c r="L94" s="82">
        <v>0.19984391918354183</v>
      </c>
      <c r="M94" s="70"/>
    </row>
    <row r="95" spans="1:13" x14ac:dyDescent="0.25">
      <c r="A95" t="s">
        <v>7</v>
      </c>
      <c r="B95" s="78" t="s">
        <v>40</v>
      </c>
      <c r="C95" s="78" t="s">
        <v>40</v>
      </c>
      <c r="D95" s="80" t="s">
        <v>40</v>
      </c>
      <c r="E95" s="77" t="s">
        <v>47</v>
      </c>
      <c r="F95" t="s">
        <v>40</v>
      </c>
      <c r="G95" t="s">
        <v>31</v>
      </c>
      <c r="H95" t="s">
        <v>1</v>
      </c>
      <c r="I95" s="74" t="s">
        <v>34</v>
      </c>
      <c r="J95" s="75">
        <v>70002</v>
      </c>
      <c r="K95" s="69">
        <v>11.4</v>
      </c>
      <c r="L95" s="82">
        <v>0.34662005585375033</v>
      </c>
      <c r="M95" s="70"/>
    </row>
    <row r="96" spans="1:13" x14ac:dyDescent="0.25">
      <c r="A96" t="s">
        <v>7</v>
      </c>
      <c r="B96" s="78" t="s">
        <v>40</v>
      </c>
      <c r="C96" s="78" t="s">
        <v>40</v>
      </c>
      <c r="D96" s="80" t="s">
        <v>40</v>
      </c>
      <c r="E96" s="77" t="s">
        <v>42</v>
      </c>
      <c r="F96" t="s">
        <v>40</v>
      </c>
      <c r="G96" t="s">
        <v>32</v>
      </c>
      <c r="H96" t="s">
        <v>1</v>
      </c>
      <c r="I96" s="74" t="s">
        <v>34</v>
      </c>
      <c r="J96" s="75">
        <v>70044</v>
      </c>
      <c r="K96" s="69">
        <v>11.4</v>
      </c>
      <c r="L96" s="82">
        <v>0.16614482523055904</v>
      </c>
      <c r="M96" s="70"/>
    </row>
    <row r="97" spans="1:13" ht="15" customHeight="1" x14ac:dyDescent="0.25">
      <c r="A97" s="76" t="s">
        <v>7</v>
      </c>
      <c r="B97" s="78" t="s">
        <v>40</v>
      </c>
      <c r="C97" s="78" t="s">
        <v>40</v>
      </c>
      <c r="D97" s="80" t="s">
        <v>40</v>
      </c>
      <c r="E97" s="77" t="s">
        <v>46</v>
      </c>
      <c r="F97" t="s">
        <v>40</v>
      </c>
      <c r="G97" s="76" t="s">
        <v>32</v>
      </c>
      <c r="H97" s="76" t="s">
        <v>1</v>
      </c>
      <c r="I97" s="76" t="s">
        <v>34</v>
      </c>
      <c r="J97" s="75">
        <v>72427</v>
      </c>
      <c r="K97" s="69">
        <v>11.4</v>
      </c>
      <c r="L97" s="82">
        <v>0.11916118109860531</v>
      </c>
      <c r="M97" s="70"/>
    </row>
    <row r="98" spans="1:13" x14ac:dyDescent="0.25">
      <c r="A98" t="s">
        <v>7</v>
      </c>
      <c r="B98" s="78" t="s">
        <v>40</v>
      </c>
      <c r="C98" s="78" t="s">
        <v>40</v>
      </c>
      <c r="D98" s="80" t="s">
        <v>40</v>
      </c>
      <c r="E98" s="77" t="s">
        <v>45</v>
      </c>
      <c r="F98" t="s">
        <v>40</v>
      </c>
      <c r="G98" t="s">
        <v>31</v>
      </c>
      <c r="H98" t="s">
        <v>1</v>
      </c>
      <c r="I98" s="74" t="s">
        <v>34</v>
      </c>
      <c r="J98" s="75">
        <v>74283</v>
      </c>
      <c r="K98" s="69">
        <v>11.4</v>
      </c>
      <c r="L98" s="82">
        <v>0.335886595374285</v>
      </c>
    </row>
    <row r="99" spans="1:13" ht="15.75" customHeight="1" x14ac:dyDescent="0.25">
      <c r="A99" t="s">
        <v>7</v>
      </c>
      <c r="B99" s="78" t="s">
        <v>40</v>
      </c>
      <c r="C99" s="78" t="s">
        <v>40</v>
      </c>
      <c r="D99" s="80" t="s">
        <v>40</v>
      </c>
      <c r="E99" s="77" t="s">
        <v>41</v>
      </c>
      <c r="F99" t="s">
        <v>40</v>
      </c>
      <c r="G99" t="s">
        <v>32</v>
      </c>
      <c r="H99" t="s">
        <v>1</v>
      </c>
      <c r="I99" s="74" t="s">
        <v>34</v>
      </c>
      <c r="J99" s="75">
        <v>74593</v>
      </c>
      <c r="K99" s="69">
        <v>11.4</v>
      </c>
      <c r="L99" s="82">
        <v>0.26627328771279768</v>
      </c>
    </row>
    <row r="100" spans="1:13" x14ac:dyDescent="0.25">
      <c r="A100" t="s">
        <v>7</v>
      </c>
      <c r="B100" s="78" t="s">
        <v>40</v>
      </c>
      <c r="C100" s="78" t="s">
        <v>40</v>
      </c>
      <c r="D100" s="80" t="s">
        <v>40</v>
      </c>
      <c r="E100" s="77" t="s">
        <v>47</v>
      </c>
      <c r="F100" t="s">
        <v>40</v>
      </c>
      <c r="G100" t="s">
        <v>5</v>
      </c>
      <c r="H100" t="s">
        <v>1</v>
      </c>
      <c r="I100" s="74" t="s">
        <v>29</v>
      </c>
      <c r="J100" s="75">
        <v>76115</v>
      </c>
      <c r="K100" s="69">
        <v>11</v>
      </c>
      <c r="L100" s="82">
        <v>0.18753680392838049</v>
      </c>
    </row>
    <row r="101" spans="1:13" x14ac:dyDescent="0.25">
      <c r="A101" t="s">
        <v>7</v>
      </c>
      <c r="B101" s="78" t="s">
        <v>40</v>
      </c>
      <c r="C101" s="78" t="s">
        <v>40</v>
      </c>
      <c r="D101" s="80" t="s">
        <v>40</v>
      </c>
      <c r="E101" s="77" t="s">
        <v>45</v>
      </c>
      <c r="F101" t="s">
        <v>40</v>
      </c>
      <c r="G101" t="s">
        <v>5</v>
      </c>
      <c r="H101" t="s">
        <v>1</v>
      </c>
      <c r="I101" s="74" t="s">
        <v>29</v>
      </c>
      <c r="J101" s="75">
        <v>77665</v>
      </c>
      <c r="K101" s="69">
        <v>11</v>
      </c>
      <c r="L101" s="82">
        <v>0.19231674008701488</v>
      </c>
    </row>
    <row r="102" spans="1:13" x14ac:dyDescent="0.25">
      <c r="A102" t="s">
        <v>7</v>
      </c>
      <c r="B102" s="78" t="s">
        <v>40</v>
      </c>
      <c r="C102" s="78" t="s">
        <v>40</v>
      </c>
      <c r="D102" s="80" t="s">
        <v>40</v>
      </c>
      <c r="E102" t="s">
        <v>39</v>
      </c>
      <c r="F102" t="s">
        <v>40</v>
      </c>
      <c r="G102" t="s">
        <v>31</v>
      </c>
      <c r="H102" t="s">
        <v>1</v>
      </c>
      <c r="I102" s="74" t="s">
        <v>29</v>
      </c>
      <c r="J102" s="75">
        <v>78962</v>
      </c>
      <c r="K102" s="69">
        <v>11</v>
      </c>
      <c r="L102" s="82">
        <v>0.28205448771758118</v>
      </c>
    </row>
    <row r="103" spans="1:13" x14ac:dyDescent="0.25">
      <c r="A103" t="s">
        <v>7</v>
      </c>
      <c r="B103" s="78" t="s">
        <v>58</v>
      </c>
      <c r="C103" s="78" t="s">
        <v>40</v>
      </c>
      <c r="D103" s="80" t="s">
        <v>40</v>
      </c>
      <c r="E103" s="80" t="s">
        <v>40</v>
      </c>
      <c r="F103" t="s">
        <v>40</v>
      </c>
      <c r="G103" t="s">
        <v>31</v>
      </c>
      <c r="H103" t="s">
        <v>1</v>
      </c>
      <c r="I103" s="74" t="s">
        <v>29</v>
      </c>
      <c r="J103" s="75">
        <v>83227</v>
      </c>
      <c r="K103" s="69">
        <v>10.7</v>
      </c>
      <c r="L103" s="82">
        <v>0.26123872360995148</v>
      </c>
    </row>
    <row r="104" spans="1:13" x14ac:dyDescent="0.25">
      <c r="A104" t="s">
        <v>7</v>
      </c>
      <c r="B104" s="78" t="s">
        <v>40</v>
      </c>
      <c r="C104" s="78" t="s">
        <v>40</v>
      </c>
      <c r="D104" s="80" t="s">
        <v>40</v>
      </c>
      <c r="E104" s="77" t="s">
        <v>42</v>
      </c>
      <c r="F104" t="s">
        <v>40</v>
      </c>
      <c r="G104" t="s">
        <v>31</v>
      </c>
      <c r="H104" t="s">
        <v>1</v>
      </c>
      <c r="I104" s="74" t="s">
        <v>34</v>
      </c>
      <c r="J104" s="75">
        <v>83771</v>
      </c>
      <c r="K104" s="69">
        <v>10.7</v>
      </c>
      <c r="L104" s="82">
        <v>0.25286992009804365</v>
      </c>
    </row>
    <row r="105" spans="1:13" x14ac:dyDescent="0.25">
      <c r="A105" t="s">
        <v>7</v>
      </c>
      <c r="B105" s="78" t="s">
        <v>57</v>
      </c>
      <c r="C105" s="78" t="s">
        <v>40</v>
      </c>
      <c r="D105" s="80" t="s">
        <v>40</v>
      </c>
      <c r="E105" s="80" t="s">
        <v>40</v>
      </c>
      <c r="F105" t="s">
        <v>40</v>
      </c>
      <c r="G105" t="s">
        <v>31</v>
      </c>
      <c r="H105" t="s">
        <v>1</v>
      </c>
      <c r="I105" s="74" t="s">
        <v>29</v>
      </c>
      <c r="J105" s="75">
        <v>89084</v>
      </c>
      <c r="K105" s="69">
        <v>10.3</v>
      </c>
      <c r="L105" s="82">
        <v>0.30858868928440292</v>
      </c>
    </row>
    <row r="106" spans="1:13" x14ac:dyDescent="0.25">
      <c r="A106" t="s">
        <v>7</v>
      </c>
      <c r="B106" s="78" t="s">
        <v>40</v>
      </c>
      <c r="C106" s="78" t="s">
        <v>40</v>
      </c>
      <c r="D106" s="80" t="s">
        <v>40</v>
      </c>
      <c r="E106" s="77" t="s">
        <v>44</v>
      </c>
      <c r="F106" t="s">
        <v>40</v>
      </c>
      <c r="G106" t="s">
        <v>32</v>
      </c>
      <c r="H106" t="s">
        <v>1</v>
      </c>
      <c r="I106" s="74" t="s">
        <v>36</v>
      </c>
      <c r="J106" s="75">
        <v>89589</v>
      </c>
      <c r="K106" s="69">
        <v>10.3</v>
      </c>
      <c r="L106" s="82">
        <v>1</v>
      </c>
    </row>
    <row r="107" spans="1:13" x14ac:dyDescent="0.25">
      <c r="A107" t="s">
        <v>7</v>
      </c>
      <c r="B107" s="78" t="s">
        <v>40</v>
      </c>
      <c r="C107" s="78" t="s">
        <v>40</v>
      </c>
      <c r="D107" s="80" t="s">
        <v>40</v>
      </c>
      <c r="E107" s="77" t="s">
        <v>47</v>
      </c>
      <c r="F107" t="s">
        <v>40</v>
      </c>
      <c r="G107" t="s">
        <v>31</v>
      </c>
      <c r="H107" t="s">
        <v>1</v>
      </c>
      <c r="I107" s="74" t="s">
        <v>35</v>
      </c>
      <c r="J107" s="75">
        <v>93698</v>
      </c>
      <c r="K107" s="69">
        <v>10</v>
      </c>
      <c r="L107" s="82">
        <v>0.46395254411852088</v>
      </c>
    </row>
    <row r="108" spans="1:13" x14ac:dyDescent="0.25">
      <c r="A108" t="s">
        <v>7</v>
      </c>
      <c r="B108" s="78" t="s">
        <v>40</v>
      </c>
      <c r="C108" s="78" t="s">
        <v>40</v>
      </c>
      <c r="D108" s="80" t="s">
        <v>40</v>
      </c>
      <c r="E108" s="77" t="s">
        <v>46</v>
      </c>
      <c r="F108" t="s">
        <v>40</v>
      </c>
      <c r="G108" t="s">
        <v>32</v>
      </c>
      <c r="H108" t="s">
        <v>1</v>
      </c>
      <c r="I108" s="74" t="s">
        <v>29</v>
      </c>
      <c r="J108" s="75">
        <v>95065</v>
      </c>
      <c r="K108" s="69">
        <v>9.8000000000000007</v>
      </c>
      <c r="L108" s="82">
        <v>0.1564065566865798</v>
      </c>
    </row>
    <row r="109" spans="1:13" x14ac:dyDescent="0.25">
      <c r="A109" s="76" t="s">
        <v>7</v>
      </c>
      <c r="B109" s="78" t="s">
        <v>57</v>
      </c>
      <c r="C109" s="78" t="s">
        <v>40</v>
      </c>
      <c r="D109" s="80" t="s">
        <v>40</v>
      </c>
      <c r="E109" s="80" t="s">
        <v>40</v>
      </c>
      <c r="F109" t="s">
        <v>40</v>
      </c>
      <c r="G109" s="76" t="s">
        <v>5</v>
      </c>
      <c r="H109" s="76" t="s">
        <v>1</v>
      </c>
      <c r="I109" s="76" t="s">
        <v>34</v>
      </c>
      <c r="J109" s="75">
        <v>95253</v>
      </c>
      <c r="K109" s="69">
        <v>9.8000000000000007</v>
      </c>
      <c r="L109" s="82">
        <v>0.13007906919578843</v>
      </c>
    </row>
    <row r="110" spans="1:13" x14ac:dyDescent="0.25">
      <c r="A110" s="74" t="s">
        <v>7</v>
      </c>
      <c r="B110" s="78" t="s">
        <v>40</v>
      </c>
      <c r="C110" s="78" t="s">
        <v>40</v>
      </c>
      <c r="D110" s="80" t="s">
        <v>40</v>
      </c>
      <c r="E110" s="77" t="s">
        <v>44</v>
      </c>
      <c r="F110" t="s">
        <v>40</v>
      </c>
      <c r="G110" s="74" t="s">
        <v>5</v>
      </c>
      <c r="H110" t="s">
        <v>1</v>
      </c>
      <c r="I110" s="74" t="s">
        <v>36</v>
      </c>
      <c r="J110" s="75">
        <v>95763</v>
      </c>
      <c r="K110" s="69">
        <v>9.8000000000000007</v>
      </c>
      <c r="L110" s="82">
        <v>1</v>
      </c>
    </row>
    <row r="111" spans="1:13" x14ac:dyDescent="0.25">
      <c r="A111" t="s">
        <v>7</v>
      </c>
      <c r="B111" s="78" t="s">
        <v>40</v>
      </c>
      <c r="C111" s="78" t="s">
        <v>40</v>
      </c>
      <c r="D111" s="80" t="s">
        <v>40</v>
      </c>
      <c r="E111" t="s">
        <v>39</v>
      </c>
      <c r="F111" t="s">
        <v>40</v>
      </c>
      <c r="G111" t="s">
        <v>31</v>
      </c>
      <c r="H111" t="s">
        <v>1</v>
      </c>
      <c r="I111" s="74" t="s">
        <v>35</v>
      </c>
      <c r="J111" s="75">
        <v>97976</v>
      </c>
      <c r="K111" s="69">
        <v>9.8000000000000007</v>
      </c>
      <c r="L111" s="82">
        <v>0.34997303118737788</v>
      </c>
    </row>
    <row r="112" spans="1:13" x14ac:dyDescent="0.25">
      <c r="A112" t="s">
        <v>7</v>
      </c>
      <c r="B112" s="78" t="s">
        <v>40</v>
      </c>
      <c r="C112" s="78" t="s">
        <v>40</v>
      </c>
      <c r="D112" s="80" t="s">
        <v>40</v>
      </c>
      <c r="E112" s="77" t="s">
        <v>42</v>
      </c>
      <c r="F112" t="s">
        <v>40</v>
      </c>
      <c r="G112" t="s">
        <v>31</v>
      </c>
      <c r="H112" t="s">
        <v>1</v>
      </c>
      <c r="I112" s="74" t="s">
        <v>29</v>
      </c>
      <c r="J112" s="75">
        <v>98518</v>
      </c>
      <c r="K112" s="69">
        <v>9.8000000000000007</v>
      </c>
      <c r="L112" s="82">
        <v>0.29738499944156171</v>
      </c>
    </row>
    <row r="113" spans="1:12" x14ac:dyDescent="0.25">
      <c r="A113" t="s">
        <v>7</v>
      </c>
      <c r="B113" s="78" t="s">
        <v>40</v>
      </c>
      <c r="C113" s="78" t="s">
        <v>40</v>
      </c>
      <c r="D113" s="80" t="s">
        <v>40</v>
      </c>
      <c r="E113" t="s">
        <v>39</v>
      </c>
      <c r="F113" t="s">
        <v>40</v>
      </c>
      <c r="G113" t="s">
        <v>31</v>
      </c>
      <c r="H113" t="s">
        <v>1</v>
      </c>
      <c r="I113" s="74" t="s">
        <v>34</v>
      </c>
      <c r="J113" s="75">
        <v>103015</v>
      </c>
      <c r="K113" s="69">
        <v>9.5</v>
      </c>
      <c r="L113" s="82">
        <v>0.36797248109504094</v>
      </c>
    </row>
    <row r="114" spans="1:12" x14ac:dyDescent="0.25">
      <c r="A114" t="s">
        <v>7</v>
      </c>
      <c r="B114" s="78" t="s">
        <v>40</v>
      </c>
      <c r="C114" s="78" t="s">
        <v>40</v>
      </c>
      <c r="D114" s="80" t="s">
        <v>40</v>
      </c>
      <c r="E114" s="77" t="s">
        <v>45</v>
      </c>
      <c r="F114" t="s">
        <v>40</v>
      </c>
      <c r="G114" t="s">
        <v>32</v>
      </c>
      <c r="H114" t="s">
        <v>1</v>
      </c>
      <c r="I114" s="74" t="s">
        <v>35</v>
      </c>
      <c r="J114" s="75">
        <v>104501</v>
      </c>
      <c r="K114" s="69">
        <v>9.5</v>
      </c>
      <c r="L114" s="82">
        <v>0.57203148606336629</v>
      </c>
    </row>
    <row r="115" spans="1:12" x14ac:dyDescent="0.25">
      <c r="A115" t="s">
        <v>7</v>
      </c>
      <c r="B115" s="78" t="s">
        <v>40</v>
      </c>
      <c r="C115" s="78" t="s">
        <v>40</v>
      </c>
      <c r="D115" s="80" t="s">
        <v>40</v>
      </c>
      <c r="E115" t="s">
        <v>39</v>
      </c>
      <c r="F115" t="s">
        <v>40</v>
      </c>
      <c r="G115" t="s">
        <v>32</v>
      </c>
      <c r="H115" t="s">
        <v>1</v>
      </c>
      <c r="I115" s="74" t="s">
        <v>35</v>
      </c>
      <c r="J115" s="75">
        <v>106809</v>
      </c>
      <c r="K115" s="69">
        <v>9.5</v>
      </c>
      <c r="L115" s="82">
        <v>0.5176886278045163</v>
      </c>
    </row>
    <row r="116" spans="1:12" x14ac:dyDescent="0.25">
      <c r="A116" t="s">
        <v>7</v>
      </c>
      <c r="B116" s="78" t="s">
        <v>58</v>
      </c>
      <c r="C116" s="78" t="s">
        <v>40</v>
      </c>
      <c r="D116" s="80" t="s">
        <v>40</v>
      </c>
      <c r="E116" s="80" t="s">
        <v>40</v>
      </c>
      <c r="F116" t="s">
        <v>40</v>
      </c>
      <c r="G116" t="s">
        <v>31</v>
      </c>
      <c r="H116" t="s">
        <v>1</v>
      </c>
      <c r="I116" s="74" t="s">
        <v>35</v>
      </c>
      <c r="J116" s="75">
        <v>106970</v>
      </c>
      <c r="K116" s="69">
        <v>9.5</v>
      </c>
      <c r="L116" s="82">
        <v>0.33576491120137109</v>
      </c>
    </row>
    <row r="117" spans="1:12" x14ac:dyDescent="0.25">
      <c r="A117" t="s">
        <v>7</v>
      </c>
      <c r="B117" s="78" t="s">
        <v>40</v>
      </c>
      <c r="C117" s="78" t="s">
        <v>40</v>
      </c>
      <c r="D117" s="80" t="s">
        <v>40</v>
      </c>
      <c r="E117" s="77" t="s">
        <v>45</v>
      </c>
      <c r="F117" t="s">
        <v>40</v>
      </c>
      <c r="G117" t="s">
        <v>5</v>
      </c>
      <c r="H117" t="s">
        <v>1</v>
      </c>
      <c r="I117" s="74" t="s">
        <v>34</v>
      </c>
      <c r="J117" s="75">
        <v>109522</v>
      </c>
      <c r="K117" s="69">
        <v>9.5</v>
      </c>
      <c r="L117" s="82">
        <v>0.27120213748548305</v>
      </c>
    </row>
    <row r="118" spans="1:12" x14ac:dyDescent="0.25">
      <c r="A118" t="s">
        <v>7</v>
      </c>
      <c r="B118" s="78" t="s">
        <v>40</v>
      </c>
      <c r="C118" s="78" t="s">
        <v>40</v>
      </c>
      <c r="D118" s="80" t="s">
        <v>40</v>
      </c>
      <c r="E118" s="77" t="s">
        <v>45</v>
      </c>
      <c r="F118" t="s">
        <v>40</v>
      </c>
      <c r="G118" t="s">
        <v>31</v>
      </c>
      <c r="H118" t="s">
        <v>1</v>
      </c>
      <c r="I118" s="74" t="s">
        <v>35</v>
      </c>
      <c r="J118" s="75">
        <v>112151</v>
      </c>
      <c r="K118" s="69">
        <v>9.5</v>
      </c>
      <c r="L118" s="82">
        <v>0.50711491940042053</v>
      </c>
    </row>
    <row r="119" spans="1:12" x14ac:dyDescent="0.25">
      <c r="A119" t="s">
        <v>7</v>
      </c>
      <c r="B119" s="78" t="s">
        <v>40</v>
      </c>
      <c r="C119" s="78" t="s">
        <v>40</v>
      </c>
      <c r="D119" s="80" t="s">
        <v>40</v>
      </c>
      <c r="E119" s="77" t="s">
        <v>43</v>
      </c>
      <c r="F119" t="s">
        <v>40</v>
      </c>
      <c r="G119" t="s">
        <v>32</v>
      </c>
      <c r="H119" t="s">
        <v>1</v>
      </c>
      <c r="I119" s="74" t="s">
        <v>29</v>
      </c>
      <c r="J119" s="75">
        <v>113481</v>
      </c>
      <c r="K119" s="69">
        <v>9.5</v>
      </c>
      <c r="L119" s="82">
        <v>0.32679348952933857</v>
      </c>
    </row>
    <row r="120" spans="1:12" ht="15" customHeight="1" x14ac:dyDescent="0.25">
      <c r="A120" t="s">
        <v>7</v>
      </c>
      <c r="B120" s="78" t="s">
        <v>40</v>
      </c>
      <c r="C120" s="78" t="s">
        <v>40</v>
      </c>
      <c r="D120" s="80" t="s">
        <v>40</v>
      </c>
      <c r="E120" s="77" t="s">
        <v>47</v>
      </c>
      <c r="F120" t="s">
        <v>40</v>
      </c>
      <c r="G120" t="s">
        <v>32</v>
      </c>
      <c r="H120" t="s">
        <v>1</v>
      </c>
      <c r="I120" s="74" t="s">
        <v>35</v>
      </c>
      <c r="J120" s="75">
        <v>114317</v>
      </c>
      <c r="K120" s="69">
        <v>9.5</v>
      </c>
      <c r="L120" s="82">
        <v>0.56062203608437011</v>
      </c>
    </row>
    <row r="121" spans="1:12" x14ac:dyDescent="0.25">
      <c r="A121" s="76" t="s">
        <v>7</v>
      </c>
      <c r="B121" s="78" t="s">
        <v>58</v>
      </c>
      <c r="C121" s="78" t="s">
        <v>40</v>
      </c>
      <c r="D121" s="80" t="s">
        <v>40</v>
      </c>
      <c r="E121" s="80" t="s">
        <v>40</v>
      </c>
      <c r="F121" t="s">
        <v>40</v>
      </c>
      <c r="G121" s="76" t="s">
        <v>32</v>
      </c>
      <c r="H121" s="76" t="s">
        <v>1</v>
      </c>
      <c r="I121" s="76" t="s">
        <v>34</v>
      </c>
      <c r="J121" s="75">
        <v>120062</v>
      </c>
      <c r="K121" s="69">
        <v>9.5</v>
      </c>
      <c r="L121" s="82">
        <v>0.28262450831075464</v>
      </c>
    </row>
    <row r="122" spans="1:12" ht="15.75" customHeight="1" x14ac:dyDescent="0.25">
      <c r="A122" t="s">
        <v>7</v>
      </c>
      <c r="B122" s="78" t="s">
        <v>40</v>
      </c>
      <c r="C122" s="78" t="s">
        <v>40</v>
      </c>
      <c r="D122" s="80" t="s">
        <v>40</v>
      </c>
      <c r="E122" s="77" t="s">
        <v>41</v>
      </c>
      <c r="F122" t="s">
        <v>40</v>
      </c>
      <c r="G122" t="s">
        <v>31</v>
      </c>
      <c r="H122" t="s">
        <v>1</v>
      </c>
      <c r="I122" s="74" t="s">
        <v>29</v>
      </c>
      <c r="J122" s="75">
        <v>120252</v>
      </c>
      <c r="K122" s="69">
        <v>9.5</v>
      </c>
      <c r="L122" s="82">
        <v>0.28034886242035545</v>
      </c>
    </row>
    <row r="123" spans="1:12" x14ac:dyDescent="0.25">
      <c r="A123" t="s">
        <v>7</v>
      </c>
      <c r="B123" s="78" t="s">
        <v>40</v>
      </c>
      <c r="C123" s="78" t="s">
        <v>40</v>
      </c>
      <c r="D123" s="80" t="s">
        <v>40</v>
      </c>
      <c r="E123" s="77" t="s">
        <v>47</v>
      </c>
      <c r="F123" t="s">
        <v>40</v>
      </c>
      <c r="G123" t="s">
        <v>5</v>
      </c>
      <c r="H123" t="s">
        <v>1</v>
      </c>
      <c r="I123" s="74" t="s">
        <v>34</v>
      </c>
      <c r="J123" s="75">
        <v>121737</v>
      </c>
      <c r="K123" s="69">
        <v>9.5</v>
      </c>
      <c r="L123" s="82">
        <v>0.29994308480364257</v>
      </c>
    </row>
    <row r="124" spans="1:12" x14ac:dyDescent="0.25">
      <c r="A124" t="s">
        <v>7</v>
      </c>
      <c r="B124" s="78" t="s">
        <v>40</v>
      </c>
      <c r="C124" s="78" t="s">
        <v>40</v>
      </c>
      <c r="D124" s="80" t="s">
        <v>40</v>
      </c>
      <c r="E124" t="s">
        <v>39</v>
      </c>
      <c r="F124" t="s">
        <v>40</v>
      </c>
      <c r="G124" t="s">
        <v>5</v>
      </c>
      <c r="H124" t="s">
        <v>1</v>
      </c>
      <c r="I124" s="74" t="s">
        <v>29</v>
      </c>
      <c r="J124" s="75">
        <v>127223</v>
      </c>
      <c r="K124" s="69">
        <v>8.5</v>
      </c>
      <c r="L124" s="82">
        <v>0.26162929389312978</v>
      </c>
    </row>
    <row r="125" spans="1:12" x14ac:dyDescent="0.25">
      <c r="A125" t="s">
        <v>7</v>
      </c>
      <c r="B125" s="78" t="s">
        <v>57</v>
      </c>
      <c r="C125" s="78" t="s">
        <v>40</v>
      </c>
      <c r="D125" s="80" t="s">
        <v>40</v>
      </c>
      <c r="E125" s="80" t="s">
        <v>40</v>
      </c>
      <c r="F125" t="s">
        <v>40</v>
      </c>
      <c r="G125" t="s">
        <v>32</v>
      </c>
      <c r="H125" t="s">
        <v>1</v>
      </c>
      <c r="I125" s="74" t="s">
        <v>29</v>
      </c>
      <c r="J125" s="75">
        <v>127701</v>
      </c>
      <c r="K125" s="69">
        <v>8.5</v>
      </c>
      <c r="L125" s="82">
        <v>0.28788199861132402</v>
      </c>
    </row>
    <row r="126" spans="1:12" x14ac:dyDescent="0.25">
      <c r="A126" t="s">
        <v>7</v>
      </c>
      <c r="B126" s="78" t="s">
        <v>58</v>
      </c>
      <c r="C126" s="78" t="s">
        <v>40</v>
      </c>
      <c r="D126" s="80" t="s">
        <v>40</v>
      </c>
      <c r="E126" s="80" t="s">
        <v>40</v>
      </c>
      <c r="F126" t="s">
        <v>40</v>
      </c>
      <c r="G126" t="s">
        <v>31</v>
      </c>
      <c r="H126" t="s">
        <v>1</v>
      </c>
      <c r="I126" s="74" t="s">
        <v>34</v>
      </c>
      <c r="J126" s="75">
        <v>128389</v>
      </c>
      <c r="K126" s="69">
        <v>8.5</v>
      </c>
      <c r="L126" s="82">
        <v>0.40299636518867749</v>
      </c>
    </row>
    <row r="127" spans="1:12" x14ac:dyDescent="0.25">
      <c r="A127" t="s">
        <v>7</v>
      </c>
      <c r="B127" s="78" t="s">
        <v>40</v>
      </c>
      <c r="C127" s="78" t="s">
        <v>40</v>
      </c>
      <c r="D127" s="80" t="s">
        <v>40</v>
      </c>
      <c r="E127" s="77" t="s">
        <v>42</v>
      </c>
      <c r="F127" t="s">
        <v>40</v>
      </c>
      <c r="G127" t="s">
        <v>32</v>
      </c>
      <c r="H127" t="s">
        <v>1</v>
      </c>
      <c r="I127" s="74" t="s">
        <v>29</v>
      </c>
      <c r="J127" s="75">
        <v>129150</v>
      </c>
      <c r="K127" s="69">
        <v>8.5</v>
      </c>
      <c r="L127" s="82">
        <v>0.30634464306045772</v>
      </c>
    </row>
    <row r="128" spans="1:12" x14ac:dyDescent="0.25">
      <c r="A128" t="s">
        <v>7</v>
      </c>
      <c r="B128" s="78" t="s">
        <v>40</v>
      </c>
      <c r="C128" s="78" t="s">
        <v>40</v>
      </c>
      <c r="D128" s="80" t="s">
        <v>40</v>
      </c>
      <c r="E128" s="77" t="s">
        <v>43</v>
      </c>
      <c r="F128" t="s">
        <v>40</v>
      </c>
      <c r="G128" t="s">
        <v>5</v>
      </c>
      <c r="H128" t="s">
        <v>1</v>
      </c>
      <c r="I128" s="74" t="s">
        <v>34</v>
      </c>
      <c r="J128" s="75">
        <v>135596</v>
      </c>
      <c r="K128" s="69">
        <v>8.5</v>
      </c>
      <c r="L128" s="82">
        <v>0.25077722890385296</v>
      </c>
    </row>
    <row r="129" spans="1:12" x14ac:dyDescent="0.25">
      <c r="A129" t="s">
        <v>7</v>
      </c>
      <c r="B129" s="78" t="s">
        <v>58</v>
      </c>
      <c r="C129" s="78" t="s">
        <v>40</v>
      </c>
      <c r="D129" s="80" t="s">
        <v>40</v>
      </c>
      <c r="E129" s="80" t="s">
        <v>40</v>
      </c>
      <c r="F129" t="s">
        <v>40</v>
      </c>
      <c r="G129" t="s">
        <v>32</v>
      </c>
      <c r="H129" t="s">
        <v>1</v>
      </c>
      <c r="I129" s="74" t="s">
        <v>29</v>
      </c>
      <c r="J129" s="75">
        <v>137225</v>
      </c>
      <c r="K129" s="69">
        <v>8.5</v>
      </c>
      <c r="L129" s="82">
        <v>0.32302600450553304</v>
      </c>
    </row>
    <row r="130" spans="1:12" x14ac:dyDescent="0.25">
      <c r="A130" t="s">
        <v>7</v>
      </c>
      <c r="B130" s="78" t="s">
        <v>57</v>
      </c>
      <c r="C130" s="78" t="s">
        <v>40</v>
      </c>
      <c r="D130" s="80" t="s">
        <v>40</v>
      </c>
      <c r="E130" s="80" t="s">
        <v>40</v>
      </c>
      <c r="F130" t="s">
        <v>40</v>
      </c>
      <c r="G130" t="s">
        <v>31</v>
      </c>
      <c r="H130" t="s">
        <v>1</v>
      </c>
      <c r="I130" s="74" t="s">
        <v>35</v>
      </c>
      <c r="J130" s="75">
        <v>143190</v>
      </c>
      <c r="K130" s="69">
        <v>8.5</v>
      </c>
      <c r="L130" s="82">
        <v>0.49601291386369778</v>
      </c>
    </row>
    <row r="131" spans="1:12" x14ac:dyDescent="0.25">
      <c r="A131" t="s">
        <v>7</v>
      </c>
      <c r="B131" s="78" t="s">
        <v>40</v>
      </c>
      <c r="C131" s="78" t="s">
        <v>40</v>
      </c>
      <c r="D131" s="80" t="s">
        <v>40</v>
      </c>
      <c r="E131" s="77" t="s">
        <v>42</v>
      </c>
      <c r="F131" t="s">
        <v>40</v>
      </c>
      <c r="G131" t="s">
        <v>31</v>
      </c>
      <c r="H131" t="s">
        <v>1</v>
      </c>
      <c r="I131" s="74" t="s">
        <v>35</v>
      </c>
      <c r="J131" s="75">
        <v>148992</v>
      </c>
      <c r="K131" s="69">
        <v>8.5</v>
      </c>
      <c r="L131" s="82">
        <v>0.44974508046039463</v>
      </c>
    </row>
    <row r="132" spans="1:12" ht="15" customHeight="1" x14ac:dyDescent="0.25">
      <c r="A132" t="s">
        <v>7</v>
      </c>
      <c r="B132" s="78" t="s">
        <v>40</v>
      </c>
      <c r="C132" s="78" t="s">
        <v>40</v>
      </c>
      <c r="D132" s="80" t="s">
        <v>40</v>
      </c>
      <c r="E132" s="77" t="s">
        <v>41</v>
      </c>
      <c r="F132" t="s">
        <v>40</v>
      </c>
      <c r="G132" t="s">
        <v>31</v>
      </c>
      <c r="H132" t="s">
        <v>1</v>
      </c>
      <c r="I132" s="74" t="s">
        <v>34</v>
      </c>
      <c r="J132" s="75">
        <v>153439</v>
      </c>
      <c r="K132" s="69">
        <v>7.7</v>
      </c>
      <c r="L132" s="82">
        <v>0.35771919885670855</v>
      </c>
    </row>
    <row r="133" spans="1:12" x14ac:dyDescent="0.25">
      <c r="A133" s="76" t="s">
        <v>7</v>
      </c>
      <c r="B133" s="78" t="s">
        <v>40</v>
      </c>
      <c r="C133" s="78" t="s">
        <v>40</v>
      </c>
      <c r="D133" s="80" t="s">
        <v>40</v>
      </c>
      <c r="E133" s="77" t="s">
        <v>42</v>
      </c>
      <c r="F133" t="s">
        <v>40</v>
      </c>
      <c r="G133" s="76" t="s">
        <v>5</v>
      </c>
      <c r="H133" s="76" t="s">
        <v>1</v>
      </c>
      <c r="I133" s="76" t="s">
        <v>34</v>
      </c>
      <c r="J133" s="75">
        <v>153815</v>
      </c>
      <c r="K133" s="69">
        <v>7.7</v>
      </c>
      <c r="L133" s="82">
        <v>0.20430621691803977</v>
      </c>
    </row>
    <row r="134" spans="1:12" ht="15.75" customHeight="1" x14ac:dyDescent="0.25">
      <c r="A134" t="s">
        <v>7</v>
      </c>
      <c r="B134" s="78" t="s">
        <v>40</v>
      </c>
      <c r="C134" s="78" t="s">
        <v>40</v>
      </c>
      <c r="D134" s="80" t="s">
        <v>40</v>
      </c>
      <c r="E134" t="s">
        <v>39</v>
      </c>
      <c r="F134" t="s">
        <v>40</v>
      </c>
      <c r="G134" t="s">
        <v>5</v>
      </c>
      <c r="H134" t="s">
        <v>1</v>
      </c>
      <c r="I134" s="74" t="s">
        <v>34</v>
      </c>
      <c r="J134" s="75">
        <v>154264</v>
      </c>
      <c r="K134" s="69">
        <v>7.7</v>
      </c>
      <c r="L134" s="82">
        <v>0.31723808897078176</v>
      </c>
    </row>
    <row r="135" spans="1:12" x14ac:dyDescent="0.25">
      <c r="A135" t="s">
        <v>7</v>
      </c>
      <c r="B135" s="78" t="s">
        <v>40</v>
      </c>
      <c r="C135" s="78" t="s">
        <v>40</v>
      </c>
      <c r="D135" s="80" t="s">
        <v>40</v>
      </c>
      <c r="E135" s="77" t="s">
        <v>41</v>
      </c>
      <c r="F135" t="s">
        <v>40</v>
      </c>
      <c r="G135" t="s">
        <v>31</v>
      </c>
      <c r="H135" t="s">
        <v>1</v>
      </c>
      <c r="I135" s="74" t="s">
        <v>35</v>
      </c>
      <c r="J135" s="75">
        <v>155246</v>
      </c>
      <c r="K135" s="69">
        <v>7.7</v>
      </c>
      <c r="L135" s="82">
        <v>0.361931938722936</v>
      </c>
    </row>
    <row r="136" spans="1:12" x14ac:dyDescent="0.25">
      <c r="A136" t="s">
        <v>7</v>
      </c>
      <c r="B136" s="78" t="s">
        <v>40</v>
      </c>
      <c r="C136" s="78" t="s">
        <v>40</v>
      </c>
      <c r="D136" s="80" t="s">
        <v>40</v>
      </c>
      <c r="E136" s="77" t="s">
        <v>41</v>
      </c>
      <c r="F136" t="s">
        <v>40</v>
      </c>
      <c r="G136" t="s">
        <v>32</v>
      </c>
      <c r="H136" t="s">
        <v>1</v>
      </c>
      <c r="I136" s="74" t="s">
        <v>35</v>
      </c>
      <c r="J136" s="75">
        <v>155956</v>
      </c>
      <c r="K136" s="69">
        <v>7.7</v>
      </c>
      <c r="L136" s="82">
        <v>0.55671332241010651</v>
      </c>
    </row>
    <row r="137" spans="1:12" x14ac:dyDescent="0.25">
      <c r="A137" t="s">
        <v>7</v>
      </c>
      <c r="B137" s="78" t="s">
        <v>40</v>
      </c>
      <c r="C137" s="78" t="s">
        <v>40</v>
      </c>
      <c r="D137" s="80" t="s">
        <v>40</v>
      </c>
      <c r="E137" s="77" t="s">
        <v>43</v>
      </c>
      <c r="F137" t="s">
        <v>40</v>
      </c>
      <c r="G137" t="s">
        <v>32</v>
      </c>
      <c r="H137" t="s">
        <v>1</v>
      </c>
      <c r="I137" s="74" t="s">
        <v>35</v>
      </c>
      <c r="J137" s="75">
        <v>164378</v>
      </c>
      <c r="K137" s="69">
        <v>7.7</v>
      </c>
      <c r="L137" s="82">
        <v>0.47336259128711961</v>
      </c>
    </row>
    <row r="138" spans="1:12" x14ac:dyDescent="0.25">
      <c r="A138" t="s">
        <v>7</v>
      </c>
      <c r="B138" s="78" t="s">
        <v>58</v>
      </c>
      <c r="C138" s="78" t="s">
        <v>40</v>
      </c>
      <c r="D138" s="80" t="s">
        <v>40</v>
      </c>
      <c r="E138" s="80" t="s">
        <v>40</v>
      </c>
      <c r="F138" t="s">
        <v>40</v>
      </c>
      <c r="G138" t="s">
        <v>32</v>
      </c>
      <c r="H138" t="s">
        <v>1</v>
      </c>
      <c r="I138" s="74" t="s">
        <v>35</v>
      </c>
      <c r="J138" s="75">
        <v>167524</v>
      </c>
      <c r="K138" s="69">
        <v>7.7</v>
      </c>
      <c r="L138" s="82">
        <v>0.39434948718371227</v>
      </c>
    </row>
    <row r="139" spans="1:12" x14ac:dyDescent="0.25">
      <c r="A139" t="s">
        <v>7</v>
      </c>
      <c r="B139" s="78" t="s">
        <v>40</v>
      </c>
      <c r="C139" s="78" t="s">
        <v>40</v>
      </c>
      <c r="D139" s="80" t="s">
        <v>40</v>
      </c>
      <c r="E139" s="77" t="s">
        <v>41</v>
      </c>
      <c r="F139" t="s">
        <v>40</v>
      </c>
      <c r="G139" t="s">
        <v>5</v>
      </c>
      <c r="H139" t="s">
        <v>1</v>
      </c>
      <c r="I139" s="74" t="s">
        <v>29</v>
      </c>
      <c r="J139" s="75">
        <v>169840</v>
      </c>
      <c r="K139" s="69">
        <v>7.7</v>
      </c>
      <c r="L139" s="82">
        <v>0.23952366043600526</v>
      </c>
    </row>
    <row r="140" spans="1:12" x14ac:dyDescent="0.25">
      <c r="A140" t="s">
        <v>7</v>
      </c>
      <c r="B140" s="78" t="s">
        <v>40</v>
      </c>
      <c r="C140" s="78" t="s">
        <v>40</v>
      </c>
      <c r="D140" s="80" t="s">
        <v>40</v>
      </c>
      <c r="E140" s="77" t="s">
        <v>43</v>
      </c>
      <c r="F140" t="s">
        <v>40</v>
      </c>
      <c r="G140" t="s">
        <v>5</v>
      </c>
      <c r="H140" t="s">
        <v>1</v>
      </c>
      <c r="I140" s="74" t="s">
        <v>29</v>
      </c>
      <c r="J140" s="75">
        <v>173493</v>
      </c>
      <c r="K140" s="69">
        <v>7.7</v>
      </c>
      <c r="L140" s="82">
        <v>0.32086561383976048</v>
      </c>
    </row>
    <row r="141" spans="1:12" x14ac:dyDescent="0.25">
      <c r="A141" t="s">
        <v>7</v>
      </c>
      <c r="B141" s="78" t="s">
        <v>40</v>
      </c>
      <c r="C141" s="78" t="s">
        <v>40</v>
      </c>
      <c r="D141" s="80" t="s">
        <v>40</v>
      </c>
      <c r="E141" s="77" t="s">
        <v>45</v>
      </c>
      <c r="F141" t="s">
        <v>40</v>
      </c>
      <c r="G141" t="s">
        <v>32</v>
      </c>
      <c r="H141" t="s">
        <v>1</v>
      </c>
      <c r="I141" s="74" t="s">
        <v>36</v>
      </c>
      <c r="J141" s="75">
        <v>182684</v>
      </c>
      <c r="K141" s="69">
        <v>7.7</v>
      </c>
      <c r="L141" s="82">
        <v>1</v>
      </c>
    </row>
    <row r="142" spans="1:12" x14ac:dyDescent="0.25">
      <c r="A142" t="s">
        <v>7</v>
      </c>
      <c r="B142" s="78" t="s">
        <v>40</v>
      </c>
      <c r="C142" s="78" t="s">
        <v>40</v>
      </c>
      <c r="D142" s="80" t="s">
        <v>40</v>
      </c>
      <c r="E142" s="77" t="s">
        <v>46</v>
      </c>
      <c r="F142" t="s">
        <v>40</v>
      </c>
      <c r="G142" t="s">
        <v>31</v>
      </c>
      <c r="H142" t="s">
        <v>1</v>
      </c>
      <c r="I142" s="74" t="s">
        <v>34</v>
      </c>
      <c r="J142" s="75">
        <v>184555</v>
      </c>
      <c r="K142" s="69">
        <v>7.7</v>
      </c>
      <c r="L142" s="82">
        <v>0.24957132502488208</v>
      </c>
    </row>
    <row r="143" spans="1:12" x14ac:dyDescent="0.25">
      <c r="A143" t="s">
        <v>7</v>
      </c>
      <c r="B143" s="78" t="s">
        <v>40</v>
      </c>
      <c r="C143" s="78" t="s">
        <v>40</v>
      </c>
      <c r="D143" s="80" t="s">
        <v>40</v>
      </c>
      <c r="E143" s="77" t="s">
        <v>43</v>
      </c>
      <c r="F143" t="s">
        <v>40</v>
      </c>
      <c r="G143" t="s">
        <v>31</v>
      </c>
      <c r="H143" t="s">
        <v>1</v>
      </c>
      <c r="I143" s="74" t="s">
        <v>36</v>
      </c>
      <c r="J143" s="75">
        <v>193447</v>
      </c>
      <c r="K143" s="69">
        <v>7.7</v>
      </c>
      <c r="L143" s="82">
        <v>1</v>
      </c>
    </row>
    <row r="144" spans="1:12" x14ac:dyDescent="0.25">
      <c r="A144" t="s">
        <v>7</v>
      </c>
      <c r="B144" s="78" t="s">
        <v>40</v>
      </c>
      <c r="C144" s="78" t="s">
        <v>40</v>
      </c>
      <c r="D144" s="80" t="s">
        <v>40</v>
      </c>
      <c r="E144" s="77" t="s">
        <v>46</v>
      </c>
      <c r="F144" t="s">
        <v>40</v>
      </c>
      <c r="G144" t="s">
        <v>31</v>
      </c>
      <c r="H144" t="s">
        <v>1</v>
      </c>
      <c r="I144" s="74" t="s">
        <v>29</v>
      </c>
      <c r="J144" s="75">
        <v>201361</v>
      </c>
      <c r="K144" s="69">
        <v>6.7</v>
      </c>
      <c r="L144" s="82">
        <v>0.2722978601410706</v>
      </c>
    </row>
    <row r="145" spans="1:12" x14ac:dyDescent="0.25">
      <c r="A145" t="s">
        <v>7</v>
      </c>
      <c r="B145" s="78" t="s">
        <v>40</v>
      </c>
      <c r="C145" s="78" t="s">
        <v>40</v>
      </c>
      <c r="D145" s="80" t="s">
        <v>40</v>
      </c>
      <c r="E145" s="77" t="s">
        <v>47</v>
      </c>
      <c r="F145" t="s">
        <v>40</v>
      </c>
      <c r="G145" t="s">
        <v>31</v>
      </c>
      <c r="H145" t="s">
        <v>1</v>
      </c>
      <c r="I145" s="74" t="s">
        <v>36</v>
      </c>
      <c r="J145" s="75">
        <v>201956</v>
      </c>
      <c r="K145" s="69">
        <v>6.7</v>
      </c>
      <c r="L145" s="82">
        <v>1</v>
      </c>
    </row>
    <row r="146" spans="1:12" x14ac:dyDescent="0.25">
      <c r="A146" s="76" t="s">
        <v>7</v>
      </c>
      <c r="B146" s="78" t="s">
        <v>40</v>
      </c>
      <c r="C146" s="78" t="s">
        <v>40</v>
      </c>
      <c r="D146" s="80" t="s">
        <v>40</v>
      </c>
      <c r="E146" s="77" t="s">
        <v>47</v>
      </c>
      <c r="F146" t="s">
        <v>40</v>
      </c>
      <c r="G146" s="76" t="s">
        <v>32</v>
      </c>
      <c r="H146" s="76" t="s">
        <v>1</v>
      </c>
      <c r="I146" s="76" t="s">
        <v>36</v>
      </c>
      <c r="J146" s="75">
        <v>203911</v>
      </c>
      <c r="K146" s="69">
        <v>6.7</v>
      </c>
      <c r="L146" s="82">
        <v>1</v>
      </c>
    </row>
    <row r="147" spans="1:12" ht="15" customHeight="1" x14ac:dyDescent="0.25">
      <c r="A147" t="s">
        <v>7</v>
      </c>
      <c r="B147" s="78" t="s">
        <v>40</v>
      </c>
      <c r="C147" s="78" t="s">
        <v>40</v>
      </c>
      <c r="D147" s="80" t="s">
        <v>40</v>
      </c>
      <c r="E147" t="s">
        <v>39</v>
      </c>
      <c r="F147" t="s">
        <v>40</v>
      </c>
      <c r="G147" t="s">
        <v>5</v>
      </c>
      <c r="H147" t="s">
        <v>1</v>
      </c>
      <c r="I147" s="74" t="s">
        <v>35</v>
      </c>
      <c r="J147" s="75">
        <v>204785</v>
      </c>
      <c r="K147" s="69">
        <v>6.7</v>
      </c>
      <c r="L147" s="82">
        <v>0.42113261713608846</v>
      </c>
    </row>
    <row r="148" spans="1:12" x14ac:dyDescent="0.25">
      <c r="A148" t="s">
        <v>7</v>
      </c>
      <c r="B148" s="78" t="s">
        <v>40</v>
      </c>
      <c r="C148" s="78" t="s">
        <v>40</v>
      </c>
      <c r="D148" s="80" t="s">
        <v>40</v>
      </c>
      <c r="E148" t="s">
        <v>39</v>
      </c>
      <c r="F148" t="s">
        <v>40</v>
      </c>
      <c r="G148" t="s">
        <v>32</v>
      </c>
      <c r="H148" t="s">
        <v>1</v>
      </c>
      <c r="I148" s="74" t="s">
        <v>36</v>
      </c>
      <c r="J148" s="75">
        <v>206319</v>
      </c>
      <c r="K148" s="69">
        <v>6.7</v>
      </c>
      <c r="L148" s="82">
        <v>1</v>
      </c>
    </row>
    <row r="149" spans="1:12" ht="16.5" customHeight="1" x14ac:dyDescent="0.25">
      <c r="A149" t="s">
        <v>7</v>
      </c>
      <c r="B149" s="78" t="s">
        <v>40</v>
      </c>
      <c r="C149" s="78" t="s">
        <v>40</v>
      </c>
      <c r="D149" s="80" t="s">
        <v>40</v>
      </c>
      <c r="E149" s="77" t="s">
        <v>47</v>
      </c>
      <c r="F149" t="s">
        <v>40</v>
      </c>
      <c r="G149" t="s">
        <v>5</v>
      </c>
      <c r="H149" t="s">
        <v>1</v>
      </c>
      <c r="I149" s="74" t="s">
        <v>35</v>
      </c>
      <c r="J149" s="75">
        <v>208015</v>
      </c>
      <c r="K149" s="69">
        <v>6.7</v>
      </c>
      <c r="L149" s="82">
        <v>0.51252011126797692</v>
      </c>
    </row>
    <row r="150" spans="1:12" x14ac:dyDescent="0.25">
      <c r="A150" t="s">
        <v>7</v>
      </c>
      <c r="B150" s="78" t="s">
        <v>40</v>
      </c>
      <c r="C150" s="78" t="s">
        <v>40</v>
      </c>
      <c r="D150" s="80" t="s">
        <v>40</v>
      </c>
      <c r="E150" s="77" t="s">
        <v>45</v>
      </c>
      <c r="F150" t="s">
        <v>40</v>
      </c>
      <c r="G150" t="s">
        <v>5</v>
      </c>
      <c r="H150" t="s">
        <v>1</v>
      </c>
      <c r="I150" s="74" t="s">
        <v>35</v>
      </c>
      <c r="J150" s="75">
        <v>216652</v>
      </c>
      <c r="K150" s="69">
        <v>6.7</v>
      </c>
      <c r="L150" s="82">
        <v>0.53648112242750201</v>
      </c>
    </row>
    <row r="151" spans="1:12" x14ac:dyDescent="0.25">
      <c r="A151" t="s">
        <v>7</v>
      </c>
      <c r="B151" s="78" t="s">
        <v>57</v>
      </c>
      <c r="C151" s="78" t="s">
        <v>40</v>
      </c>
      <c r="D151" s="80" t="s">
        <v>40</v>
      </c>
      <c r="E151" s="80" t="s">
        <v>40</v>
      </c>
      <c r="F151" t="s">
        <v>40</v>
      </c>
      <c r="G151" t="s">
        <v>5</v>
      </c>
      <c r="H151" t="s">
        <v>1</v>
      </c>
      <c r="I151" s="74" t="s">
        <v>29</v>
      </c>
      <c r="J151" s="75">
        <v>216785</v>
      </c>
      <c r="K151" s="69">
        <v>6.7</v>
      </c>
      <c r="L151" s="82">
        <v>0.29604517459407048</v>
      </c>
    </row>
    <row r="152" spans="1:12" x14ac:dyDescent="0.25">
      <c r="A152" t="s">
        <v>7</v>
      </c>
      <c r="B152" s="78" t="s">
        <v>58</v>
      </c>
      <c r="C152" s="78" t="s">
        <v>40</v>
      </c>
      <c r="D152" s="80" t="s">
        <v>40</v>
      </c>
      <c r="E152" s="80" t="s">
        <v>40</v>
      </c>
      <c r="F152" t="s">
        <v>40</v>
      </c>
      <c r="G152" t="s">
        <v>5</v>
      </c>
      <c r="H152" t="s">
        <v>1</v>
      </c>
      <c r="I152" s="74" t="s">
        <v>29</v>
      </c>
      <c r="J152" s="75">
        <v>220452</v>
      </c>
      <c r="K152" s="69">
        <v>6.7</v>
      </c>
      <c r="L152" s="82">
        <v>0.2965467980096772</v>
      </c>
    </row>
    <row r="153" spans="1:12" x14ac:dyDescent="0.25">
      <c r="A153" t="s">
        <v>7</v>
      </c>
      <c r="B153" s="78" t="s">
        <v>40</v>
      </c>
      <c r="C153" s="78" t="s">
        <v>40</v>
      </c>
      <c r="D153" s="80" t="s">
        <v>40</v>
      </c>
      <c r="E153" s="77" t="s">
        <v>45</v>
      </c>
      <c r="F153" t="s">
        <v>40</v>
      </c>
      <c r="G153" t="s">
        <v>31</v>
      </c>
      <c r="H153" t="s">
        <v>1</v>
      </c>
      <c r="I153" s="74" t="s">
        <v>36</v>
      </c>
      <c r="J153" s="75">
        <v>221155</v>
      </c>
      <c r="K153" s="69">
        <v>6.7</v>
      </c>
      <c r="L153" s="82">
        <v>1</v>
      </c>
    </row>
    <row r="154" spans="1:12" x14ac:dyDescent="0.25">
      <c r="A154" t="s">
        <v>7</v>
      </c>
      <c r="B154" s="78" t="s">
        <v>40</v>
      </c>
      <c r="C154" s="78" t="s">
        <v>40</v>
      </c>
      <c r="D154" s="80" t="s">
        <v>40</v>
      </c>
      <c r="E154" s="77" t="s">
        <v>42</v>
      </c>
      <c r="F154" t="s">
        <v>40</v>
      </c>
      <c r="G154" t="s">
        <v>32</v>
      </c>
      <c r="H154" t="s">
        <v>1</v>
      </c>
      <c r="I154" s="74" t="s">
        <v>35</v>
      </c>
      <c r="J154" s="75">
        <v>222390</v>
      </c>
      <c r="K154" s="69">
        <v>6.7</v>
      </c>
      <c r="L154" s="82">
        <v>0.52751053170898321</v>
      </c>
    </row>
    <row r="155" spans="1:12" x14ac:dyDescent="0.25">
      <c r="A155" t="s">
        <v>7</v>
      </c>
      <c r="B155" s="78" t="s">
        <v>40</v>
      </c>
      <c r="C155" s="78" t="s">
        <v>40</v>
      </c>
      <c r="D155" s="80" t="s">
        <v>40</v>
      </c>
      <c r="E155" s="77" t="s">
        <v>42</v>
      </c>
      <c r="F155" t="s">
        <v>40</v>
      </c>
      <c r="G155" t="s">
        <v>5</v>
      </c>
      <c r="H155" t="s">
        <v>1</v>
      </c>
      <c r="I155" s="74" t="s">
        <v>29</v>
      </c>
      <c r="J155" s="75">
        <v>227668</v>
      </c>
      <c r="K155" s="69">
        <v>6.7</v>
      </c>
      <c r="L155" s="82">
        <v>0.30240215709323714</v>
      </c>
    </row>
    <row r="156" spans="1:12" x14ac:dyDescent="0.25">
      <c r="A156" t="s">
        <v>7</v>
      </c>
      <c r="B156" s="78" t="s">
        <v>40</v>
      </c>
      <c r="C156" s="78" t="s">
        <v>40</v>
      </c>
      <c r="D156" s="80" t="s">
        <v>40</v>
      </c>
      <c r="E156" s="77" t="s">
        <v>41</v>
      </c>
      <c r="F156" t="s">
        <v>40</v>
      </c>
      <c r="G156" t="s">
        <v>5</v>
      </c>
      <c r="H156" t="s">
        <v>1</v>
      </c>
      <c r="I156" s="74" t="s">
        <v>34</v>
      </c>
      <c r="J156" s="75">
        <v>228032</v>
      </c>
      <c r="K156" s="69">
        <v>6.7</v>
      </c>
      <c r="L156" s="82">
        <v>0.32159125845821451</v>
      </c>
    </row>
    <row r="157" spans="1:12" x14ac:dyDescent="0.25">
      <c r="A157" t="s">
        <v>7</v>
      </c>
      <c r="B157" s="78" t="s">
        <v>40</v>
      </c>
      <c r="C157" s="78" t="s">
        <v>40</v>
      </c>
      <c r="D157" s="80" t="s">
        <v>40</v>
      </c>
      <c r="E157" s="77" t="s">
        <v>43</v>
      </c>
      <c r="F157" t="s">
        <v>40</v>
      </c>
      <c r="G157" t="s">
        <v>5</v>
      </c>
      <c r="H157" t="s">
        <v>1</v>
      </c>
      <c r="I157" s="74" t="s">
        <v>35</v>
      </c>
      <c r="J157" s="75">
        <v>231614</v>
      </c>
      <c r="K157" s="69">
        <v>6.7</v>
      </c>
      <c r="L157" s="82">
        <v>0.42835715725638657</v>
      </c>
    </row>
    <row r="158" spans="1:12" x14ac:dyDescent="0.25">
      <c r="A158" s="76" t="s">
        <v>7</v>
      </c>
      <c r="B158" s="78" t="s">
        <v>58</v>
      </c>
      <c r="C158" s="78" t="s">
        <v>40</v>
      </c>
      <c r="D158" s="80" t="s">
        <v>40</v>
      </c>
      <c r="E158" s="80" t="s">
        <v>40</v>
      </c>
      <c r="F158" t="s">
        <v>40</v>
      </c>
      <c r="G158" s="76" t="s">
        <v>5</v>
      </c>
      <c r="H158" s="76" t="s">
        <v>1</v>
      </c>
      <c r="I158" s="76" t="s">
        <v>34</v>
      </c>
      <c r="J158" s="75">
        <v>248451</v>
      </c>
      <c r="K158" s="69">
        <v>6.7</v>
      </c>
      <c r="L158" s="82">
        <v>0.33421038825822541</v>
      </c>
    </row>
    <row r="159" spans="1:12" x14ac:dyDescent="0.25">
      <c r="A159" t="s">
        <v>7</v>
      </c>
      <c r="B159" s="78" t="s">
        <v>40</v>
      </c>
      <c r="C159" s="78" t="s">
        <v>40</v>
      </c>
      <c r="D159" s="80" t="s">
        <v>40</v>
      </c>
      <c r="E159" s="77" t="s">
        <v>46</v>
      </c>
      <c r="F159" t="s">
        <v>40</v>
      </c>
      <c r="G159" t="s">
        <v>5</v>
      </c>
      <c r="H159" t="s">
        <v>1</v>
      </c>
      <c r="I159" s="74" t="s">
        <v>34</v>
      </c>
      <c r="J159" s="75">
        <v>256982</v>
      </c>
      <c r="K159" s="69">
        <v>5.9</v>
      </c>
      <c r="L159" s="82">
        <v>0.19073922192244461</v>
      </c>
    </row>
    <row r="160" spans="1:12" x14ac:dyDescent="0.25">
      <c r="A160" t="s">
        <v>7</v>
      </c>
      <c r="B160" s="78" t="s">
        <v>61</v>
      </c>
      <c r="C160" s="78" t="s">
        <v>40</v>
      </c>
      <c r="D160" s="80" t="s">
        <v>40</v>
      </c>
      <c r="E160" s="80" t="s">
        <v>40</v>
      </c>
      <c r="F160" t="s">
        <v>40</v>
      </c>
      <c r="G160" t="s">
        <v>32</v>
      </c>
      <c r="H160" t="s">
        <v>1</v>
      </c>
      <c r="I160" s="74" t="s">
        <v>29</v>
      </c>
      <c r="J160" s="75">
        <v>267085</v>
      </c>
      <c r="K160" s="69">
        <v>5.9</v>
      </c>
      <c r="L160" s="82">
        <v>0.18358451892105904</v>
      </c>
    </row>
    <row r="161" spans="1:12" x14ac:dyDescent="0.25">
      <c r="A161" t="s">
        <v>7</v>
      </c>
      <c r="B161" s="78" t="s">
        <v>58</v>
      </c>
      <c r="C161" s="78" t="s">
        <v>40</v>
      </c>
      <c r="D161" s="80" t="s">
        <v>40</v>
      </c>
      <c r="E161" s="80" t="s">
        <v>40</v>
      </c>
      <c r="F161" t="s">
        <v>40</v>
      </c>
      <c r="G161" t="s">
        <v>5</v>
      </c>
      <c r="H161" t="s">
        <v>1</v>
      </c>
      <c r="I161" s="74" t="s">
        <v>35</v>
      </c>
      <c r="J161" s="75">
        <v>274494</v>
      </c>
      <c r="K161" s="69">
        <v>5.9</v>
      </c>
      <c r="L161" s="82">
        <v>0.36924281373209739</v>
      </c>
    </row>
    <row r="162" spans="1:12" x14ac:dyDescent="0.25">
      <c r="A162" t="s">
        <v>7</v>
      </c>
      <c r="B162" s="78" t="s">
        <v>57</v>
      </c>
      <c r="C162" s="78" t="s">
        <v>40</v>
      </c>
      <c r="D162" s="80" t="s">
        <v>40</v>
      </c>
      <c r="E162" s="80" t="s">
        <v>40</v>
      </c>
      <c r="F162" t="s">
        <v>40</v>
      </c>
      <c r="G162" t="s">
        <v>32</v>
      </c>
      <c r="H162" t="s">
        <v>1</v>
      </c>
      <c r="I162" s="74" t="s">
        <v>35</v>
      </c>
      <c r="J162" s="75">
        <v>277042</v>
      </c>
      <c r="K162" s="69">
        <v>5.9</v>
      </c>
      <c r="L162" s="82">
        <v>0.62454800400371513</v>
      </c>
    </row>
    <row r="163" spans="1:12" x14ac:dyDescent="0.25">
      <c r="A163" t="s">
        <v>7</v>
      </c>
      <c r="B163" s="78" t="s">
        <v>40</v>
      </c>
      <c r="C163" s="78" t="s">
        <v>40</v>
      </c>
      <c r="D163" s="80" t="s">
        <v>40</v>
      </c>
      <c r="E163" t="s">
        <v>39</v>
      </c>
      <c r="F163" t="s">
        <v>40</v>
      </c>
      <c r="G163" t="s">
        <v>31</v>
      </c>
      <c r="H163" t="s">
        <v>1</v>
      </c>
      <c r="I163" s="74" t="s">
        <v>36</v>
      </c>
      <c r="J163" s="75">
        <v>279953</v>
      </c>
      <c r="K163" s="69">
        <v>5.9</v>
      </c>
      <c r="L163" s="82">
        <v>1</v>
      </c>
    </row>
    <row r="164" spans="1:12" x14ac:dyDescent="0.25">
      <c r="A164" t="s">
        <v>7</v>
      </c>
      <c r="B164" s="78" t="s">
        <v>40</v>
      </c>
      <c r="C164" s="78" t="s">
        <v>40</v>
      </c>
      <c r="D164" s="80" t="s">
        <v>40</v>
      </c>
      <c r="E164" s="77" t="s">
        <v>41</v>
      </c>
      <c r="F164" t="s">
        <v>40</v>
      </c>
      <c r="G164" t="s">
        <v>32</v>
      </c>
      <c r="H164" t="s">
        <v>1</v>
      </c>
      <c r="I164" s="74" t="s">
        <v>36</v>
      </c>
      <c r="J164" s="75">
        <v>280137</v>
      </c>
      <c r="K164" s="69">
        <v>5.9</v>
      </c>
      <c r="L164" s="82">
        <v>1</v>
      </c>
    </row>
    <row r="165" spans="1:12" x14ac:dyDescent="0.25">
      <c r="A165" t="s">
        <v>7</v>
      </c>
      <c r="B165" s="78" t="s">
        <v>57</v>
      </c>
      <c r="C165" s="78" t="s">
        <v>40</v>
      </c>
      <c r="D165" s="80" t="s">
        <v>40</v>
      </c>
      <c r="E165" s="80" t="s">
        <v>40</v>
      </c>
      <c r="F165" t="s">
        <v>40</v>
      </c>
      <c r="G165" t="s">
        <v>31</v>
      </c>
      <c r="H165" t="s">
        <v>1</v>
      </c>
      <c r="I165" s="74" t="s">
        <v>36</v>
      </c>
      <c r="J165" s="75">
        <v>288682</v>
      </c>
      <c r="K165" s="69">
        <v>5.9</v>
      </c>
      <c r="L165" s="82">
        <v>1</v>
      </c>
    </row>
    <row r="166" spans="1:12" x14ac:dyDescent="0.25">
      <c r="A166" t="s">
        <v>7</v>
      </c>
      <c r="B166" s="78" t="s">
        <v>40</v>
      </c>
      <c r="C166" s="78" t="s">
        <v>40</v>
      </c>
      <c r="D166" s="80" t="s">
        <v>40</v>
      </c>
      <c r="E166" s="77" t="s">
        <v>46</v>
      </c>
      <c r="F166" t="s">
        <v>40</v>
      </c>
      <c r="G166" t="s">
        <v>5</v>
      </c>
      <c r="H166" t="s">
        <v>1</v>
      </c>
      <c r="I166" s="74" t="s">
        <v>29</v>
      </c>
      <c r="J166" s="75">
        <v>296426</v>
      </c>
      <c r="K166" s="69">
        <v>5.9</v>
      </c>
      <c r="L166" s="82">
        <v>0.22001566100965267</v>
      </c>
    </row>
    <row r="167" spans="1:12" x14ac:dyDescent="0.25">
      <c r="A167" t="s">
        <v>7</v>
      </c>
      <c r="B167" s="78" t="s">
        <v>61</v>
      </c>
      <c r="C167" s="78" t="s">
        <v>40</v>
      </c>
      <c r="D167" s="80" t="s">
        <v>40</v>
      </c>
      <c r="E167" s="80" t="s">
        <v>40</v>
      </c>
      <c r="F167" t="s">
        <v>40</v>
      </c>
      <c r="G167" t="s">
        <v>32</v>
      </c>
      <c r="H167" t="s">
        <v>1</v>
      </c>
      <c r="I167" s="74" t="s">
        <v>34</v>
      </c>
      <c r="J167" s="75">
        <v>303913</v>
      </c>
      <c r="K167" s="69">
        <v>5.4</v>
      </c>
      <c r="L167" s="82">
        <v>0.208898747211022</v>
      </c>
    </row>
    <row r="168" spans="1:12" x14ac:dyDescent="0.25">
      <c r="A168" t="s">
        <v>7</v>
      </c>
      <c r="B168" s="78" t="s">
        <v>40</v>
      </c>
      <c r="C168" s="78" t="s">
        <v>40</v>
      </c>
      <c r="D168" s="80" t="s">
        <v>40</v>
      </c>
      <c r="E168" s="77" t="s">
        <v>41</v>
      </c>
      <c r="F168" t="s">
        <v>40</v>
      </c>
      <c r="G168" t="s">
        <v>5</v>
      </c>
      <c r="H168" t="s">
        <v>1</v>
      </c>
      <c r="I168" s="74" t="s">
        <v>35</v>
      </c>
      <c r="J168" s="75">
        <v>311202</v>
      </c>
      <c r="K168" s="69">
        <v>5.4</v>
      </c>
      <c r="L168" s="82">
        <v>0.43888508110578023</v>
      </c>
    </row>
    <row r="169" spans="1:12" x14ac:dyDescent="0.25">
      <c r="A169" t="s">
        <v>7</v>
      </c>
      <c r="B169" s="78" t="s">
        <v>58</v>
      </c>
      <c r="C169" s="78" t="s">
        <v>40</v>
      </c>
      <c r="D169" s="80" t="s">
        <v>40</v>
      </c>
      <c r="E169" s="80" t="s">
        <v>40</v>
      </c>
      <c r="F169" t="s">
        <v>40</v>
      </c>
      <c r="G169" t="s">
        <v>31</v>
      </c>
      <c r="H169" t="s">
        <v>1</v>
      </c>
      <c r="I169" s="74" t="s">
        <v>36</v>
      </c>
      <c r="J169" s="75">
        <v>318586</v>
      </c>
      <c r="K169" s="69">
        <v>5.4</v>
      </c>
      <c r="L169" s="82">
        <v>1</v>
      </c>
    </row>
    <row r="170" spans="1:12" x14ac:dyDescent="0.25">
      <c r="A170" s="76" t="s">
        <v>7</v>
      </c>
      <c r="B170" s="78" t="s">
        <v>40</v>
      </c>
      <c r="C170" s="78" t="s">
        <v>40</v>
      </c>
      <c r="D170" s="80" t="s">
        <v>40</v>
      </c>
      <c r="E170" s="77" t="s">
        <v>42</v>
      </c>
      <c r="F170" t="s">
        <v>40</v>
      </c>
      <c r="G170" s="76" t="s">
        <v>31</v>
      </c>
      <c r="H170" s="76" t="s">
        <v>1</v>
      </c>
      <c r="I170" s="76" t="s">
        <v>36</v>
      </c>
      <c r="J170" s="75">
        <v>331281</v>
      </c>
      <c r="K170" s="69">
        <v>5.4</v>
      </c>
      <c r="L170" s="82">
        <v>1</v>
      </c>
    </row>
    <row r="171" spans="1:12" x14ac:dyDescent="0.25">
      <c r="A171" t="s">
        <v>7</v>
      </c>
      <c r="B171" s="78" t="s">
        <v>40</v>
      </c>
      <c r="C171" s="78" t="s">
        <v>40</v>
      </c>
      <c r="D171" s="80" t="s">
        <v>40</v>
      </c>
      <c r="E171" s="77" t="s">
        <v>43</v>
      </c>
      <c r="F171" t="s">
        <v>40</v>
      </c>
      <c r="G171" t="s">
        <v>32</v>
      </c>
      <c r="H171" t="s">
        <v>1</v>
      </c>
      <c r="I171" s="74" t="s">
        <v>36</v>
      </c>
      <c r="J171" s="75">
        <v>347256</v>
      </c>
      <c r="K171" s="69">
        <v>5.4</v>
      </c>
      <c r="L171" s="82">
        <v>1</v>
      </c>
    </row>
    <row r="172" spans="1:12" x14ac:dyDescent="0.25">
      <c r="A172" t="s">
        <v>7</v>
      </c>
      <c r="B172" s="78" t="s">
        <v>40</v>
      </c>
      <c r="C172" s="78" t="s">
        <v>40</v>
      </c>
      <c r="D172" s="80" t="s">
        <v>40</v>
      </c>
      <c r="E172" s="77" t="s">
        <v>46</v>
      </c>
      <c r="F172" t="s">
        <v>40</v>
      </c>
      <c r="G172" t="s">
        <v>31</v>
      </c>
      <c r="H172" t="s">
        <v>1</v>
      </c>
      <c r="I172" s="74" t="s">
        <v>35</v>
      </c>
      <c r="J172" s="75">
        <v>353572</v>
      </c>
      <c r="K172" s="69">
        <v>5.4</v>
      </c>
      <c r="L172" s="82">
        <v>0.47813081483404735</v>
      </c>
    </row>
    <row r="173" spans="1:12" x14ac:dyDescent="0.25">
      <c r="A173" t="s">
        <v>7</v>
      </c>
      <c r="B173" s="78" t="s">
        <v>40</v>
      </c>
      <c r="C173" s="78" t="s">
        <v>40</v>
      </c>
      <c r="D173" s="80" t="s">
        <v>40</v>
      </c>
      <c r="E173" s="77" t="s">
        <v>42</v>
      </c>
      <c r="F173" t="s">
        <v>40</v>
      </c>
      <c r="G173" t="s">
        <v>5</v>
      </c>
      <c r="H173" t="s">
        <v>1</v>
      </c>
      <c r="I173" s="74" t="s">
        <v>35</v>
      </c>
      <c r="J173" s="75">
        <v>371382</v>
      </c>
      <c r="K173" s="69">
        <v>5.4</v>
      </c>
      <c r="L173" s="82">
        <v>0.49329162598872306</v>
      </c>
    </row>
    <row r="174" spans="1:12" x14ac:dyDescent="0.25">
      <c r="A174" s="74" t="s">
        <v>7</v>
      </c>
      <c r="B174" s="78" t="s">
        <v>40</v>
      </c>
      <c r="C174" s="78" t="s">
        <v>40</v>
      </c>
      <c r="D174" s="80" t="s">
        <v>40</v>
      </c>
      <c r="E174" s="77" t="s">
        <v>45</v>
      </c>
      <c r="F174" t="s">
        <v>40</v>
      </c>
      <c r="G174" s="74" t="s">
        <v>5</v>
      </c>
      <c r="H174" t="s">
        <v>1</v>
      </c>
      <c r="I174" s="74" t="s">
        <v>36</v>
      </c>
      <c r="J174" s="75">
        <v>403839</v>
      </c>
      <c r="K174" s="69">
        <v>4.7</v>
      </c>
      <c r="L174" s="82">
        <v>1</v>
      </c>
    </row>
    <row r="175" spans="1:12" x14ac:dyDescent="0.25">
      <c r="A175" s="74" t="s">
        <v>7</v>
      </c>
      <c r="B175" s="78" t="s">
        <v>40</v>
      </c>
      <c r="C175" s="78" t="s">
        <v>40</v>
      </c>
      <c r="D175" s="80" t="s">
        <v>40</v>
      </c>
      <c r="E175" s="77" t="s">
        <v>47</v>
      </c>
      <c r="F175" t="s">
        <v>40</v>
      </c>
      <c r="G175" s="74" t="s">
        <v>5</v>
      </c>
      <c r="H175" t="s">
        <v>1</v>
      </c>
      <c r="I175" s="74" t="s">
        <v>36</v>
      </c>
      <c r="J175" s="75">
        <v>405867</v>
      </c>
      <c r="K175" s="69">
        <v>4.7</v>
      </c>
      <c r="L175" s="82">
        <v>1</v>
      </c>
    </row>
    <row r="176" spans="1:12" x14ac:dyDescent="0.25">
      <c r="A176" t="s">
        <v>7</v>
      </c>
      <c r="B176" s="78" t="s">
        <v>57</v>
      </c>
      <c r="C176" s="78" t="s">
        <v>40</v>
      </c>
      <c r="D176" s="80" t="s">
        <v>40</v>
      </c>
      <c r="E176" s="80" t="s">
        <v>40</v>
      </c>
      <c r="F176" t="s">
        <v>40</v>
      </c>
      <c r="G176" t="s">
        <v>5</v>
      </c>
      <c r="H176" t="s">
        <v>1</v>
      </c>
      <c r="I176" s="74" t="s">
        <v>35</v>
      </c>
      <c r="J176" s="75">
        <v>420232</v>
      </c>
      <c r="K176" s="69">
        <v>4.7</v>
      </c>
      <c r="L176" s="82">
        <v>0.57387575621014109</v>
      </c>
    </row>
    <row r="177" spans="1:12" x14ac:dyDescent="0.25">
      <c r="A177" t="s">
        <v>7</v>
      </c>
      <c r="B177" s="78" t="s">
        <v>40</v>
      </c>
      <c r="C177" s="78" t="s">
        <v>40</v>
      </c>
      <c r="D177" s="80" t="s">
        <v>40</v>
      </c>
      <c r="E177" s="77" t="s">
        <v>42</v>
      </c>
      <c r="F177" t="s">
        <v>40</v>
      </c>
      <c r="G177" t="s">
        <v>32</v>
      </c>
      <c r="H177" t="s">
        <v>1</v>
      </c>
      <c r="I177" s="74" t="s">
        <v>36</v>
      </c>
      <c r="J177" s="75">
        <v>421584</v>
      </c>
      <c r="K177" s="69">
        <v>4.7</v>
      </c>
      <c r="L177" s="82">
        <v>1</v>
      </c>
    </row>
    <row r="178" spans="1:12" x14ac:dyDescent="0.25">
      <c r="A178" t="s">
        <v>7</v>
      </c>
      <c r="B178" s="78" t="s">
        <v>58</v>
      </c>
      <c r="C178" s="78" t="s">
        <v>40</v>
      </c>
      <c r="D178" s="80" t="s">
        <v>40</v>
      </c>
      <c r="E178" s="80" t="s">
        <v>40</v>
      </c>
      <c r="F178" t="s">
        <v>40</v>
      </c>
      <c r="G178" t="s">
        <v>32</v>
      </c>
      <c r="H178" t="s">
        <v>1</v>
      </c>
      <c r="I178" s="74" t="s">
        <v>36</v>
      </c>
      <c r="J178" s="75">
        <v>424811</v>
      </c>
      <c r="K178" s="69">
        <v>4.7</v>
      </c>
      <c r="L178" s="82">
        <v>1</v>
      </c>
    </row>
    <row r="179" spans="1:12" x14ac:dyDescent="0.25">
      <c r="A179" t="s">
        <v>7</v>
      </c>
      <c r="B179" s="78" t="s">
        <v>40</v>
      </c>
      <c r="C179" s="78" t="s">
        <v>40</v>
      </c>
      <c r="D179" s="80" t="s">
        <v>40</v>
      </c>
      <c r="E179" s="77" t="s">
        <v>41</v>
      </c>
      <c r="F179" t="s">
        <v>40</v>
      </c>
      <c r="G179" t="s">
        <v>31</v>
      </c>
      <c r="H179" t="s">
        <v>1</v>
      </c>
      <c r="I179" s="74" t="s">
        <v>36</v>
      </c>
      <c r="J179" s="75">
        <v>428937</v>
      </c>
      <c r="K179" s="69">
        <v>4.7</v>
      </c>
      <c r="L179" s="82">
        <v>1</v>
      </c>
    </row>
    <row r="180" spans="1:12" x14ac:dyDescent="0.25">
      <c r="A180" t="s">
        <v>7</v>
      </c>
      <c r="B180" s="78" t="s">
        <v>40</v>
      </c>
      <c r="C180" s="78" t="s">
        <v>40</v>
      </c>
      <c r="D180" s="80" t="s">
        <v>40</v>
      </c>
      <c r="E180" s="77" t="s">
        <v>46</v>
      </c>
      <c r="F180" t="s">
        <v>40</v>
      </c>
      <c r="G180" t="s">
        <v>32</v>
      </c>
      <c r="H180" t="s">
        <v>1</v>
      </c>
      <c r="I180" s="74" t="s">
        <v>35</v>
      </c>
      <c r="J180" s="75">
        <v>440315</v>
      </c>
      <c r="K180" s="69">
        <v>4.7</v>
      </c>
      <c r="L180" s="82">
        <v>0.72443226221481494</v>
      </c>
    </row>
    <row r="181" spans="1:12" x14ac:dyDescent="0.25">
      <c r="A181" t="s">
        <v>7</v>
      </c>
      <c r="B181" s="78" t="s">
        <v>57</v>
      </c>
      <c r="C181" s="78" t="s">
        <v>40</v>
      </c>
      <c r="D181" s="80" t="s">
        <v>40</v>
      </c>
      <c r="E181" s="80" t="s">
        <v>40</v>
      </c>
      <c r="F181" t="s">
        <v>40</v>
      </c>
      <c r="G181" t="s">
        <v>32</v>
      </c>
      <c r="H181" t="s">
        <v>1</v>
      </c>
      <c r="I181" s="74" t="s">
        <v>36</v>
      </c>
      <c r="J181" s="75">
        <v>443588</v>
      </c>
      <c r="K181" s="69">
        <v>4.7</v>
      </c>
      <c r="L181" s="82">
        <v>1</v>
      </c>
    </row>
    <row r="182" spans="1:12" x14ac:dyDescent="0.25">
      <c r="A182" s="76" t="s">
        <v>7</v>
      </c>
      <c r="B182" s="78" t="s">
        <v>61</v>
      </c>
      <c r="C182" s="78" t="s">
        <v>40</v>
      </c>
      <c r="D182" s="80" t="s">
        <v>40</v>
      </c>
      <c r="E182" s="80" t="s">
        <v>40</v>
      </c>
      <c r="F182" t="s">
        <v>40</v>
      </c>
      <c r="G182" s="76" t="s">
        <v>31</v>
      </c>
      <c r="H182" s="76" t="s">
        <v>1</v>
      </c>
      <c r="I182" s="76" t="s">
        <v>29</v>
      </c>
      <c r="J182" s="75">
        <v>455301</v>
      </c>
      <c r="K182" s="69">
        <v>4.4000000000000004</v>
      </c>
      <c r="L182" s="82">
        <v>0.25512418575330953</v>
      </c>
    </row>
    <row r="183" spans="1:12" x14ac:dyDescent="0.25">
      <c r="A183" t="s">
        <v>7</v>
      </c>
      <c r="B183" s="78" t="s">
        <v>40</v>
      </c>
      <c r="C183" s="78" t="s">
        <v>40</v>
      </c>
      <c r="D183" s="80" t="s">
        <v>40</v>
      </c>
      <c r="E183" s="77" t="s">
        <v>48</v>
      </c>
      <c r="F183" t="s">
        <v>40</v>
      </c>
      <c r="G183" t="s">
        <v>32</v>
      </c>
      <c r="H183" t="s">
        <v>1</v>
      </c>
      <c r="I183" s="74" t="s">
        <v>34</v>
      </c>
      <c r="J183" s="75">
        <v>470675</v>
      </c>
      <c r="K183" s="69">
        <v>4.4000000000000004</v>
      </c>
      <c r="L183" s="82">
        <v>0.2012044695670091</v>
      </c>
    </row>
    <row r="184" spans="1:12" ht="15.75" customHeight="1" x14ac:dyDescent="0.25">
      <c r="A184" t="s">
        <v>7</v>
      </c>
      <c r="B184" s="78" t="s">
        <v>62</v>
      </c>
      <c r="C184" s="78" t="s">
        <v>40</v>
      </c>
      <c r="D184" s="80" t="s">
        <v>40</v>
      </c>
      <c r="E184" s="80" t="s">
        <v>40</v>
      </c>
      <c r="F184" t="s">
        <v>40</v>
      </c>
      <c r="G184" t="s">
        <v>32</v>
      </c>
      <c r="H184" t="s">
        <v>1</v>
      </c>
      <c r="I184" s="74" t="s">
        <v>34</v>
      </c>
      <c r="J184" s="75">
        <v>472500</v>
      </c>
      <c r="K184" s="69">
        <v>4.4000000000000004</v>
      </c>
      <c r="L184" s="82">
        <v>0.2008138805954291</v>
      </c>
    </row>
    <row r="185" spans="1:12" x14ac:dyDescent="0.25">
      <c r="A185" s="74" t="s">
        <v>7</v>
      </c>
      <c r="B185" s="78" t="s">
        <v>40</v>
      </c>
      <c r="C185" s="78" t="s">
        <v>40</v>
      </c>
      <c r="D185" s="80" t="s">
        <v>40</v>
      </c>
      <c r="E185" t="s">
        <v>39</v>
      </c>
      <c r="F185" t="s">
        <v>40</v>
      </c>
      <c r="G185" s="74" t="s">
        <v>5</v>
      </c>
      <c r="H185" t="s">
        <v>1</v>
      </c>
      <c r="I185" s="74" t="s">
        <v>36</v>
      </c>
      <c r="J185" s="75">
        <v>486272</v>
      </c>
      <c r="K185" s="69">
        <v>4.4000000000000004</v>
      </c>
      <c r="L185" s="82">
        <v>1</v>
      </c>
    </row>
    <row r="186" spans="1:12" ht="15.75" customHeight="1" x14ac:dyDescent="0.25">
      <c r="A186" t="s">
        <v>7</v>
      </c>
      <c r="B186" s="78" t="s">
        <v>40</v>
      </c>
      <c r="C186" s="78" t="s">
        <v>40</v>
      </c>
      <c r="D186" s="80" t="s">
        <v>40</v>
      </c>
      <c r="E186" s="77" t="s">
        <v>48</v>
      </c>
      <c r="F186" t="s">
        <v>40</v>
      </c>
      <c r="G186" t="s">
        <v>32</v>
      </c>
      <c r="H186" t="s">
        <v>1</v>
      </c>
      <c r="I186" s="74" t="s">
        <v>29</v>
      </c>
      <c r="J186" s="75">
        <v>535007</v>
      </c>
      <c r="K186" s="69">
        <v>4.0999999999999996</v>
      </c>
      <c r="L186" s="82">
        <v>0.22870515674220393</v>
      </c>
    </row>
    <row r="187" spans="1:12" ht="16.5" customHeight="1" x14ac:dyDescent="0.25">
      <c r="A187" t="s">
        <v>7</v>
      </c>
      <c r="B187" s="78" t="s">
        <v>62</v>
      </c>
      <c r="C187" s="78" t="s">
        <v>40</v>
      </c>
      <c r="D187" s="80" t="s">
        <v>40</v>
      </c>
      <c r="E187" s="80" t="s">
        <v>40</v>
      </c>
      <c r="F187" t="s">
        <v>40</v>
      </c>
      <c r="G187" t="s">
        <v>32</v>
      </c>
      <c r="H187" t="s">
        <v>1</v>
      </c>
      <c r="I187" s="74" t="s">
        <v>29</v>
      </c>
      <c r="J187" s="75">
        <v>538969</v>
      </c>
      <c r="K187" s="69">
        <v>4.0999999999999996</v>
      </c>
      <c r="L187" s="82">
        <v>0.2290633998108737</v>
      </c>
    </row>
    <row r="188" spans="1:12" x14ac:dyDescent="0.25">
      <c r="A188" s="74" t="s">
        <v>7</v>
      </c>
      <c r="B188" s="78" t="s">
        <v>40</v>
      </c>
      <c r="C188" s="78" t="s">
        <v>40</v>
      </c>
      <c r="D188" s="80" t="s">
        <v>40</v>
      </c>
      <c r="E188" s="77" t="s">
        <v>43</v>
      </c>
      <c r="F188" t="s">
        <v>40</v>
      </c>
      <c r="G188" s="74" t="s">
        <v>5</v>
      </c>
      <c r="H188" t="s">
        <v>1</v>
      </c>
      <c r="I188" s="74" t="s">
        <v>36</v>
      </c>
      <c r="J188" s="75">
        <v>540703</v>
      </c>
      <c r="K188" s="69">
        <v>4.0999999999999996</v>
      </c>
      <c r="L188" s="82">
        <v>1</v>
      </c>
    </row>
    <row r="189" spans="1:12" ht="16.5" customHeight="1" x14ac:dyDescent="0.25">
      <c r="A189" t="s">
        <v>7</v>
      </c>
      <c r="B189" s="78" t="s">
        <v>61</v>
      </c>
      <c r="C189" s="78" t="s">
        <v>40</v>
      </c>
      <c r="D189" s="80" t="s">
        <v>40</v>
      </c>
      <c r="E189" s="80" t="s">
        <v>40</v>
      </c>
      <c r="F189" t="s">
        <v>40</v>
      </c>
      <c r="G189" t="s">
        <v>31</v>
      </c>
      <c r="H189" t="s">
        <v>1</v>
      </c>
      <c r="I189" s="74" t="s">
        <v>34</v>
      </c>
      <c r="J189" s="75">
        <v>544911</v>
      </c>
      <c r="K189" s="69">
        <v>4.0999999999999996</v>
      </c>
      <c r="L189" s="82">
        <v>0.30533641521328009</v>
      </c>
    </row>
    <row r="190" spans="1:12" x14ac:dyDescent="0.25">
      <c r="A190" t="s">
        <v>7</v>
      </c>
      <c r="B190" s="78" t="s">
        <v>40</v>
      </c>
      <c r="C190" s="78" t="s">
        <v>40</v>
      </c>
      <c r="D190" s="80" t="s">
        <v>40</v>
      </c>
      <c r="E190" s="77" t="s">
        <v>46</v>
      </c>
      <c r="F190" t="s">
        <v>40</v>
      </c>
      <c r="G190" t="s">
        <v>32</v>
      </c>
      <c r="H190" t="s">
        <v>1</v>
      </c>
      <c r="I190" s="74" t="s">
        <v>36</v>
      </c>
      <c r="J190" s="75">
        <v>607807</v>
      </c>
      <c r="K190" s="69">
        <v>4.0999999999999996</v>
      </c>
      <c r="L190" s="82">
        <v>1</v>
      </c>
    </row>
    <row r="191" spans="1:12" x14ac:dyDescent="0.25">
      <c r="A191" t="s">
        <v>7</v>
      </c>
      <c r="B191" s="78" t="s">
        <v>62</v>
      </c>
      <c r="C191" s="78" t="s">
        <v>40</v>
      </c>
      <c r="D191" s="80" t="s">
        <v>40</v>
      </c>
      <c r="E191" s="80" t="s">
        <v>40</v>
      </c>
      <c r="F191" t="s">
        <v>40</v>
      </c>
      <c r="G191" t="s">
        <v>31</v>
      </c>
      <c r="H191" t="s">
        <v>1</v>
      </c>
      <c r="I191" s="74" t="s">
        <v>29</v>
      </c>
      <c r="J191" s="75">
        <v>632063</v>
      </c>
      <c r="K191" s="69">
        <v>4.0999999999999996</v>
      </c>
      <c r="L191" s="82">
        <v>0.26238351665139015</v>
      </c>
    </row>
    <row r="192" spans="1:12" x14ac:dyDescent="0.25">
      <c r="A192" t="s">
        <v>7</v>
      </c>
      <c r="B192" s="78" t="s">
        <v>40</v>
      </c>
      <c r="C192" s="78" t="s">
        <v>40</v>
      </c>
      <c r="D192" s="80" t="s">
        <v>40</v>
      </c>
      <c r="E192" s="77" t="s">
        <v>48</v>
      </c>
      <c r="F192" t="s">
        <v>40</v>
      </c>
      <c r="G192" t="s">
        <v>31</v>
      </c>
      <c r="H192" t="s">
        <v>1</v>
      </c>
      <c r="I192" s="74" t="s">
        <v>29</v>
      </c>
      <c r="J192" s="75">
        <v>633219</v>
      </c>
      <c r="K192" s="69">
        <v>4.0999999999999996</v>
      </c>
      <c r="L192" s="82">
        <v>0.26357865976021388</v>
      </c>
    </row>
    <row r="193" spans="1:12" x14ac:dyDescent="0.25">
      <c r="A193" s="74" t="s">
        <v>7</v>
      </c>
      <c r="B193" s="78" t="s">
        <v>40</v>
      </c>
      <c r="C193" s="78" t="s">
        <v>40</v>
      </c>
      <c r="D193" s="80" t="s">
        <v>40</v>
      </c>
      <c r="E193" s="77" t="s">
        <v>41</v>
      </c>
      <c r="F193" t="s">
        <v>40</v>
      </c>
      <c r="G193" s="74" t="s">
        <v>5</v>
      </c>
      <c r="H193" t="s">
        <v>1</v>
      </c>
      <c r="I193" s="74" t="s">
        <v>36</v>
      </c>
      <c r="J193" s="75">
        <v>709074</v>
      </c>
      <c r="K193" s="69">
        <v>4.0999999999999996</v>
      </c>
      <c r="L193" s="82">
        <v>1</v>
      </c>
    </row>
    <row r="194" spans="1:12" x14ac:dyDescent="0.25">
      <c r="A194" s="76" t="s">
        <v>7</v>
      </c>
      <c r="B194" s="78" t="s">
        <v>61</v>
      </c>
      <c r="C194" s="78" t="s">
        <v>40</v>
      </c>
      <c r="D194" s="80" t="s">
        <v>40</v>
      </c>
      <c r="E194" s="80" t="s">
        <v>40</v>
      </c>
      <c r="F194" t="s">
        <v>40</v>
      </c>
      <c r="G194" s="76" t="s">
        <v>5</v>
      </c>
      <c r="H194" s="76" t="s">
        <v>1</v>
      </c>
      <c r="I194" s="76" t="s">
        <v>29</v>
      </c>
      <c r="J194" s="75">
        <v>722386</v>
      </c>
      <c r="K194" s="69">
        <v>4.0999999999999996</v>
      </c>
      <c r="L194" s="82">
        <v>0.22299587678065999</v>
      </c>
    </row>
    <row r="195" spans="1:12" x14ac:dyDescent="0.25">
      <c r="A195" s="74" t="s">
        <v>7</v>
      </c>
      <c r="B195" s="78" t="s">
        <v>57</v>
      </c>
      <c r="C195" s="78" t="s">
        <v>40</v>
      </c>
      <c r="D195" s="80" t="s">
        <v>40</v>
      </c>
      <c r="E195" s="80" t="s">
        <v>40</v>
      </c>
      <c r="F195" t="s">
        <v>40</v>
      </c>
      <c r="G195" s="74" t="s">
        <v>5</v>
      </c>
      <c r="H195" t="s">
        <v>1</v>
      </c>
      <c r="I195" s="74" t="s">
        <v>36</v>
      </c>
      <c r="J195" s="75">
        <v>732270</v>
      </c>
      <c r="K195" s="69">
        <v>4.0999999999999996</v>
      </c>
      <c r="L195" s="82">
        <v>1</v>
      </c>
    </row>
    <row r="196" spans="1:12" ht="15" customHeight="1" x14ac:dyDescent="0.25">
      <c r="A196" t="s">
        <v>7</v>
      </c>
      <c r="B196" s="78" t="s">
        <v>40</v>
      </c>
      <c r="C196" s="78" t="s">
        <v>40</v>
      </c>
      <c r="D196" s="80" t="s">
        <v>40</v>
      </c>
      <c r="E196" s="77" t="s">
        <v>48</v>
      </c>
      <c r="F196" t="s">
        <v>40</v>
      </c>
      <c r="G196" t="s">
        <v>31</v>
      </c>
      <c r="H196" t="s">
        <v>1</v>
      </c>
      <c r="I196" s="74" t="s">
        <v>34</v>
      </c>
      <c r="J196" s="75">
        <v>737478</v>
      </c>
      <c r="K196" s="69">
        <v>4.0999999999999996</v>
      </c>
      <c r="L196" s="82">
        <v>0.30697667448804128</v>
      </c>
    </row>
    <row r="197" spans="1:12" x14ac:dyDescent="0.25">
      <c r="A197" t="s">
        <v>7</v>
      </c>
      <c r="B197" s="78" t="s">
        <v>40</v>
      </c>
      <c r="C197" s="78" t="s">
        <v>40</v>
      </c>
      <c r="D197" s="80" t="s">
        <v>40</v>
      </c>
      <c r="E197" s="77" t="s">
        <v>46</v>
      </c>
      <c r="F197" t="s">
        <v>40</v>
      </c>
      <c r="G197" t="s">
        <v>31</v>
      </c>
      <c r="H197" t="s">
        <v>1</v>
      </c>
      <c r="I197" s="74" t="s">
        <v>36</v>
      </c>
      <c r="J197" s="75">
        <v>739488</v>
      </c>
      <c r="K197" s="69">
        <v>4.0999999999999996</v>
      </c>
      <c r="L197" s="82">
        <v>1</v>
      </c>
    </row>
    <row r="198" spans="1:12" ht="15.75" customHeight="1" x14ac:dyDescent="0.25">
      <c r="A198" t="s">
        <v>7</v>
      </c>
      <c r="B198" s="78" t="s">
        <v>62</v>
      </c>
      <c r="C198" s="78" t="s">
        <v>40</v>
      </c>
      <c r="D198" s="80" t="s">
        <v>40</v>
      </c>
      <c r="E198" s="80" t="s">
        <v>40</v>
      </c>
      <c r="F198" t="s">
        <v>40</v>
      </c>
      <c r="G198" t="s">
        <v>31</v>
      </c>
      <c r="H198" t="s">
        <v>1</v>
      </c>
      <c r="I198" s="74" t="s">
        <v>34</v>
      </c>
      <c r="J198" s="75">
        <v>739646</v>
      </c>
      <c r="K198" s="69">
        <v>4.0999999999999996</v>
      </c>
      <c r="L198" s="82">
        <v>0.30704363102591692</v>
      </c>
    </row>
    <row r="199" spans="1:12" ht="15" customHeight="1" x14ac:dyDescent="0.25">
      <c r="A199" s="74" t="s">
        <v>7</v>
      </c>
      <c r="B199" s="78" t="s">
        <v>58</v>
      </c>
      <c r="C199" s="78" t="s">
        <v>40</v>
      </c>
      <c r="D199" s="80" t="s">
        <v>40</v>
      </c>
      <c r="E199" s="80" t="s">
        <v>40</v>
      </c>
      <c r="F199" t="s">
        <v>40</v>
      </c>
      <c r="G199" s="74" t="s">
        <v>5</v>
      </c>
      <c r="H199" t="s">
        <v>1</v>
      </c>
      <c r="I199" s="74" t="s">
        <v>36</v>
      </c>
      <c r="J199" s="75">
        <v>743397</v>
      </c>
      <c r="K199" s="69">
        <v>4.0999999999999996</v>
      </c>
      <c r="L199" s="82">
        <v>1</v>
      </c>
    </row>
    <row r="200" spans="1:12" x14ac:dyDescent="0.25">
      <c r="A200" s="74" t="s">
        <v>7</v>
      </c>
      <c r="B200" s="78" t="s">
        <v>40</v>
      </c>
      <c r="C200" s="78" t="s">
        <v>40</v>
      </c>
      <c r="D200" s="80" t="s">
        <v>40</v>
      </c>
      <c r="E200" s="77" t="s">
        <v>42</v>
      </c>
      <c r="F200" t="s">
        <v>40</v>
      </c>
      <c r="G200" s="74" t="s">
        <v>5</v>
      </c>
      <c r="H200" t="s">
        <v>1</v>
      </c>
      <c r="I200" s="74" t="s">
        <v>36</v>
      </c>
      <c r="J200" s="75">
        <v>752865</v>
      </c>
      <c r="K200" s="69">
        <v>3.2</v>
      </c>
      <c r="L200" s="82">
        <v>1</v>
      </c>
    </row>
    <row r="201" spans="1:12" ht="15.75" customHeight="1" x14ac:dyDescent="0.25">
      <c r="A201" t="s">
        <v>7</v>
      </c>
      <c r="B201" s="78" t="s">
        <v>61</v>
      </c>
      <c r="C201" s="78" t="s">
        <v>40</v>
      </c>
      <c r="D201" s="80" t="s">
        <v>40</v>
      </c>
      <c r="E201" s="80" t="s">
        <v>40</v>
      </c>
      <c r="F201" t="s">
        <v>40</v>
      </c>
      <c r="G201" t="s">
        <v>31</v>
      </c>
      <c r="H201" t="s">
        <v>1</v>
      </c>
      <c r="I201" s="74" t="s">
        <v>35</v>
      </c>
      <c r="J201" s="75">
        <v>784413</v>
      </c>
      <c r="K201" s="69">
        <v>3.2</v>
      </c>
      <c r="L201" s="82">
        <v>0.43953939903341038</v>
      </c>
    </row>
    <row r="202" spans="1:12" x14ac:dyDescent="0.25">
      <c r="A202" t="s">
        <v>7</v>
      </c>
      <c r="B202" s="78" t="s">
        <v>40</v>
      </c>
      <c r="C202" s="78" t="s">
        <v>40</v>
      </c>
      <c r="D202" s="80" t="s">
        <v>40</v>
      </c>
      <c r="E202" s="77" t="s">
        <v>46</v>
      </c>
      <c r="F202" t="s">
        <v>40</v>
      </c>
      <c r="G202" t="s">
        <v>5</v>
      </c>
      <c r="H202" t="s">
        <v>1</v>
      </c>
      <c r="I202" s="74" t="s">
        <v>35</v>
      </c>
      <c r="J202" s="75">
        <v>793887</v>
      </c>
      <c r="K202" s="69">
        <v>3.2</v>
      </c>
      <c r="L202" s="82">
        <v>0.58924511706790272</v>
      </c>
    </row>
    <row r="203" spans="1:12" x14ac:dyDescent="0.25">
      <c r="A203" t="s">
        <v>7</v>
      </c>
      <c r="B203" s="78" t="s">
        <v>61</v>
      </c>
      <c r="C203" s="78" t="s">
        <v>40</v>
      </c>
      <c r="D203" s="80" t="s">
        <v>40</v>
      </c>
      <c r="E203" s="80" t="s">
        <v>40</v>
      </c>
      <c r="F203" t="s">
        <v>40</v>
      </c>
      <c r="G203" t="s">
        <v>5</v>
      </c>
      <c r="H203" t="s">
        <v>1</v>
      </c>
      <c r="I203" s="74" t="s">
        <v>34</v>
      </c>
      <c r="J203" s="75">
        <v>848824</v>
      </c>
      <c r="K203" s="69">
        <v>3.2</v>
      </c>
      <c r="L203" s="82">
        <v>0.26202646799974932</v>
      </c>
    </row>
    <row r="204" spans="1:12" x14ac:dyDescent="0.25">
      <c r="A204" t="s">
        <v>7</v>
      </c>
      <c r="B204" s="78" t="s">
        <v>61</v>
      </c>
      <c r="C204" s="78" t="s">
        <v>40</v>
      </c>
      <c r="D204" s="80" t="s">
        <v>40</v>
      </c>
      <c r="E204" s="80" t="s">
        <v>40</v>
      </c>
      <c r="F204" t="s">
        <v>40</v>
      </c>
      <c r="G204" t="s">
        <v>32</v>
      </c>
      <c r="H204" t="s">
        <v>1</v>
      </c>
      <c r="I204" s="74" t="s">
        <v>35</v>
      </c>
      <c r="J204" s="75">
        <v>883836</v>
      </c>
      <c r="K204" s="69">
        <v>3.2</v>
      </c>
      <c r="L204" s="82">
        <v>0.60751673386791893</v>
      </c>
    </row>
    <row r="205" spans="1:12" x14ac:dyDescent="0.25">
      <c r="A205" t="s">
        <v>7</v>
      </c>
      <c r="B205" s="78" t="s">
        <v>40</v>
      </c>
      <c r="C205" s="78" t="s">
        <v>40</v>
      </c>
      <c r="D205" s="80" t="s">
        <v>40</v>
      </c>
      <c r="E205" s="77" t="s">
        <v>48</v>
      </c>
      <c r="F205" t="s">
        <v>40</v>
      </c>
      <c r="G205" t="s">
        <v>31</v>
      </c>
      <c r="H205" t="s">
        <v>1</v>
      </c>
      <c r="I205" s="74" t="s">
        <v>35</v>
      </c>
      <c r="J205" s="75">
        <v>1031694</v>
      </c>
      <c r="K205" s="69">
        <v>2.7</v>
      </c>
      <c r="L205" s="82">
        <v>0.42944466575174484</v>
      </c>
    </row>
    <row r="206" spans="1:12" x14ac:dyDescent="0.25">
      <c r="A206" s="76" t="s">
        <v>7</v>
      </c>
      <c r="B206" s="78" t="s">
        <v>62</v>
      </c>
      <c r="C206" s="78" t="s">
        <v>40</v>
      </c>
      <c r="D206" s="80" t="s">
        <v>40</v>
      </c>
      <c r="E206" s="80" t="s">
        <v>40</v>
      </c>
      <c r="F206" t="s">
        <v>40</v>
      </c>
      <c r="G206" s="76" t="s">
        <v>31</v>
      </c>
      <c r="H206" s="76" t="s">
        <v>1</v>
      </c>
      <c r="I206" s="76" t="s">
        <v>35</v>
      </c>
      <c r="J206" s="75">
        <v>1037219</v>
      </c>
      <c r="K206" s="69">
        <v>2.7</v>
      </c>
      <c r="L206" s="82">
        <v>0.43057285232269293</v>
      </c>
    </row>
    <row r="207" spans="1:12" ht="15.75" customHeight="1" x14ac:dyDescent="0.25">
      <c r="A207" t="s">
        <v>7</v>
      </c>
      <c r="B207" s="78" t="s">
        <v>40</v>
      </c>
      <c r="C207" s="78" t="s">
        <v>40</v>
      </c>
      <c r="D207" s="80" t="s">
        <v>40</v>
      </c>
      <c r="E207" s="77" t="s">
        <v>48</v>
      </c>
      <c r="F207" t="s">
        <v>40</v>
      </c>
      <c r="G207" t="s">
        <v>5</v>
      </c>
      <c r="H207" t="s">
        <v>1</v>
      </c>
      <c r="I207" s="74" t="s">
        <v>29</v>
      </c>
      <c r="J207" s="75">
        <v>1168226</v>
      </c>
      <c r="K207" s="69">
        <v>2.7</v>
      </c>
      <c r="L207" s="82">
        <v>0.2463739629726017</v>
      </c>
    </row>
    <row r="208" spans="1:12" x14ac:dyDescent="0.25">
      <c r="A208" t="s">
        <v>7</v>
      </c>
      <c r="B208" s="78" t="s">
        <v>62</v>
      </c>
      <c r="C208" s="78" t="s">
        <v>40</v>
      </c>
      <c r="D208" s="80" t="s">
        <v>40</v>
      </c>
      <c r="E208" s="80" t="s">
        <v>40</v>
      </c>
      <c r="F208" t="s">
        <v>40</v>
      </c>
      <c r="G208" t="s">
        <v>5</v>
      </c>
      <c r="H208" t="s">
        <v>1</v>
      </c>
      <c r="I208" s="74" t="s">
        <v>29</v>
      </c>
      <c r="J208" s="75">
        <v>1171032</v>
      </c>
      <c r="K208" s="69">
        <v>2.7</v>
      </c>
      <c r="L208" s="82">
        <v>0.24591939314380348</v>
      </c>
    </row>
    <row r="209" spans="1:12" x14ac:dyDescent="0.25">
      <c r="A209" t="s">
        <v>7</v>
      </c>
      <c r="B209" s="78" t="s">
        <v>40</v>
      </c>
      <c r="C209" s="78" t="s">
        <v>40</v>
      </c>
      <c r="D209" s="80" t="s">
        <v>40</v>
      </c>
      <c r="E209" s="77" t="s">
        <v>48</v>
      </c>
      <c r="F209" t="s">
        <v>40</v>
      </c>
      <c r="G209" t="s">
        <v>5</v>
      </c>
      <c r="H209" t="s">
        <v>1</v>
      </c>
      <c r="I209" s="74" t="s">
        <v>34</v>
      </c>
      <c r="J209" s="75">
        <v>1208153</v>
      </c>
      <c r="K209" s="69">
        <v>2.7</v>
      </c>
      <c r="L209" s="82">
        <v>0.25479439978842933</v>
      </c>
    </row>
    <row r="210" spans="1:12" x14ac:dyDescent="0.25">
      <c r="A210" t="s">
        <v>7</v>
      </c>
      <c r="B210" s="78" t="s">
        <v>62</v>
      </c>
      <c r="C210" s="78" t="s">
        <v>40</v>
      </c>
      <c r="D210" s="80" t="s">
        <v>40</v>
      </c>
      <c r="E210" s="80" t="s">
        <v>40</v>
      </c>
      <c r="F210" t="s">
        <v>40</v>
      </c>
      <c r="G210" t="s">
        <v>5</v>
      </c>
      <c r="H210" t="s">
        <v>1</v>
      </c>
      <c r="I210" s="74" t="s">
        <v>34</v>
      </c>
      <c r="J210" s="75">
        <v>1212146</v>
      </c>
      <c r="K210" s="69">
        <v>2.7</v>
      </c>
      <c r="L210" s="82">
        <v>0.25455342699575145</v>
      </c>
    </row>
    <row r="211" spans="1:12" x14ac:dyDescent="0.25">
      <c r="A211" t="s">
        <v>7</v>
      </c>
      <c r="B211" s="78" t="s">
        <v>40</v>
      </c>
      <c r="C211" s="78" t="s">
        <v>40</v>
      </c>
      <c r="D211" s="80" t="s">
        <v>40</v>
      </c>
      <c r="E211" s="77" t="s">
        <v>48</v>
      </c>
      <c r="F211" t="s">
        <v>40</v>
      </c>
      <c r="G211" t="s">
        <v>32</v>
      </c>
      <c r="H211" t="s">
        <v>1</v>
      </c>
      <c r="I211" s="74" t="s">
        <v>35</v>
      </c>
      <c r="J211" s="75">
        <v>1333605</v>
      </c>
      <c r="K211" s="69">
        <v>2.7</v>
      </c>
      <c r="L211" s="82">
        <v>0.57009037369078697</v>
      </c>
    </row>
    <row r="212" spans="1:12" x14ac:dyDescent="0.25">
      <c r="A212" t="s">
        <v>7</v>
      </c>
      <c r="B212" s="78" t="s">
        <v>62</v>
      </c>
      <c r="C212" s="78" t="s">
        <v>40</v>
      </c>
      <c r="D212" s="80" t="s">
        <v>40</v>
      </c>
      <c r="E212" s="80" t="s">
        <v>40</v>
      </c>
      <c r="F212" t="s">
        <v>40</v>
      </c>
      <c r="G212" t="s">
        <v>32</v>
      </c>
      <c r="H212" t="s">
        <v>1</v>
      </c>
      <c r="I212" s="74" t="s">
        <v>35</v>
      </c>
      <c r="J212" s="75">
        <v>1341456</v>
      </c>
      <c r="K212" s="69">
        <v>2.7</v>
      </c>
      <c r="L212" s="82">
        <v>0.5701227195936972</v>
      </c>
    </row>
    <row r="213" spans="1:12" x14ac:dyDescent="0.25">
      <c r="A213" s="74" t="s">
        <v>7</v>
      </c>
      <c r="B213" s="78" t="s">
        <v>40</v>
      </c>
      <c r="C213" s="78" t="s">
        <v>40</v>
      </c>
      <c r="D213" s="80" t="s">
        <v>40</v>
      </c>
      <c r="E213" s="77" t="s">
        <v>46</v>
      </c>
      <c r="F213" t="s">
        <v>40</v>
      </c>
      <c r="G213" s="74" t="s">
        <v>5</v>
      </c>
      <c r="H213" t="s">
        <v>1</v>
      </c>
      <c r="I213" s="74" t="s">
        <v>36</v>
      </c>
      <c r="J213" s="75">
        <v>1347295</v>
      </c>
      <c r="K213" s="69">
        <v>2.7</v>
      </c>
      <c r="L213" s="82">
        <v>1</v>
      </c>
    </row>
    <row r="214" spans="1:12" x14ac:dyDescent="0.25">
      <c r="A214" t="s">
        <v>7</v>
      </c>
      <c r="B214" s="78" t="s">
        <v>61</v>
      </c>
      <c r="C214" s="78" t="s">
        <v>40</v>
      </c>
      <c r="D214" s="80" t="s">
        <v>40</v>
      </c>
      <c r="E214" s="80" t="s">
        <v>40</v>
      </c>
      <c r="F214" t="s">
        <v>40</v>
      </c>
      <c r="G214" t="s">
        <v>32</v>
      </c>
      <c r="H214" t="s">
        <v>1</v>
      </c>
      <c r="I214" s="74" t="s">
        <v>36</v>
      </c>
      <c r="J214" s="75">
        <v>1454834</v>
      </c>
      <c r="K214" s="69">
        <v>2.7</v>
      </c>
      <c r="L214" s="82">
        <v>1</v>
      </c>
    </row>
    <row r="215" spans="1:12" x14ac:dyDescent="0.25">
      <c r="A215" t="s">
        <v>7</v>
      </c>
      <c r="B215" s="78" t="s">
        <v>61</v>
      </c>
      <c r="C215" s="78" t="s">
        <v>40</v>
      </c>
      <c r="D215" s="80" t="s">
        <v>40</v>
      </c>
      <c r="E215" s="80" t="s">
        <v>40</v>
      </c>
      <c r="F215" t="s">
        <v>40</v>
      </c>
      <c r="G215" t="s">
        <v>5</v>
      </c>
      <c r="H215" t="s">
        <v>1</v>
      </c>
      <c r="I215" s="74" t="s">
        <v>35</v>
      </c>
      <c r="J215" s="75">
        <v>1668249</v>
      </c>
      <c r="K215" s="69">
        <v>2.1</v>
      </c>
      <c r="L215" s="82">
        <v>0.51497765521959071</v>
      </c>
    </row>
    <row r="216" spans="1:12" x14ac:dyDescent="0.25">
      <c r="A216" t="s">
        <v>7</v>
      </c>
      <c r="B216" s="78" t="s">
        <v>61</v>
      </c>
      <c r="C216" s="78" t="s">
        <v>40</v>
      </c>
      <c r="D216" s="80" t="s">
        <v>40</v>
      </c>
      <c r="E216" s="80" t="s">
        <v>40</v>
      </c>
      <c r="F216" t="s">
        <v>40</v>
      </c>
      <c r="G216" t="s">
        <v>31</v>
      </c>
      <c r="H216" t="s">
        <v>1</v>
      </c>
      <c r="I216" s="74" t="s">
        <v>36</v>
      </c>
      <c r="J216" s="75">
        <v>1784625</v>
      </c>
      <c r="K216" s="69">
        <v>2.1</v>
      </c>
      <c r="L216" s="82">
        <v>1</v>
      </c>
    </row>
    <row r="217" spans="1:12" x14ac:dyDescent="0.25">
      <c r="A217" t="s">
        <v>7</v>
      </c>
      <c r="B217" s="78" t="s">
        <v>40</v>
      </c>
      <c r="C217" s="78" t="s">
        <v>40</v>
      </c>
      <c r="D217" s="80" t="s">
        <v>40</v>
      </c>
      <c r="E217" s="77" t="s">
        <v>48</v>
      </c>
      <c r="F217" t="s">
        <v>40</v>
      </c>
      <c r="G217" t="s">
        <v>32</v>
      </c>
      <c r="H217" t="s">
        <v>1</v>
      </c>
      <c r="I217" s="74" t="s">
        <v>36</v>
      </c>
      <c r="J217" s="75">
        <v>2339287</v>
      </c>
      <c r="K217" s="69">
        <v>1.7</v>
      </c>
      <c r="L217" s="82">
        <v>1</v>
      </c>
    </row>
    <row r="218" spans="1:12" x14ac:dyDescent="0.25">
      <c r="A218" s="76" t="s">
        <v>7</v>
      </c>
      <c r="B218" s="78" t="s">
        <v>62</v>
      </c>
      <c r="C218" s="78" t="s">
        <v>40</v>
      </c>
      <c r="D218" s="80" t="s">
        <v>40</v>
      </c>
      <c r="E218" s="80" t="s">
        <v>40</v>
      </c>
      <c r="F218" t="s">
        <v>40</v>
      </c>
      <c r="G218" s="76" t="s">
        <v>32</v>
      </c>
      <c r="H218" s="76" t="s">
        <v>1</v>
      </c>
      <c r="I218" s="76" t="s">
        <v>36</v>
      </c>
      <c r="J218" s="75">
        <v>2352925</v>
      </c>
      <c r="K218" s="69">
        <v>1.7</v>
      </c>
      <c r="L218" s="82">
        <v>1</v>
      </c>
    </row>
    <row r="219" spans="1:12" x14ac:dyDescent="0.25">
      <c r="A219" t="s">
        <v>7</v>
      </c>
      <c r="B219" s="78" t="s">
        <v>40</v>
      </c>
      <c r="C219" s="78" t="s">
        <v>40</v>
      </c>
      <c r="D219" s="80" t="s">
        <v>40</v>
      </c>
      <c r="E219" s="77" t="s">
        <v>48</v>
      </c>
      <c r="F219" t="s">
        <v>40</v>
      </c>
      <c r="G219" t="s">
        <v>5</v>
      </c>
      <c r="H219" t="s">
        <v>1</v>
      </c>
      <c r="I219" s="74" t="s">
        <v>35</v>
      </c>
      <c r="J219" s="75">
        <v>2365299</v>
      </c>
      <c r="K219" s="69">
        <v>1.7</v>
      </c>
      <c r="L219" s="82">
        <v>0.49883163723896901</v>
      </c>
    </row>
    <row r="220" spans="1:12" x14ac:dyDescent="0.25">
      <c r="A220" t="s">
        <v>7</v>
      </c>
      <c r="B220" s="78" t="s">
        <v>62</v>
      </c>
      <c r="C220" s="78" t="s">
        <v>40</v>
      </c>
      <c r="D220" s="80" t="s">
        <v>40</v>
      </c>
      <c r="E220" s="80" t="s">
        <v>40</v>
      </c>
      <c r="F220" t="s">
        <v>40</v>
      </c>
      <c r="G220" t="s">
        <v>5</v>
      </c>
      <c r="H220" t="s">
        <v>1</v>
      </c>
      <c r="I220" s="74" t="s">
        <v>35</v>
      </c>
      <c r="J220" s="75">
        <v>2378675</v>
      </c>
      <c r="K220" s="69">
        <v>1.7</v>
      </c>
      <c r="L220" s="82">
        <v>0.49952717986044509</v>
      </c>
    </row>
    <row r="221" spans="1:12" x14ac:dyDescent="0.25">
      <c r="A221" t="s">
        <v>7</v>
      </c>
      <c r="B221" s="78" t="s">
        <v>40</v>
      </c>
      <c r="C221" s="78" t="s">
        <v>40</v>
      </c>
      <c r="D221" s="80" t="s">
        <v>40</v>
      </c>
      <c r="E221" s="77" t="s">
        <v>48</v>
      </c>
      <c r="F221" t="s">
        <v>40</v>
      </c>
      <c r="G221" t="s">
        <v>31</v>
      </c>
      <c r="H221" t="s">
        <v>1</v>
      </c>
      <c r="I221" s="74" t="s">
        <v>36</v>
      </c>
      <c r="J221" s="75">
        <v>2402391</v>
      </c>
      <c r="K221" s="69">
        <v>1.7</v>
      </c>
      <c r="L221" s="82">
        <v>1</v>
      </c>
    </row>
    <row r="222" spans="1:12" x14ac:dyDescent="0.25">
      <c r="A222" t="s">
        <v>7</v>
      </c>
      <c r="B222" s="78" t="s">
        <v>62</v>
      </c>
      <c r="C222" s="78" t="s">
        <v>40</v>
      </c>
      <c r="D222" s="80" t="s">
        <v>40</v>
      </c>
      <c r="E222" s="80" t="s">
        <v>40</v>
      </c>
      <c r="F222" t="s">
        <v>40</v>
      </c>
      <c r="G222" t="s">
        <v>31</v>
      </c>
      <c r="H222" t="s">
        <v>1</v>
      </c>
      <c r="I222" s="74" t="s">
        <v>36</v>
      </c>
      <c r="J222" s="75">
        <v>2408928</v>
      </c>
      <c r="K222" s="69">
        <v>1.7</v>
      </c>
      <c r="L222" s="82">
        <v>1</v>
      </c>
    </row>
    <row r="223" spans="1:12" x14ac:dyDescent="0.25">
      <c r="A223" s="74" t="s">
        <v>7</v>
      </c>
      <c r="B223" s="78" t="s">
        <v>61</v>
      </c>
      <c r="C223" s="78" t="s">
        <v>40</v>
      </c>
      <c r="D223" s="80" t="s">
        <v>40</v>
      </c>
      <c r="E223" s="80" t="s">
        <v>40</v>
      </c>
      <c r="F223" t="s">
        <v>40</v>
      </c>
      <c r="G223" s="74" t="s">
        <v>5</v>
      </c>
      <c r="H223" t="s">
        <v>1</v>
      </c>
      <c r="I223" s="74" t="s">
        <v>36</v>
      </c>
      <c r="J223" s="75">
        <v>3239459</v>
      </c>
      <c r="K223" s="69">
        <v>1.2</v>
      </c>
      <c r="L223" s="82">
        <v>1</v>
      </c>
    </row>
    <row r="224" spans="1:12" x14ac:dyDescent="0.25">
      <c r="A224" s="74" t="s">
        <v>7</v>
      </c>
      <c r="B224" s="78" t="s">
        <v>40</v>
      </c>
      <c r="C224" s="78" t="s">
        <v>40</v>
      </c>
      <c r="D224" s="80" t="s">
        <v>40</v>
      </c>
      <c r="E224" s="77" t="s">
        <v>48</v>
      </c>
      <c r="F224" t="s">
        <v>40</v>
      </c>
      <c r="G224" s="74" t="s">
        <v>5</v>
      </c>
      <c r="H224" t="s">
        <v>1</v>
      </c>
      <c r="I224" s="74" t="s">
        <v>36</v>
      </c>
      <c r="J224" s="75">
        <v>4741678</v>
      </c>
      <c r="K224" s="69">
        <v>0.8</v>
      </c>
      <c r="L224" s="82">
        <v>1</v>
      </c>
    </row>
    <row r="225" spans="1:12" x14ac:dyDescent="0.25">
      <c r="A225" s="74" t="s">
        <v>7</v>
      </c>
      <c r="B225" s="78" t="s">
        <v>62</v>
      </c>
      <c r="C225" s="78" t="s">
        <v>40</v>
      </c>
      <c r="D225" s="80" t="s">
        <v>40</v>
      </c>
      <c r="E225" s="80" t="s">
        <v>40</v>
      </c>
      <c r="F225" t="s">
        <v>40</v>
      </c>
      <c r="G225" s="74" t="s">
        <v>5</v>
      </c>
      <c r="H225" t="s">
        <v>1</v>
      </c>
      <c r="I225" s="74" t="s">
        <v>36</v>
      </c>
      <c r="J225" s="75">
        <v>4761853</v>
      </c>
      <c r="K225" s="69">
        <v>0.8</v>
      </c>
      <c r="L225" s="82">
        <v>1</v>
      </c>
    </row>
    <row r="226" spans="1:12" x14ac:dyDescent="0.25">
      <c r="A226" t="s">
        <v>7</v>
      </c>
      <c r="B226" s="78" t="s">
        <v>40</v>
      </c>
      <c r="C226" s="78" t="s">
        <v>40</v>
      </c>
      <c r="D226" s="80" t="s">
        <v>40</v>
      </c>
      <c r="E226" s="77" t="s">
        <v>44</v>
      </c>
      <c r="F226" t="s">
        <v>40</v>
      </c>
      <c r="G226" t="s">
        <v>31</v>
      </c>
      <c r="H226" t="s">
        <v>1</v>
      </c>
      <c r="I226" s="74" t="s">
        <v>34</v>
      </c>
      <c r="L226" s="82"/>
    </row>
    <row r="227" spans="1:12" x14ac:dyDescent="0.25">
      <c r="A227" t="s">
        <v>7</v>
      </c>
      <c r="B227" s="78" t="s">
        <v>40</v>
      </c>
      <c r="C227" s="78" t="s">
        <v>40</v>
      </c>
      <c r="D227" s="80" t="s">
        <v>40</v>
      </c>
      <c r="E227" s="77" t="s">
        <v>44</v>
      </c>
      <c r="F227" t="s">
        <v>40</v>
      </c>
      <c r="G227" t="s">
        <v>31</v>
      </c>
      <c r="H227" t="s">
        <v>1</v>
      </c>
      <c r="I227" s="74" t="s">
        <v>29</v>
      </c>
      <c r="L227" s="82"/>
    </row>
    <row r="228" spans="1:12" x14ac:dyDescent="0.25">
      <c r="A228" t="s">
        <v>7</v>
      </c>
      <c r="B228" s="78" t="s">
        <v>40</v>
      </c>
      <c r="C228" s="78" t="s">
        <v>40</v>
      </c>
      <c r="D228" s="80" t="s">
        <v>40</v>
      </c>
      <c r="E228" s="77" t="s">
        <v>44</v>
      </c>
      <c r="F228" t="s">
        <v>40</v>
      </c>
      <c r="G228" t="s">
        <v>31</v>
      </c>
      <c r="H228" t="s">
        <v>1</v>
      </c>
      <c r="I228" s="74" t="s">
        <v>35</v>
      </c>
      <c r="L228" s="82"/>
    </row>
    <row r="229" spans="1:12" x14ac:dyDescent="0.25">
      <c r="A229" t="s">
        <v>7</v>
      </c>
      <c r="B229" s="78" t="s">
        <v>40</v>
      </c>
      <c r="C229" s="78" t="s">
        <v>40</v>
      </c>
      <c r="D229" s="80" t="s">
        <v>40</v>
      </c>
      <c r="E229" s="77" t="s">
        <v>44</v>
      </c>
      <c r="F229" t="s">
        <v>40</v>
      </c>
      <c r="G229" t="s">
        <v>31</v>
      </c>
      <c r="H229" t="s">
        <v>1</v>
      </c>
      <c r="I229" s="74" t="s">
        <v>36</v>
      </c>
      <c r="L229" s="82"/>
    </row>
    <row r="230" spans="1:12" x14ac:dyDescent="0.25">
      <c r="A230" s="76" t="s">
        <v>7</v>
      </c>
      <c r="B230" s="78" t="s">
        <v>40</v>
      </c>
      <c r="C230" s="78" t="s">
        <v>40</v>
      </c>
      <c r="D230" s="80" t="s">
        <v>40</v>
      </c>
      <c r="E230" s="77" t="s">
        <v>45</v>
      </c>
      <c r="F230" t="s">
        <v>40</v>
      </c>
      <c r="G230" s="76" t="s">
        <v>32</v>
      </c>
      <c r="H230" s="76" t="s">
        <v>2</v>
      </c>
      <c r="I230" s="76" t="s">
        <v>34</v>
      </c>
      <c r="L230" s="82">
        <v>0.22380772380772382</v>
      </c>
    </row>
    <row r="231" spans="1:12" x14ac:dyDescent="0.25">
      <c r="A231" t="s">
        <v>7</v>
      </c>
      <c r="B231" s="78" t="s">
        <v>40</v>
      </c>
      <c r="C231" s="78" t="s">
        <v>40</v>
      </c>
      <c r="D231" s="80" t="s">
        <v>40</v>
      </c>
      <c r="E231" s="77" t="s">
        <v>46</v>
      </c>
      <c r="F231" t="s">
        <v>40</v>
      </c>
      <c r="G231" t="s">
        <v>32</v>
      </c>
      <c r="H231" t="s">
        <v>2</v>
      </c>
      <c r="I231" s="74" t="s">
        <v>34</v>
      </c>
      <c r="L231" s="82">
        <v>0.16651379652984791</v>
      </c>
    </row>
    <row r="232" spans="1:12" x14ac:dyDescent="0.25">
      <c r="A232" t="s">
        <v>7</v>
      </c>
      <c r="B232" s="78" t="s">
        <v>40</v>
      </c>
      <c r="C232" s="78" t="s">
        <v>40</v>
      </c>
      <c r="D232" s="80" t="s">
        <v>40</v>
      </c>
      <c r="E232" s="77" t="s">
        <v>45</v>
      </c>
      <c r="F232" t="s">
        <v>40</v>
      </c>
      <c r="G232" t="s">
        <v>32</v>
      </c>
      <c r="H232" t="s">
        <v>2</v>
      </c>
      <c r="I232" s="74" t="s">
        <v>29</v>
      </c>
      <c r="L232" s="82">
        <v>0.28138978138978138</v>
      </c>
    </row>
    <row r="233" spans="1:12" x14ac:dyDescent="0.25">
      <c r="A233" t="s">
        <v>7</v>
      </c>
      <c r="B233" s="78" t="s">
        <v>40</v>
      </c>
      <c r="C233" s="78" t="s">
        <v>40</v>
      </c>
      <c r="D233" s="80" t="s">
        <v>40</v>
      </c>
      <c r="E233" s="77" t="s">
        <v>46</v>
      </c>
      <c r="F233" t="s">
        <v>40</v>
      </c>
      <c r="G233" t="s">
        <v>32</v>
      </c>
      <c r="H233" t="s">
        <v>2</v>
      </c>
      <c r="I233" s="74" t="s">
        <v>29</v>
      </c>
      <c r="J233" s="75">
        <v>14031</v>
      </c>
      <c r="K233" s="69">
        <v>26</v>
      </c>
      <c r="L233" s="82">
        <v>0.26811511121302456</v>
      </c>
    </row>
    <row r="234" spans="1:12" x14ac:dyDescent="0.25">
      <c r="A234" t="s">
        <v>7</v>
      </c>
      <c r="B234" s="78" t="s">
        <v>40</v>
      </c>
      <c r="C234" s="78" t="s">
        <v>40</v>
      </c>
      <c r="D234" s="80" t="s">
        <v>40</v>
      </c>
      <c r="E234" s="77" t="s">
        <v>45</v>
      </c>
      <c r="F234" t="s">
        <v>40</v>
      </c>
      <c r="G234" t="s">
        <v>32</v>
      </c>
      <c r="H234" t="s">
        <v>2</v>
      </c>
      <c r="I234" s="74" t="s">
        <v>35</v>
      </c>
      <c r="J234" s="75">
        <v>15708</v>
      </c>
      <c r="K234" s="69">
        <v>25.1</v>
      </c>
      <c r="L234" s="82">
        <v>0.49480249480249483</v>
      </c>
    </row>
    <row r="235" spans="1:12" x14ac:dyDescent="0.25">
      <c r="A235" t="s">
        <v>7</v>
      </c>
      <c r="B235" s="78" t="s">
        <v>40</v>
      </c>
      <c r="C235" s="78" t="s">
        <v>40</v>
      </c>
      <c r="D235" s="80" t="s">
        <v>40</v>
      </c>
      <c r="E235" s="77" t="s">
        <v>45</v>
      </c>
      <c r="F235" t="s">
        <v>40</v>
      </c>
      <c r="G235" t="s">
        <v>31</v>
      </c>
      <c r="H235" t="s">
        <v>2</v>
      </c>
      <c r="I235" s="74" t="s">
        <v>29</v>
      </c>
      <c r="J235" s="75">
        <v>17564</v>
      </c>
      <c r="K235" s="69">
        <v>23.6</v>
      </c>
      <c r="L235" s="82">
        <v>0.31198266368254646</v>
      </c>
    </row>
    <row r="236" spans="1:12" x14ac:dyDescent="0.25">
      <c r="A236" t="s">
        <v>7</v>
      </c>
      <c r="B236" s="78" t="s">
        <v>40</v>
      </c>
      <c r="C236" s="78" t="s">
        <v>40</v>
      </c>
      <c r="D236" s="80" t="s">
        <v>40</v>
      </c>
      <c r="E236" s="77" t="s">
        <v>45</v>
      </c>
      <c r="F236" t="s">
        <v>40</v>
      </c>
      <c r="G236" t="s">
        <v>31</v>
      </c>
      <c r="H236" t="s">
        <v>2</v>
      </c>
      <c r="I236" s="74" t="s">
        <v>34</v>
      </c>
      <c r="J236" s="75">
        <v>18005</v>
      </c>
      <c r="K236" s="69">
        <v>22.9</v>
      </c>
      <c r="L236" s="82">
        <v>0.31981597925325944</v>
      </c>
    </row>
    <row r="237" spans="1:12" x14ac:dyDescent="0.25">
      <c r="A237" t="s">
        <v>7</v>
      </c>
      <c r="B237" s="78" t="s">
        <v>40</v>
      </c>
      <c r="C237" s="78" t="s">
        <v>40</v>
      </c>
      <c r="D237" s="80" t="s">
        <v>40</v>
      </c>
      <c r="E237" s="77" t="s">
        <v>44</v>
      </c>
      <c r="F237" t="s">
        <v>40</v>
      </c>
      <c r="G237" t="s">
        <v>31</v>
      </c>
      <c r="H237" t="s">
        <v>2</v>
      </c>
      <c r="I237" s="74" t="s">
        <v>35</v>
      </c>
      <c r="J237" s="75">
        <v>19737</v>
      </c>
      <c r="K237" s="69">
        <v>22.3</v>
      </c>
      <c r="L237" s="82">
        <v>0.24105670701173712</v>
      </c>
    </row>
    <row r="238" spans="1:12" x14ac:dyDescent="0.25">
      <c r="A238" t="s">
        <v>7</v>
      </c>
      <c r="B238" s="78" t="s">
        <v>40</v>
      </c>
      <c r="C238" s="78" t="s">
        <v>40</v>
      </c>
      <c r="D238" s="80" t="s">
        <v>40</v>
      </c>
      <c r="E238" s="77" t="s">
        <v>45</v>
      </c>
      <c r="F238" t="s">
        <v>40</v>
      </c>
      <c r="G238" t="s">
        <v>31</v>
      </c>
      <c r="H238" t="s">
        <v>2</v>
      </c>
      <c r="I238" s="74" t="s">
        <v>35</v>
      </c>
      <c r="J238" s="75">
        <v>20729</v>
      </c>
      <c r="K238" s="69">
        <v>21.8</v>
      </c>
      <c r="L238" s="82">
        <v>0.3682013570641941</v>
      </c>
    </row>
    <row r="239" spans="1:12" x14ac:dyDescent="0.25">
      <c r="A239" t="s">
        <v>7</v>
      </c>
      <c r="B239" s="78" t="s">
        <v>40</v>
      </c>
      <c r="C239" s="78" t="s">
        <v>40</v>
      </c>
      <c r="D239" s="80" t="s">
        <v>40</v>
      </c>
      <c r="E239" s="77" t="s">
        <v>45</v>
      </c>
      <c r="F239" t="s">
        <v>40</v>
      </c>
      <c r="G239" t="s">
        <v>5</v>
      </c>
      <c r="H239" t="s">
        <v>2</v>
      </c>
      <c r="I239" s="74" t="s">
        <v>34</v>
      </c>
      <c r="J239" s="75">
        <v>25110</v>
      </c>
      <c r="K239" s="69">
        <v>19.5</v>
      </c>
      <c r="L239" s="82">
        <v>0.28519830993594114</v>
      </c>
    </row>
    <row r="240" spans="1:12" x14ac:dyDescent="0.25">
      <c r="A240" t="s">
        <v>7</v>
      </c>
      <c r="B240" s="78" t="s">
        <v>40</v>
      </c>
      <c r="C240" s="78" t="s">
        <v>40</v>
      </c>
      <c r="D240" s="80" t="s">
        <v>40</v>
      </c>
      <c r="E240" s="77" t="s">
        <v>46</v>
      </c>
      <c r="F240" t="s">
        <v>40</v>
      </c>
      <c r="G240" t="s">
        <v>31</v>
      </c>
      <c r="H240" t="s">
        <v>2</v>
      </c>
      <c r="I240" s="74" t="s">
        <v>29</v>
      </c>
      <c r="J240" s="75">
        <v>26153</v>
      </c>
      <c r="K240" s="69">
        <v>19.5</v>
      </c>
      <c r="L240" s="82">
        <v>0.21100658361840832</v>
      </c>
    </row>
    <row r="241" spans="1:12" x14ac:dyDescent="0.25">
      <c r="A241" t="s">
        <v>7</v>
      </c>
      <c r="B241" s="78" t="s">
        <v>40</v>
      </c>
      <c r="C241" s="78" t="s">
        <v>40</v>
      </c>
      <c r="D241" s="80" t="s">
        <v>40</v>
      </c>
      <c r="E241" s="77" t="s">
        <v>45</v>
      </c>
      <c r="F241" t="s">
        <v>40</v>
      </c>
      <c r="G241" t="s">
        <v>5</v>
      </c>
      <c r="H241" t="s">
        <v>2</v>
      </c>
      <c r="I241" s="74" t="s">
        <v>29</v>
      </c>
      <c r="J241" s="75">
        <v>26497</v>
      </c>
      <c r="K241" s="69">
        <v>19.5</v>
      </c>
      <c r="L241" s="82">
        <v>0.30095179682885831</v>
      </c>
    </row>
    <row r="242" spans="1:12" x14ac:dyDescent="0.25">
      <c r="A242" s="76" t="s">
        <v>7</v>
      </c>
      <c r="B242" s="78" t="s">
        <v>40</v>
      </c>
      <c r="C242" s="78" t="s">
        <v>40</v>
      </c>
      <c r="D242" s="80" t="s">
        <v>40</v>
      </c>
      <c r="E242" s="77" t="s">
        <v>44</v>
      </c>
      <c r="F242" t="s">
        <v>40</v>
      </c>
      <c r="G242" s="76" t="s">
        <v>31</v>
      </c>
      <c r="H242" s="76" t="s">
        <v>2</v>
      </c>
      <c r="I242" s="76" t="s">
        <v>34</v>
      </c>
      <c r="J242" s="75">
        <v>28969</v>
      </c>
      <c r="K242" s="69">
        <v>19.5</v>
      </c>
      <c r="L242" s="82">
        <v>0.35381120461179572</v>
      </c>
    </row>
    <row r="243" spans="1:12" x14ac:dyDescent="0.25">
      <c r="A243" t="s">
        <v>7</v>
      </c>
      <c r="B243" s="78" t="s">
        <v>40</v>
      </c>
      <c r="C243" s="78" t="s">
        <v>40</v>
      </c>
      <c r="D243" s="80" t="s">
        <v>40</v>
      </c>
      <c r="E243" s="77" t="s">
        <v>46</v>
      </c>
      <c r="F243" t="s">
        <v>40</v>
      </c>
      <c r="G243" t="s">
        <v>32</v>
      </c>
      <c r="H243" t="s">
        <v>2</v>
      </c>
      <c r="I243" s="74" t="s">
        <v>35</v>
      </c>
      <c r="J243" s="75">
        <v>29587</v>
      </c>
      <c r="K243" s="69">
        <v>19.5</v>
      </c>
      <c r="L243" s="82">
        <v>0.56537109225712756</v>
      </c>
    </row>
    <row r="244" spans="1:12" x14ac:dyDescent="0.25">
      <c r="A244" t="s">
        <v>7</v>
      </c>
      <c r="B244" s="78" t="s">
        <v>40</v>
      </c>
      <c r="C244" s="78" t="s">
        <v>40</v>
      </c>
      <c r="D244" s="80" t="s">
        <v>40</v>
      </c>
      <c r="E244" s="77" t="s">
        <v>45</v>
      </c>
      <c r="F244" t="s">
        <v>40</v>
      </c>
      <c r="G244" t="s">
        <v>32</v>
      </c>
      <c r="H244" t="s">
        <v>2</v>
      </c>
      <c r="I244" s="74" t="s">
        <v>36</v>
      </c>
      <c r="J244" s="75">
        <v>31746</v>
      </c>
      <c r="K244" s="69">
        <v>17.8</v>
      </c>
      <c r="L244" s="82">
        <v>1</v>
      </c>
    </row>
    <row r="245" spans="1:12" x14ac:dyDescent="0.25">
      <c r="A245" t="s">
        <v>7</v>
      </c>
      <c r="B245" s="78" t="s">
        <v>40</v>
      </c>
      <c r="C245" s="78" t="s">
        <v>40</v>
      </c>
      <c r="D245" s="80" t="s">
        <v>40</v>
      </c>
      <c r="E245" s="77" t="s">
        <v>44</v>
      </c>
      <c r="F245" t="s">
        <v>40</v>
      </c>
      <c r="G245" t="s">
        <v>31</v>
      </c>
      <c r="H245" t="s">
        <v>2</v>
      </c>
      <c r="I245" s="74" t="s">
        <v>29</v>
      </c>
      <c r="J245" s="75">
        <v>33171</v>
      </c>
      <c r="K245" s="69">
        <v>17.8</v>
      </c>
      <c r="L245" s="82">
        <v>0.40513208837646714</v>
      </c>
    </row>
    <row r="246" spans="1:12" x14ac:dyDescent="0.25">
      <c r="A246" t="s">
        <v>7</v>
      </c>
      <c r="B246" s="78" t="s">
        <v>40</v>
      </c>
      <c r="C246" s="78" t="s">
        <v>40</v>
      </c>
      <c r="D246" s="80" t="s">
        <v>40</v>
      </c>
      <c r="E246" s="77" t="s">
        <v>41</v>
      </c>
      <c r="F246" t="s">
        <v>40</v>
      </c>
      <c r="G246" t="s">
        <v>32</v>
      </c>
      <c r="H246" t="s">
        <v>2</v>
      </c>
      <c r="I246" s="74" t="s">
        <v>29</v>
      </c>
      <c r="J246" s="75">
        <v>34643</v>
      </c>
      <c r="K246" s="69">
        <v>17.8</v>
      </c>
      <c r="L246" s="82">
        <v>0.25135133174196639</v>
      </c>
    </row>
    <row r="247" spans="1:12" ht="15" customHeight="1" x14ac:dyDescent="0.25">
      <c r="A247" t="s">
        <v>7</v>
      </c>
      <c r="B247" s="78" t="s">
        <v>40</v>
      </c>
      <c r="C247" s="78" t="s">
        <v>40</v>
      </c>
      <c r="D247" s="80" t="s">
        <v>40</v>
      </c>
      <c r="E247" s="77" t="s">
        <v>45</v>
      </c>
      <c r="F247" t="s">
        <v>40</v>
      </c>
      <c r="G247" t="s">
        <v>5</v>
      </c>
      <c r="H247" t="s">
        <v>2</v>
      </c>
      <c r="I247" s="74" t="s">
        <v>35</v>
      </c>
      <c r="J247" s="75">
        <v>36437</v>
      </c>
      <c r="K247" s="69">
        <v>16.399999999999999</v>
      </c>
      <c r="L247" s="82">
        <v>0.41384989323520061</v>
      </c>
    </row>
    <row r="248" spans="1:12" x14ac:dyDescent="0.25">
      <c r="A248" t="s">
        <v>7</v>
      </c>
      <c r="B248" s="78" t="s">
        <v>40</v>
      </c>
      <c r="C248" s="78" t="s">
        <v>40</v>
      </c>
      <c r="D248" s="80" t="s">
        <v>40</v>
      </c>
      <c r="E248" s="77" t="s">
        <v>46</v>
      </c>
      <c r="F248" t="s">
        <v>40</v>
      </c>
      <c r="G248" t="s">
        <v>5</v>
      </c>
      <c r="H248" t="s">
        <v>2</v>
      </c>
      <c r="I248" s="74" t="s">
        <v>29</v>
      </c>
      <c r="J248" s="75">
        <v>40184</v>
      </c>
      <c r="K248" s="69">
        <v>15.4</v>
      </c>
      <c r="L248" s="82">
        <v>0.22796069799632396</v>
      </c>
    </row>
    <row r="249" spans="1:12" ht="15.75" customHeight="1" x14ac:dyDescent="0.25">
      <c r="A249" t="s">
        <v>7</v>
      </c>
      <c r="B249" s="78" t="s">
        <v>40</v>
      </c>
      <c r="C249" s="78" t="s">
        <v>40</v>
      </c>
      <c r="D249" s="80" t="s">
        <v>40</v>
      </c>
      <c r="E249" s="77" t="s">
        <v>46</v>
      </c>
      <c r="F249" t="s">
        <v>40</v>
      </c>
      <c r="G249" t="s">
        <v>31</v>
      </c>
      <c r="H249" t="s">
        <v>2</v>
      </c>
      <c r="I249" s="74" t="s">
        <v>34</v>
      </c>
      <c r="J249" s="75">
        <v>43089</v>
      </c>
      <c r="K249" s="69">
        <v>15.4</v>
      </c>
      <c r="L249" s="82">
        <v>0.34764893823016846</v>
      </c>
    </row>
    <row r="250" spans="1:12" x14ac:dyDescent="0.25">
      <c r="A250" t="s">
        <v>7</v>
      </c>
      <c r="B250" s="78" t="s">
        <v>40</v>
      </c>
      <c r="C250" s="78" t="s">
        <v>40</v>
      </c>
      <c r="D250" s="80" t="s">
        <v>40</v>
      </c>
      <c r="E250" s="77" t="s">
        <v>41</v>
      </c>
      <c r="F250" t="s">
        <v>40</v>
      </c>
      <c r="G250" t="s">
        <v>32</v>
      </c>
      <c r="H250" t="s">
        <v>2</v>
      </c>
      <c r="I250" s="74" t="s">
        <v>34</v>
      </c>
      <c r="J250" s="75">
        <v>50398</v>
      </c>
      <c r="K250" s="69">
        <v>13.8</v>
      </c>
      <c r="L250" s="82">
        <v>0.36566130003555181</v>
      </c>
    </row>
    <row r="251" spans="1:12" x14ac:dyDescent="0.25">
      <c r="A251" t="s">
        <v>7</v>
      </c>
      <c r="B251" s="78" t="s">
        <v>40</v>
      </c>
      <c r="C251" s="78" t="s">
        <v>40</v>
      </c>
      <c r="D251" s="80" t="s">
        <v>40</v>
      </c>
      <c r="E251" s="77" t="s">
        <v>46</v>
      </c>
      <c r="F251" t="s">
        <v>40</v>
      </c>
      <c r="G251" t="s">
        <v>5</v>
      </c>
      <c r="H251" t="s">
        <v>2</v>
      </c>
      <c r="I251" s="74" t="s">
        <v>34</v>
      </c>
      <c r="J251" s="75">
        <v>51803</v>
      </c>
      <c r="K251" s="69">
        <v>13.8</v>
      </c>
      <c r="L251" s="82">
        <v>0.29387437881504003</v>
      </c>
    </row>
    <row r="252" spans="1:12" x14ac:dyDescent="0.25">
      <c r="A252" t="s">
        <v>7</v>
      </c>
      <c r="B252" s="78" t="s">
        <v>40</v>
      </c>
      <c r="C252" s="78" t="s">
        <v>40</v>
      </c>
      <c r="D252" s="80" t="s">
        <v>40</v>
      </c>
      <c r="E252" s="77" t="s">
        <v>46</v>
      </c>
      <c r="F252" t="s">
        <v>40</v>
      </c>
      <c r="G252" t="s">
        <v>32</v>
      </c>
      <c r="H252" t="s">
        <v>2</v>
      </c>
      <c r="I252" s="74" t="s">
        <v>36</v>
      </c>
      <c r="J252" s="75">
        <v>52332</v>
      </c>
      <c r="K252" s="69">
        <v>13.8</v>
      </c>
      <c r="L252" s="82">
        <v>1</v>
      </c>
    </row>
    <row r="253" spans="1:12" x14ac:dyDescent="0.25">
      <c r="A253" t="s">
        <v>7</v>
      </c>
      <c r="B253" s="78" t="s">
        <v>40</v>
      </c>
      <c r="C253" s="78" t="s">
        <v>40</v>
      </c>
      <c r="D253" s="80" t="s">
        <v>40</v>
      </c>
      <c r="E253" s="77" t="s">
        <v>41</v>
      </c>
      <c r="F253" t="s">
        <v>40</v>
      </c>
      <c r="G253" t="s">
        <v>32</v>
      </c>
      <c r="H253" t="s">
        <v>2</v>
      </c>
      <c r="I253" s="74" t="s">
        <v>35</v>
      </c>
      <c r="J253" s="75">
        <v>52786</v>
      </c>
      <c r="K253" s="69">
        <v>13.8</v>
      </c>
      <c r="L253" s="82">
        <v>0.38298736822248181</v>
      </c>
    </row>
    <row r="254" spans="1:12" x14ac:dyDescent="0.25">
      <c r="A254" t="s">
        <v>7</v>
      </c>
      <c r="B254" s="78" t="s">
        <v>40</v>
      </c>
      <c r="C254" s="78" t="s">
        <v>40</v>
      </c>
      <c r="D254" s="80" t="s">
        <v>40</v>
      </c>
      <c r="E254" s="77" t="s">
        <v>41</v>
      </c>
      <c r="F254" t="s">
        <v>40</v>
      </c>
      <c r="G254" t="s">
        <v>31</v>
      </c>
      <c r="H254" t="s">
        <v>2</v>
      </c>
      <c r="I254" s="74" t="s">
        <v>29</v>
      </c>
      <c r="J254" s="75">
        <v>53060</v>
      </c>
      <c r="K254" s="69">
        <v>13.8</v>
      </c>
      <c r="L254" s="82">
        <v>0.27765567765567767</v>
      </c>
    </row>
    <row r="255" spans="1:12" x14ac:dyDescent="0.25">
      <c r="A255" t="s">
        <v>7</v>
      </c>
      <c r="B255" s="78" t="s">
        <v>40</v>
      </c>
      <c r="C255" s="78" t="s">
        <v>40</v>
      </c>
      <c r="D255" s="80" t="s">
        <v>40</v>
      </c>
      <c r="E255" s="77" t="s">
        <v>46</v>
      </c>
      <c r="F255" t="s">
        <v>40</v>
      </c>
      <c r="G255" t="s">
        <v>31</v>
      </c>
      <c r="H255" t="s">
        <v>2</v>
      </c>
      <c r="I255" s="74" t="s">
        <v>35</v>
      </c>
      <c r="J255" s="75">
        <v>54702</v>
      </c>
      <c r="K255" s="69">
        <v>13.8</v>
      </c>
      <c r="L255" s="82">
        <v>0.44134447815142325</v>
      </c>
    </row>
    <row r="256" spans="1:12" x14ac:dyDescent="0.25">
      <c r="A256" t="s">
        <v>7</v>
      </c>
      <c r="B256" s="78" t="s">
        <v>40</v>
      </c>
      <c r="C256" s="78" t="s">
        <v>40</v>
      </c>
      <c r="D256" s="80" t="s">
        <v>40</v>
      </c>
      <c r="E256" s="77" t="s">
        <v>45</v>
      </c>
      <c r="F256" t="s">
        <v>40</v>
      </c>
      <c r="G256" t="s">
        <v>31</v>
      </c>
      <c r="H256" t="s">
        <v>2</v>
      </c>
      <c r="I256" s="74" t="s">
        <v>36</v>
      </c>
      <c r="J256" s="75">
        <v>56298</v>
      </c>
      <c r="K256" s="69">
        <v>13.1</v>
      </c>
      <c r="L256" s="82">
        <v>1</v>
      </c>
    </row>
    <row r="257" spans="1:12" x14ac:dyDescent="0.25">
      <c r="A257" t="s">
        <v>7</v>
      </c>
      <c r="B257" s="78" t="s">
        <v>59</v>
      </c>
      <c r="C257" s="78" t="s">
        <v>40</v>
      </c>
      <c r="D257" s="80" t="s">
        <v>40</v>
      </c>
      <c r="E257" s="80" t="s">
        <v>40</v>
      </c>
      <c r="F257" t="s">
        <v>40</v>
      </c>
      <c r="G257" t="s">
        <v>31</v>
      </c>
      <c r="H257" t="s">
        <v>2</v>
      </c>
      <c r="I257" s="74" t="s">
        <v>29</v>
      </c>
      <c r="J257" s="75">
        <v>56891</v>
      </c>
      <c r="K257" s="69">
        <v>13.1</v>
      </c>
      <c r="L257" s="82">
        <v>0.29624248862228053</v>
      </c>
    </row>
    <row r="258" spans="1:12" x14ac:dyDescent="0.25">
      <c r="A258" s="76" t="s">
        <v>7</v>
      </c>
      <c r="B258" s="78" t="s">
        <v>59</v>
      </c>
      <c r="C258" s="78" t="s">
        <v>40</v>
      </c>
      <c r="D258" s="80" t="s">
        <v>40</v>
      </c>
      <c r="E258" s="80" t="s">
        <v>40</v>
      </c>
      <c r="F258" t="s">
        <v>40</v>
      </c>
      <c r="G258" s="76" t="s">
        <v>31</v>
      </c>
      <c r="H258" t="s">
        <v>2</v>
      </c>
      <c r="I258" s="76" t="s">
        <v>35</v>
      </c>
      <c r="J258" s="75">
        <v>58800</v>
      </c>
      <c r="K258" s="69">
        <v>13.1</v>
      </c>
      <c r="L258" s="82">
        <v>0.30618302246383605</v>
      </c>
    </row>
    <row r="259" spans="1:12" x14ac:dyDescent="0.25">
      <c r="A259" t="s">
        <v>7</v>
      </c>
      <c r="B259" s="78" t="s">
        <v>40</v>
      </c>
      <c r="C259" s="78" t="s">
        <v>40</v>
      </c>
      <c r="D259" s="80" t="s">
        <v>40</v>
      </c>
      <c r="E259" s="77" t="s">
        <v>47</v>
      </c>
      <c r="F259" t="s">
        <v>40</v>
      </c>
      <c r="G259" t="s">
        <v>32</v>
      </c>
      <c r="H259" t="s">
        <v>2</v>
      </c>
      <c r="I259" s="74" t="s">
        <v>34</v>
      </c>
      <c r="J259" s="75">
        <v>59656</v>
      </c>
      <c r="K259" s="69">
        <v>13.1</v>
      </c>
      <c r="L259" s="82">
        <v>0.17545469518364273</v>
      </c>
    </row>
    <row r="260" spans="1:12" x14ac:dyDescent="0.25">
      <c r="A260" t="s">
        <v>7</v>
      </c>
      <c r="B260" s="78" t="s">
        <v>40</v>
      </c>
      <c r="C260" s="78" t="s">
        <v>40</v>
      </c>
      <c r="D260" s="80" t="s">
        <v>40</v>
      </c>
      <c r="E260" s="77" t="s">
        <v>47</v>
      </c>
      <c r="F260" t="s">
        <v>40</v>
      </c>
      <c r="G260" t="s">
        <v>31</v>
      </c>
      <c r="H260" t="s">
        <v>2</v>
      </c>
      <c r="I260" s="74" t="s">
        <v>34</v>
      </c>
      <c r="J260" s="75">
        <v>59997</v>
      </c>
      <c r="K260" s="69">
        <v>13.1</v>
      </c>
      <c r="L260" s="82">
        <v>0.21924400885790085</v>
      </c>
    </row>
    <row r="261" spans="1:12" ht="15.75" customHeight="1" x14ac:dyDescent="0.25">
      <c r="A261" t="s">
        <v>7</v>
      </c>
      <c r="B261" s="78" t="s">
        <v>40</v>
      </c>
      <c r="C261" s="78" t="s">
        <v>40</v>
      </c>
      <c r="D261" s="80" t="s">
        <v>40</v>
      </c>
      <c r="E261" s="77" t="s">
        <v>41</v>
      </c>
      <c r="F261" t="s">
        <v>40</v>
      </c>
      <c r="G261" t="s">
        <v>31</v>
      </c>
      <c r="H261" t="s">
        <v>2</v>
      </c>
      <c r="I261" s="74" t="s">
        <v>34</v>
      </c>
      <c r="J261" s="75">
        <v>62781</v>
      </c>
      <c r="K261" s="69">
        <v>12.6</v>
      </c>
      <c r="L261" s="82">
        <v>0.32852433281004711</v>
      </c>
    </row>
    <row r="262" spans="1:12" x14ac:dyDescent="0.25">
      <c r="A262" t="s">
        <v>7</v>
      </c>
      <c r="B262" s="78" t="s">
        <v>40</v>
      </c>
      <c r="C262" s="78" t="s">
        <v>40</v>
      </c>
      <c r="D262" s="80" t="s">
        <v>40</v>
      </c>
      <c r="E262" s="77" t="s">
        <v>47</v>
      </c>
      <c r="F262" t="s">
        <v>40</v>
      </c>
      <c r="G262" t="s">
        <v>32</v>
      </c>
      <c r="H262" t="s">
        <v>2</v>
      </c>
      <c r="I262" s="74" t="s">
        <v>29</v>
      </c>
      <c r="J262" s="75">
        <v>74150</v>
      </c>
      <c r="K262" s="69">
        <v>11.6</v>
      </c>
      <c r="L262" s="82">
        <v>0.21808310392696642</v>
      </c>
    </row>
    <row r="263" spans="1:12" x14ac:dyDescent="0.25">
      <c r="A263" t="s">
        <v>7</v>
      </c>
      <c r="B263" s="78" t="s">
        <v>40</v>
      </c>
      <c r="C263" s="78" t="s">
        <v>40</v>
      </c>
      <c r="D263" s="80" t="s">
        <v>40</v>
      </c>
      <c r="E263" s="77" t="s">
        <v>41</v>
      </c>
      <c r="F263" t="s">
        <v>40</v>
      </c>
      <c r="G263" t="s">
        <v>31</v>
      </c>
      <c r="H263" t="s">
        <v>2</v>
      </c>
      <c r="I263" s="74" t="s">
        <v>35</v>
      </c>
      <c r="J263" s="75">
        <v>75259</v>
      </c>
      <c r="K263" s="69">
        <v>11.2</v>
      </c>
      <c r="L263" s="82">
        <v>0.39381998953427527</v>
      </c>
    </row>
    <row r="264" spans="1:12" x14ac:dyDescent="0.25">
      <c r="A264" t="s">
        <v>7</v>
      </c>
      <c r="B264" s="78" t="s">
        <v>59</v>
      </c>
      <c r="C264" s="78" t="s">
        <v>40</v>
      </c>
      <c r="D264" s="80" t="s">
        <v>40</v>
      </c>
      <c r="E264" s="80" t="s">
        <v>40</v>
      </c>
      <c r="F264" t="s">
        <v>40</v>
      </c>
      <c r="G264" t="s">
        <v>31</v>
      </c>
      <c r="H264" t="s">
        <v>2</v>
      </c>
      <c r="I264" s="74" t="s">
        <v>34</v>
      </c>
      <c r="J264" s="75">
        <v>76351</v>
      </c>
      <c r="K264" s="69">
        <v>11.2</v>
      </c>
      <c r="L264" s="82">
        <v>0.39757448891388342</v>
      </c>
    </row>
    <row r="265" spans="1:12" x14ac:dyDescent="0.25">
      <c r="A265" t="s">
        <v>7</v>
      </c>
      <c r="B265" s="78" t="s">
        <v>40</v>
      </c>
      <c r="C265" s="78" t="s">
        <v>40</v>
      </c>
      <c r="D265" s="80" t="s">
        <v>40</v>
      </c>
      <c r="E265" t="s">
        <v>39</v>
      </c>
      <c r="F265" t="s">
        <v>40</v>
      </c>
      <c r="G265" t="s">
        <v>32</v>
      </c>
      <c r="H265" t="s">
        <v>2</v>
      </c>
      <c r="I265" s="74" t="s">
        <v>34</v>
      </c>
      <c r="J265" s="75">
        <v>77528</v>
      </c>
      <c r="K265" s="69">
        <v>11.2</v>
      </c>
      <c r="L265" s="82">
        <v>0.26590205991096355</v>
      </c>
    </row>
    <row r="266" spans="1:12" x14ac:dyDescent="0.25">
      <c r="A266" t="s">
        <v>7</v>
      </c>
      <c r="B266" s="78" t="s">
        <v>40</v>
      </c>
      <c r="C266" s="78" t="s">
        <v>40</v>
      </c>
      <c r="D266" s="80" t="s">
        <v>40</v>
      </c>
      <c r="E266" s="77" t="s">
        <v>44</v>
      </c>
      <c r="F266" t="s">
        <v>40</v>
      </c>
      <c r="G266" t="s">
        <v>31</v>
      </c>
      <c r="H266" t="s">
        <v>2</v>
      </c>
      <c r="I266" s="74" t="s">
        <v>36</v>
      </c>
      <c r="J266" s="75">
        <v>81877</v>
      </c>
      <c r="K266" s="69">
        <v>10.8</v>
      </c>
      <c r="L266" s="82">
        <v>1</v>
      </c>
    </row>
    <row r="267" spans="1:12" x14ac:dyDescent="0.25">
      <c r="A267" t="s">
        <v>7</v>
      </c>
      <c r="B267" s="78" t="s">
        <v>40</v>
      </c>
      <c r="C267" s="78" t="s">
        <v>40</v>
      </c>
      <c r="D267" s="80" t="s">
        <v>40</v>
      </c>
      <c r="E267" s="77" t="s">
        <v>42</v>
      </c>
      <c r="F267" t="s">
        <v>40</v>
      </c>
      <c r="G267" t="s">
        <v>32</v>
      </c>
      <c r="H267" t="s">
        <v>2</v>
      </c>
      <c r="I267" s="74" t="s">
        <v>34</v>
      </c>
      <c r="J267" s="75">
        <v>84058</v>
      </c>
      <c r="K267" s="69">
        <v>10.8</v>
      </c>
      <c r="L267" s="82">
        <v>0.19917682991846494</v>
      </c>
    </row>
    <row r="268" spans="1:12" x14ac:dyDescent="0.25">
      <c r="A268" t="s">
        <v>7</v>
      </c>
      <c r="B268" s="78" t="s">
        <v>40</v>
      </c>
      <c r="C268" s="78" t="s">
        <v>40</v>
      </c>
      <c r="D268" s="80" t="s">
        <v>40</v>
      </c>
      <c r="E268" s="77" t="s">
        <v>46</v>
      </c>
      <c r="F268" t="s">
        <v>40</v>
      </c>
      <c r="G268" t="s">
        <v>5</v>
      </c>
      <c r="H268" t="s">
        <v>2</v>
      </c>
      <c r="I268" s="74" t="s">
        <v>35</v>
      </c>
      <c r="J268" s="75">
        <v>84289</v>
      </c>
      <c r="K268" s="69">
        <v>10.8</v>
      </c>
      <c r="L268" s="82">
        <v>0.47816492318863602</v>
      </c>
    </row>
    <row r="269" spans="1:12" x14ac:dyDescent="0.25">
      <c r="A269" t="s">
        <v>7</v>
      </c>
      <c r="B269" s="78" t="s">
        <v>40</v>
      </c>
      <c r="C269" s="78" t="s">
        <v>40</v>
      </c>
      <c r="D269" s="80" t="s">
        <v>40</v>
      </c>
      <c r="E269" s="77" t="s">
        <v>47</v>
      </c>
      <c r="F269" t="s">
        <v>40</v>
      </c>
      <c r="G269" t="s">
        <v>31</v>
      </c>
      <c r="H269" t="s">
        <v>2</v>
      </c>
      <c r="I269" s="74" t="s">
        <v>29</v>
      </c>
      <c r="J269" s="75">
        <v>84806</v>
      </c>
      <c r="K269" s="69">
        <v>10.8</v>
      </c>
      <c r="L269" s="82">
        <v>0.30990228536765402</v>
      </c>
    </row>
    <row r="270" spans="1:12" ht="15" customHeight="1" x14ac:dyDescent="0.25">
      <c r="A270" s="76" t="s">
        <v>7</v>
      </c>
      <c r="B270" s="78" t="s">
        <v>40</v>
      </c>
      <c r="C270" s="78" t="s">
        <v>40</v>
      </c>
      <c r="D270" s="80" t="s">
        <v>40</v>
      </c>
      <c r="E270" s="77" t="s">
        <v>41</v>
      </c>
      <c r="F270" t="s">
        <v>40</v>
      </c>
      <c r="G270" s="76" t="s">
        <v>5</v>
      </c>
      <c r="H270" t="s">
        <v>2</v>
      </c>
      <c r="I270" s="76" t="s">
        <v>29</v>
      </c>
      <c r="J270" s="75">
        <v>87703</v>
      </c>
      <c r="K270" s="69">
        <v>10.5</v>
      </c>
      <c r="L270" s="82">
        <v>0.26663362995436679</v>
      </c>
    </row>
    <row r="271" spans="1:12" x14ac:dyDescent="0.25">
      <c r="A271" s="74" t="s">
        <v>7</v>
      </c>
      <c r="B271" s="78" t="s">
        <v>40</v>
      </c>
      <c r="C271" s="78" t="s">
        <v>40</v>
      </c>
      <c r="D271" s="80" t="s">
        <v>40</v>
      </c>
      <c r="E271" s="77" t="s">
        <v>45</v>
      </c>
      <c r="F271" t="s">
        <v>40</v>
      </c>
      <c r="G271" s="74" t="s">
        <v>5</v>
      </c>
      <c r="H271" t="s">
        <v>2</v>
      </c>
      <c r="I271" s="74" t="s">
        <v>36</v>
      </c>
      <c r="J271" s="75">
        <v>88044</v>
      </c>
      <c r="K271" s="69">
        <v>10.5</v>
      </c>
      <c r="L271" s="82">
        <v>1</v>
      </c>
    </row>
    <row r="272" spans="1:12" ht="15.75" customHeight="1" x14ac:dyDescent="0.25">
      <c r="A272" t="s">
        <v>7</v>
      </c>
      <c r="B272" s="78" t="s">
        <v>59</v>
      </c>
      <c r="C272" s="78" t="s">
        <v>40</v>
      </c>
      <c r="D272" s="80" t="s">
        <v>40</v>
      </c>
      <c r="E272" s="80" t="s">
        <v>40</v>
      </c>
      <c r="F272" t="s">
        <v>40</v>
      </c>
      <c r="G272" t="s">
        <v>32</v>
      </c>
      <c r="H272" t="s">
        <v>2</v>
      </c>
      <c r="I272" s="74" t="s">
        <v>34</v>
      </c>
      <c r="J272" s="75">
        <v>88867</v>
      </c>
      <c r="K272" s="69">
        <v>10.5</v>
      </c>
      <c r="L272" s="82">
        <v>0.25820069847578869</v>
      </c>
    </row>
    <row r="273" spans="1:12" x14ac:dyDescent="0.25">
      <c r="A273" t="s">
        <v>7</v>
      </c>
      <c r="B273" s="78" t="s">
        <v>40</v>
      </c>
      <c r="C273" s="78" t="s">
        <v>40</v>
      </c>
      <c r="D273" s="80" t="s">
        <v>40</v>
      </c>
      <c r="E273" t="s">
        <v>39</v>
      </c>
      <c r="F273" t="s">
        <v>40</v>
      </c>
      <c r="G273" t="s">
        <v>32</v>
      </c>
      <c r="H273" t="s">
        <v>2</v>
      </c>
      <c r="I273" s="74" t="s">
        <v>29</v>
      </c>
      <c r="J273" s="75">
        <v>90292</v>
      </c>
      <c r="K273" s="69">
        <v>10.199999999999999</v>
      </c>
      <c r="L273" s="82">
        <v>0.30967945508049638</v>
      </c>
    </row>
    <row r="274" spans="1:12" ht="15.75" customHeight="1" x14ac:dyDescent="0.25">
      <c r="A274" t="s">
        <v>7</v>
      </c>
      <c r="B274" s="78" t="s">
        <v>40</v>
      </c>
      <c r="C274" s="78" t="s">
        <v>40</v>
      </c>
      <c r="D274" s="80" t="s">
        <v>40</v>
      </c>
      <c r="E274" s="77" t="s">
        <v>41</v>
      </c>
      <c r="F274" t="s">
        <v>40</v>
      </c>
      <c r="G274" t="s">
        <v>5</v>
      </c>
      <c r="H274" t="s">
        <v>2</v>
      </c>
      <c r="I274" s="74" t="s">
        <v>34</v>
      </c>
      <c r="J274" s="75">
        <v>113179</v>
      </c>
      <c r="K274" s="69">
        <v>9.6999999999999993</v>
      </c>
      <c r="L274" s="82">
        <v>0.34408546577204058</v>
      </c>
    </row>
    <row r="275" spans="1:12" ht="15.75" customHeight="1" x14ac:dyDescent="0.25">
      <c r="A275" t="s">
        <v>7</v>
      </c>
      <c r="B275" s="78" t="s">
        <v>40</v>
      </c>
      <c r="C275" s="78" t="s">
        <v>40</v>
      </c>
      <c r="D275" s="80" t="s">
        <v>40</v>
      </c>
      <c r="E275" s="77" t="s">
        <v>44</v>
      </c>
      <c r="F275" t="s">
        <v>40</v>
      </c>
      <c r="G275" t="s">
        <v>32</v>
      </c>
      <c r="H275" t="s">
        <v>2</v>
      </c>
      <c r="I275" s="74" t="s">
        <v>34</v>
      </c>
      <c r="J275" s="75">
        <v>113478</v>
      </c>
      <c r="K275" s="69">
        <v>9.6999999999999993</v>
      </c>
      <c r="L275" s="82">
        <v>0.30235160583824916</v>
      </c>
    </row>
    <row r="276" spans="1:12" x14ac:dyDescent="0.25">
      <c r="A276" t="s">
        <v>7</v>
      </c>
      <c r="B276" s="78" t="s">
        <v>59</v>
      </c>
      <c r="C276" s="78" t="s">
        <v>40</v>
      </c>
      <c r="D276" s="80" t="s">
        <v>40</v>
      </c>
      <c r="E276" s="80" t="s">
        <v>40</v>
      </c>
      <c r="F276" t="s">
        <v>40</v>
      </c>
      <c r="G276" t="s">
        <v>32</v>
      </c>
      <c r="H276" t="s">
        <v>2</v>
      </c>
      <c r="I276" s="74" t="s">
        <v>29</v>
      </c>
      <c r="J276" s="75">
        <v>114219</v>
      </c>
      <c r="K276" s="69">
        <v>9.6999999999999993</v>
      </c>
      <c r="L276" s="82">
        <v>0.33186025835468858</v>
      </c>
    </row>
    <row r="277" spans="1:12" x14ac:dyDescent="0.25">
      <c r="A277" t="s">
        <v>7</v>
      </c>
      <c r="B277" s="78" t="s">
        <v>40</v>
      </c>
      <c r="C277" s="78" t="s">
        <v>40</v>
      </c>
      <c r="D277" s="80" t="s">
        <v>40</v>
      </c>
      <c r="E277" s="77" t="s">
        <v>44</v>
      </c>
      <c r="F277" t="s">
        <v>40</v>
      </c>
      <c r="G277" t="s">
        <v>32</v>
      </c>
      <c r="H277" t="s">
        <v>2</v>
      </c>
      <c r="I277" s="74" t="s">
        <v>29</v>
      </c>
      <c r="J277" s="75">
        <v>116373</v>
      </c>
      <c r="K277" s="69">
        <v>9.6999999999999993</v>
      </c>
      <c r="L277" s="82">
        <v>0.31006506482502838</v>
      </c>
    </row>
    <row r="278" spans="1:12" x14ac:dyDescent="0.25">
      <c r="A278" t="s">
        <v>7</v>
      </c>
      <c r="B278" s="78" t="s">
        <v>40</v>
      </c>
      <c r="C278" s="78" t="s">
        <v>40</v>
      </c>
      <c r="D278" s="80" t="s">
        <v>40</v>
      </c>
      <c r="E278" s="77" t="s">
        <v>47</v>
      </c>
      <c r="F278" t="s">
        <v>40</v>
      </c>
      <c r="G278" t="s">
        <v>5</v>
      </c>
      <c r="H278" t="s">
        <v>2</v>
      </c>
      <c r="I278" s="74" t="s">
        <v>34</v>
      </c>
      <c r="J278" s="75">
        <v>119653</v>
      </c>
      <c r="K278" s="69">
        <v>9.6999999999999993</v>
      </c>
      <c r="L278" s="82">
        <v>0.19498192816240861</v>
      </c>
    </row>
    <row r="279" spans="1:12" x14ac:dyDescent="0.25">
      <c r="A279" t="s">
        <v>7</v>
      </c>
      <c r="B279" s="78" t="s">
        <v>40</v>
      </c>
      <c r="C279" s="78" t="s">
        <v>40</v>
      </c>
      <c r="D279" s="80" t="s">
        <v>40</v>
      </c>
      <c r="E279" t="s">
        <v>39</v>
      </c>
      <c r="F279" t="s">
        <v>40</v>
      </c>
      <c r="G279" t="s">
        <v>32</v>
      </c>
      <c r="H279" t="s">
        <v>2</v>
      </c>
      <c r="I279" s="74" t="s">
        <v>35</v>
      </c>
      <c r="J279" s="75">
        <v>123746</v>
      </c>
      <c r="K279" s="69">
        <v>9.6999999999999993</v>
      </c>
      <c r="L279" s="82">
        <v>0.42441848500854007</v>
      </c>
    </row>
    <row r="280" spans="1:12" x14ac:dyDescent="0.25">
      <c r="A280" t="s">
        <v>7</v>
      </c>
      <c r="B280" s="78" t="s">
        <v>40</v>
      </c>
      <c r="C280" s="78" t="s">
        <v>40</v>
      </c>
      <c r="D280" s="80" t="s">
        <v>40</v>
      </c>
      <c r="E280" s="77" t="s">
        <v>46</v>
      </c>
      <c r="F280" t="s">
        <v>40</v>
      </c>
      <c r="G280" t="s">
        <v>31</v>
      </c>
      <c r="H280" t="s">
        <v>2</v>
      </c>
      <c r="I280" s="74" t="s">
        <v>36</v>
      </c>
      <c r="J280" s="75">
        <v>123944</v>
      </c>
      <c r="K280" s="69">
        <v>9.6999999999999993</v>
      </c>
      <c r="L280" s="82">
        <v>1</v>
      </c>
    </row>
    <row r="281" spans="1:12" x14ac:dyDescent="0.25">
      <c r="A281" t="s">
        <v>7</v>
      </c>
      <c r="B281" s="78" t="s">
        <v>40</v>
      </c>
      <c r="C281" s="78" t="s">
        <v>40</v>
      </c>
      <c r="D281" s="80" t="s">
        <v>40</v>
      </c>
      <c r="E281" s="77" t="s">
        <v>41</v>
      </c>
      <c r="F281" t="s">
        <v>40</v>
      </c>
      <c r="G281" t="s">
        <v>5</v>
      </c>
      <c r="H281" t="s">
        <v>2</v>
      </c>
      <c r="I281" s="74" t="s">
        <v>35</v>
      </c>
      <c r="J281" s="75">
        <v>128045</v>
      </c>
      <c r="K281" s="69">
        <v>8.6999999999999993</v>
      </c>
      <c r="L281" s="82">
        <v>0.38928090427359263</v>
      </c>
    </row>
    <row r="282" spans="1:12" ht="15" customHeight="1" x14ac:dyDescent="0.25">
      <c r="A282" s="76" t="s">
        <v>7</v>
      </c>
      <c r="B282" s="78" t="s">
        <v>40</v>
      </c>
      <c r="C282" s="78" t="s">
        <v>40</v>
      </c>
      <c r="D282" s="80" t="s">
        <v>40</v>
      </c>
      <c r="E282" s="77" t="s">
        <v>47</v>
      </c>
      <c r="F282" t="s">
        <v>40</v>
      </c>
      <c r="G282" s="76" t="s">
        <v>31</v>
      </c>
      <c r="H282" t="s">
        <v>2</v>
      </c>
      <c r="I282" s="76" t="s">
        <v>35</v>
      </c>
      <c r="J282" s="75">
        <v>128851</v>
      </c>
      <c r="K282" s="69">
        <v>8.6999999999999993</v>
      </c>
      <c r="L282" s="82">
        <v>0.47085370577444507</v>
      </c>
    </row>
    <row r="283" spans="1:12" x14ac:dyDescent="0.25">
      <c r="A283" t="s">
        <v>7</v>
      </c>
      <c r="B283" s="78" t="s">
        <v>40</v>
      </c>
      <c r="C283" s="78" t="s">
        <v>40</v>
      </c>
      <c r="D283" s="80" t="s">
        <v>40</v>
      </c>
      <c r="E283" s="77" t="s">
        <v>41</v>
      </c>
      <c r="F283" t="s">
        <v>40</v>
      </c>
      <c r="G283" t="s">
        <v>32</v>
      </c>
      <c r="H283" t="s">
        <v>2</v>
      </c>
      <c r="I283" s="74" t="s">
        <v>36</v>
      </c>
      <c r="J283" s="75">
        <v>137827</v>
      </c>
      <c r="K283" s="69">
        <v>8.6999999999999993</v>
      </c>
      <c r="L283" s="82">
        <v>1</v>
      </c>
    </row>
    <row r="284" spans="1:12" ht="15.75" customHeight="1" x14ac:dyDescent="0.25">
      <c r="A284" t="s">
        <v>7</v>
      </c>
      <c r="B284" s="78" t="s">
        <v>58</v>
      </c>
      <c r="C284" s="78" t="s">
        <v>40</v>
      </c>
      <c r="D284" s="80" t="s">
        <v>40</v>
      </c>
      <c r="E284" s="80" t="s">
        <v>40</v>
      </c>
      <c r="F284" t="s">
        <v>40</v>
      </c>
      <c r="G284" t="s">
        <v>32</v>
      </c>
      <c r="H284" t="s">
        <v>2</v>
      </c>
      <c r="I284" s="74" t="s">
        <v>34</v>
      </c>
      <c r="J284" s="75">
        <v>139958</v>
      </c>
      <c r="K284" s="69">
        <v>8.6999999999999993</v>
      </c>
      <c r="L284" s="82">
        <v>0.25282800729808336</v>
      </c>
    </row>
    <row r="285" spans="1:12" x14ac:dyDescent="0.25">
      <c r="A285" t="s">
        <v>7</v>
      </c>
      <c r="B285" s="78" t="s">
        <v>59</v>
      </c>
      <c r="C285" s="78" t="s">
        <v>40</v>
      </c>
      <c r="D285" s="80" t="s">
        <v>40</v>
      </c>
      <c r="E285" s="80" t="s">
        <v>40</v>
      </c>
      <c r="F285" t="s">
        <v>40</v>
      </c>
      <c r="G285" t="s">
        <v>32</v>
      </c>
      <c r="H285" t="s">
        <v>2</v>
      </c>
      <c r="I285" s="74" t="s">
        <v>35</v>
      </c>
      <c r="J285" s="75">
        <v>141092</v>
      </c>
      <c r="K285" s="69">
        <v>8.6999999999999993</v>
      </c>
      <c r="L285" s="82">
        <v>0.40993904316952273</v>
      </c>
    </row>
    <row r="286" spans="1:12" ht="15.75" customHeight="1" x14ac:dyDescent="0.25">
      <c r="A286" t="s">
        <v>7</v>
      </c>
      <c r="B286" s="78" t="s">
        <v>40</v>
      </c>
      <c r="C286" s="78" t="s">
        <v>40</v>
      </c>
      <c r="D286" s="80" t="s">
        <v>40</v>
      </c>
      <c r="E286" s="77" t="s">
        <v>44</v>
      </c>
      <c r="F286" t="s">
        <v>40</v>
      </c>
      <c r="G286" t="s">
        <v>5</v>
      </c>
      <c r="H286" t="s">
        <v>2</v>
      </c>
      <c r="I286" s="74" t="s">
        <v>34</v>
      </c>
      <c r="J286" s="75">
        <v>142447</v>
      </c>
      <c r="K286" s="69">
        <v>8.6999999999999993</v>
      </c>
      <c r="L286" s="82">
        <v>0.31156727435776854</v>
      </c>
    </row>
    <row r="287" spans="1:12" x14ac:dyDescent="0.25">
      <c r="A287" t="s">
        <v>7</v>
      </c>
      <c r="B287" s="78" t="s">
        <v>40</v>
      </c>
      <c r="C287" s="78" t="s">
        <v>40</v>
      </c>
      <c r="D287" s="80" t="s">
        <v>40</v>
      </c>
      <c r="E287" s="77" t="s">
        <v>44</v>
      </c>
      <c r="F287" t="s">
        <v>40</v>
      </c>
      <c r="G287" t="s">
        <v>32</v>
      </c>
      <c r="H287" t="s">
        <v>2</v>
      </c>
      <c r="I287" s="74" t="s">
        <v>35</v>
      </c>
      <c r="J287" s="75">
        <v>145467</v>
      </c>
      <c r="K287" s="69">
        <v>8.6999999999999993</v>
      </c>
      <c r="L287" s="82">
        <v>0.38758332933672246</v>
      </c>
    </row>
    <row r="288" spans="1:12" x14ac:dyDescent="0.25">
      <c r="A288" t="s">
        <v>7</v>
      </c>
      <c r="B288" s="78" t="s">
        <v>40</v>
      </c>
      <c r="C288" s="78" t="s">
        <v>40</v>
      </c>
      <c r="D288" s="80" t="s">
        <v>40</v>
      </c>
      <c r="E288" t="s">
        <v>39</v>
      </c>
      <c r="F288" t="s">
        <v>40</v>
      </c>
      <c r="G288" t="s">
        <v>31</v>
      </c>
      <c r="H288" t="s">
        <v>2</v>
      </c>
      <c r="I288" s="74" t="s">
        <v>35</v>
      </c>
      <c r="J288" s="75">
        <v>148973</v>
      </c>
      <c r="K288" s="69">
        <v>8.6999999999999993</v>
      </c>
      <c r="L288" s="82">
        <v>0.31717505487697129</v>
      </c>
    </row>
    <row r="289" spans="1:12" x14ac:dyDescent="0.25">
      <c r="A289" t="s">
        <v>7</v>
      </c>
      <c r="B289" s="78" t="s">
        <v>40</v>
      </c>
      <c r="C289" s="78" t="s">
        <v>40</v>
      </c>
      <c r="D289" s="80" t="s">
        <v>40</v>
      </c>
      <c r="E289" s="77" t="s">
        <v>44</v>
      </c>
      <c r="F289" t="s">
        <v>40</v>
      </c>
      <c r="G289" t="s">
        <v>5</v>
      </c>
      <c r="H289" t="s">
        <v>2</v>
      </c>
      <c r="I289" s="74" t="s">
        <v>29</v>
      </c>
      <c r="J289" s="75">
        <v>149544</v>
      </c>
      <c r="K289" s="69">
        <v>8.6999999999999993</v>
      </c>
      <c r="L289" s="82">
        <v>0.32709019127505767</v>
      </c>
    </row>
    <row r="290" spans="1:12" x14ac:dyDescent="0.25">
      <c r="A290" t="s">
        <v>7</v>
      </c>
      <c r="B290" s="78" t="s">
        <v>40</v>
      </c>
      <c r="C290" s="78" t="s">
        <v>40</v>
      </c>
      <c r="D290" s="80" t="s">
        <v>40</v>
      </c>
      <c r="E290" s="77" t="s">
        <v>42</v>
      </c>
      <c r="F290" t="s">
        <v>40</v>
      </c>
      <c r="G290" t="s">
        <v>32</v>
      </c>
      <c r="H290" t="s">
        <v>2</v>
      </c>
      <c r="I290" s="74" t="s">
        <v>29</v>
      </c>
      <c r="J290" s="75">
        <v>151004</v>
      </c>
      <c r="K290" s="69">
        <v>7.9</v>
      </c>
      <c r="L290" s="82">
        <v>0.3578064910538899</v>
      </c>
    </row>
    <row r="291" spans="1:12" x14ac:dyDescent="0.25">
      <c r="A291" t="s">
        <v>7</v>
      </c>
      <c r="B291" s="78" t="s">
        <v>40</v>
      </c>
      <c r="C291" s="78" t="s">
        <v>40</v>
      </c>
      <c r="D291" s="80" t="s">
        <v>40</v>
      </c>
      <c r="E291" t="s">
        <v>39</v>
      </c>
      <c r="F291" t="s">
        <v>40</v>
      </c>
      <c r="G291" t="s">
        <v>31</v>
      </c>
      <c r="H291" t="s">
        <v>2</v>
      </c>
      <c r="I291" s="74" t="s">
        <v>29</v>
      </c>
      <c r="J291" s="75">
        <v>151588</v>
      </c>
      <c r="K291" s="69">
        <v>7.9</v>
      </c>
      <c r="L291" s="82">
        <v>0.32274259240728398</v>
      </c>
    </row>
    <row r="292" spans="1:12" x14ac:dyDescent="0.25">
      <c r="A292" t="s">
        <v>7</v>
      </c>
      <c r="B292" s="78" t="s">
        <v>40</v>
      </c>
      <c r="C292" s="78" t="s">
        <v>40</v>
      </c>
      <c r="D292" s="80" t="s">
        <v>40</v>
      </c>
      <c r="E292" s="77" t="s">
        <v>47</v>
      </c>
      <c r="F292" t="s">
        <v>40</v>
      </c>
      <c r="G292" t="s">
        <v>5</v>
      </c>
      <c r="H292" t="s">
        <v>2</v>
      </c>
      <c r="I292" s="74" t="s">
        <v>29</v>
      </c>
      <c r="J292" s="75">
        <v>158956</v>
      </c>
      <c r="K292" s="69">
        <v>7.9</v>
      </c>
      <c r="L292" s="82">
        <v>0.25902858576871307</v>
      </c>
    </row>
    <row r="293" spans="1:12" x14ac:dyDescent="0.25">
      <c r="A293" t="s">
        <v>7</v>
      </c>
      <c r="B293" s="78" t="s">
        <v>58</v>
      </c>
      <c r="C293" s="78" t="s">
        <v>40</v>
      </c>
      <c r="D293" s="80" t="s">
        <v>40</v>
      </c>
      <c r="E293" s="80" t="s">
        <v>40</v>
      </c>
      <c r="F293" t="s">
        <v>40</v>
      </c>
      <c r="G293" t="s">
        <v>32</v>
      </c>
      <c r="H293" t="s">
        <v>2</v>
      </c>
      <c r="I293" s="74" t="s">
        <v>35</v>
      </c>
      <c r="J293" s="75">
        <v>164378</v>
      </c>
      <c r="K293" s="69">
        <v>7.9</v>
      </c>
      <c r="L293" s="82">
        <v>0.29694166952688911</v>
      </c>
    </row>
    <row r="294" spans="1:12" x14ac:dyDescent="0.25">
      <c r="A294" s="76" t="s">
        <v>7</v>
      </c>
      <c r="B294" s="78" t="s">
        <v>40</v>
      </c>
      <c r="C294" s="78" t="s">
        <v>40</v>
      </c>
      <c r="D294" s="80" t="s">
        <v>40</v>
      </c>
      <c r="E294" s="77" t="s">
        <v>42</v>
      </c>
      <c r="F294" t="s">
        <v>40</v>
      </c>
      <c r="G294" s="76" t="s">
        <v>31</v>
      </c>
      <c r="H294" t="s">
        <v>2</v>
      </c>
      <c r="I294" s="76" t="s">
        <v>34</v>
      </c>
      <c r="J294" s="75">
        <v>164873</v>
      </c>
      <c r="K294" s="69">
        <v>7.9</v>
      </c>
      <c r="L294" s="82">
        <v>0.30020083429077093</v>
      </c>
    </row>
    <row r="295" spans="1:12" x14ac:dyDescent="0.25">
      <c r="A295" t="s">
        <v>7</v>
      </c>
      <c r="B295" s="78" t="s">
        <v>40</v>
      </c>
      <c r="C295" s="78" t="s">
        <v>40</v>
      </c>
      <c r="D295" s="80" t="s">
        <v>40</v>
      </c>
      <c r="E295" s="77" t="s">
        <v>44</v>
      </c>
      <c r="F295" t="s">
        <v>40</v>
      </c>
      <c r="G295" t="s">
        <v>5</v>
      </c>
      <c r="H295" t="s">
        <v>2</v>
      </c>
      <c r="I295" s="74" t="s">
        <v>35</v>
      </c>
      <c r="J295" s="75">
        <v>165204</v>
      </c>
      <c r="K295" s="69">
        <v>7.9</v>
      </c>
      <c r="L295" s="82">
        <v>0.36134253436717373</v>
      </c>
    </row>
    <row r="296" spans="1:12" x14ac:dyDescent="0.25">
      <c r="A296" t="s">
        <v>7</v>
      </c>
      <c r="B296" s="78" t="s">
        <v>59</v>
      </c>
      <c r="C296" s="78" t="s">
        <v>40</v>
      </c>
      <c r="D296" s="80" t="s">
        <v>40</v>
      </c>
      <c r="E296" s="80" t="s">
        <v>40</v>
      </c>
      <c r="F296" t="s">
        <v>40</v>
      </c>
      <c r="G296" t="s">
        <v>5</v>
      </c>
      <c r="H296" t="s">
        <v>2</v>
      </c>
      <c r="I296" s="74" t="s">
        <v>34</v>
      </c>
      <c r="J296" s="75">
        <v>165218</v>
      </c>
      <c r="K296" s="69">
        <v>7.9</v>
      </c>
      <c r="L296" s="82">
        <v>0.30811607176159039</v>
      </c>
    </row>
    <row r="297" spans="1:12" x14ac:dyDescent="0.25">
      <c r="A297" t="s">
        <v>7</v>
      </c>
      <c r="B297" s="78" t="s">
        <v>61</v>
      </c>
      <c r="C297" s="78" t="s">
        <v>40</v>
      </c>
      <c r="D297" s="80" t="s">
        <v>40</v>
      </c>
      <c r="E297" s="80" t="s">
        <v>40</v>
      </c>
      <c r="F297" t="s">
        <v>40</v>
      </c>
      <c r="G297" t="s">
        <v>32</v>
      </c>
      <c r="H297" t="s">
        <v>2</v>
      </c>
      <c r="I297" s="74" t="s">
        <v>29</v>
      </c>
      <c r="J297" s="75">
        <v>167980</v>
      </c>
      <c r="K297" s="69">
        <v>7.9</v>
      </c>
      <c r="L297" s="82">
        <v>0.28375575180577983</v>
      </c>
    </row>
    <row r="298" spans="1:12" x14ac:dyDescent="0.25">
      <c r="A298" t="s">
        <v>7</v>
      </c>
      <c r="B298" s="78" t="s">
        <v>40</v>
      </c>
      <c r="C298" s="78" t="s">
        <v>40</v>
      </c>
      <c r="D298" s="80" t="s">
        <v>40</v>
      </c>
      <c r="E298" t="s">
        <v>39</v>
      </c>
      <c r="F298" t="s">
        <v>40</v>
      </c>
      <c r="G298" t="s">
        <v>31</v>
      </c>
      <c r="H298" t="s">
        <v>2</v>
      </c>
      <c r="I298" s="74" t="s">
        <v>34</v>
      </c>
      <c r="J298" s="75">
        <v>169126</v>
      </c>
      <c r="K298" s="69">
        <v>7.9</v>
      </c>
      <c r="L298" s="82">
        <v>0.36008235271574474</v>
      </c>
    </row>
    <row r="299" spans="1:12" x14ac:dyDescent="0.25">
      <c r="A299" t="s">
        <v>7</v>
      </c>
      <c r="B299" s="78" t="s">
        <v>59</v>
      </c>
      <c r="C299" s="78" t="s">
        <v>40</v>
      </c>
      <c r="D299" s="80" t="s">
        <v>40</v>
      </c>
      <c r="E299" s="80" t="s">
        <v>40</v>
      </c>
      <c r="F299" t="s">
        <v>40</v>
      </c>
      <c r="G299" t="s">
        <v>5</v>
      </c>
      <c r="H299" t="s">
        <v>2</v>
      </c>
      <c r="I299" s="74" t="s">
        <v>29</v>
      </c>
      <c r="J299" s="75">
        <v>171110</v>
      </c>
      <c r="K299" s="69">
        <v>7.9</v>
      </c>
      <c r="L299" s="82">
        <v>0.31910409906381709</v>
      </c>
    </row>
    <row r="300" spans="1:12" x14ac:dyDescent="0.25">
      <c r="A300" s="74" t="s">
        <v>7</v>
      </c>
      <c r="B300" s="78" t="s">
        <v>40</v>
      </c>
      <c r="C300" s="78" t="s">
        <v>40</v>
      </c>
      <c r="D300" s="80" t="s">
        <v>40</v>
      </c>
      <c r="E300" s="77" t="s">
        <v>46</v>
      </c>
      <c r="F300" t="s">
        <v>40</v>
      </c>
      <c r="G300" s="74" t="s">
        <v>5</v>
      </c>
      <c r="H300" t="s">
        <v>2</v>
      </c>
      <c r="I300" s="74" t="s">
        <v>36</v>
      </c>
      <c r="J300" s="75">
        <v>176276</v>
      </c>
      <c r="K300" s="69">
        <v>7.9</v>
      </c>
      <c r="L300" s="82">
        <v>1</v>
      </c>
    </row>
    <row r="301" spans="1:12" x14ac:dyDescent="0.25">
      <c r="A301" t="s">
        <v>7</v>
      </c>
      <c r="B301" s="78" t="s">
        <v>40</v>
      </c>
      <c r="C301" s="78" t="s">
        <v>40</v>
      </c>
      <c r="D301" s="80" t="s">
        <v>40</v>
      </c>
      <c r="E301" s="77" t="s">
        <v>42</v>
      </c>
      <c r="F301" t="s">
        <v>40</v>
      </c>
      <c r="G301" t="s">
        <v>31</v>
      </c>
      <c r="H301" t="s">
        <v>2</v>
      </c>
      <c r="I301" s="74" t="s">
        <v>35</v>
      </c>
      <c r="J301" s="75">
        <v>180703</v>
      </c>
      <c r="K301" s="69">
        <v>7.9</v>
      </c>
      <c r="L301" s="82">
        <v>0.32902410557729389</v>
      </c>
    </row>
    <row r="302" spans="1:12" x14ac:dyDescent="0.25">
      <c r="A302" t="s">
        <v>7</v>
      </c>
      <c r="B302" s="78" t="s">
        <v>40</v>
      </c>
      <c r="C302" s="78" t="s">
        <v>40</v>
      </c>
      <c r="D302" s="80" t="s">
        <v>40</v>
      </c>
      <c r="E302" s="77" t="s">
        <v>42</v>
      </c>
      <c r="F302" t="s">
        <v>40</v>
      </c>
      <c r="G302" t="s">
        <v>32</v>
      </c>
      <c r="H302" t="s">
        <v>2</v>
      </c>
      <c r="I302" s="74" t="s">
        <v>35</v>
      </c>
      <c r="J302" s="75">
        <v>186965</v>
      </c>
      <c r="K302" s="69">
        <v>7.9</v>
      </c>
      <c r="L302" s="82">
        <v>0.44301667902764513</v>
      </c>
    </row>
    <row r="303" spans="1:12" x14ac:dyDescent="0.25">
      <c r="A303" t="s">
        <v>7</v>
      </c>
      <c r="B303" s="78" t="s">
        <v>40</v>
      </c>
      <c r="C303" s="78" t="s">
        <v>40</v>
      </c>
      <c r="D303" s="80" t="s">
        <v>40</v>
      </c>
      <c r="E303" s="77" t="s">
        <v>41</v>
      </c>
      <c r="F303" t="s">
        <v>40</v>
      </c>
      <c r="G303" t="s">
        <v>31</v>
      </c>
      <c r="H303" t="s">
        <v>2</v>
      </c>
      <c r="I303" s="74" t="s">
        <v>36</v>
      </c>
      <c r="J303" s="75">
        <v>191100</v>
      </c>
      <c r="K303" s="69">
        <v>7.9</v>
      </c>
      <c r="L303" s="82">
        <v>1</v>
      </c>
    </row>
    <row r="304" spans="1:12" x14ac:dyDescent="0.25">
      <c r="A304" t="s">
        <v>7</v>
      </c>
      <c r="B304" s="78" t="s">
        <v>59</v>
      </c>
      <c r="C304" s="78" t="s">
        <v>40</v>
      </c>
      <c r="D304" s="80" t="s">
        <v>40</v>
      </c>
      <c r="E304" s="80" t="s">
        <v>40</v>
      </c>
      <c r="F304" t="s">
        <v>40</v>
      </c>
      <c r="G304" t="s">
        <v>31</v>
      </c>
      <c r="H304" t="s">
        <v>2</v>
      </c>
      <c r="I304" s="74" t="s">
        <v>36</v>
      </c>
      <c r="J304" s="75">
        <v>192042</v>
      </c>
      <c r="K304" s="69">
        <v>7.9</v>
      </c>
      <c r="L304" s="82">
        <v>1</v>
      </c>
    </row>
    <row r="305" spans="1:12" x14ac:dyDescent="0.25">
      <c r="A305" t="s">
        <v>7</v>
      </c>
      <c r="B305" s="78" t="s">
        <v>61</v>
      </c>
      <c r="C305" s="78" t="s">
        <v>40</v>
      </c>
      <c r="D305" s="80" t="s">
        <v>40</v>
      </c>
      <c r="E305" s="80" t="s">
        <v>40</v>
      </c>
      <c r="F305" t="s">
        <v>40</v>
      </c>
      <c r="G305" t="s">
        <v>32</v>
      </c>
      <c r="H305" t="s">
        <v>2</v>
      </c>
      <c r="I305" s="74" t="s">
        <v>34</v>
      </c>
      <c r="J305" s="75">
        <v>197424</v>
      </c>
      <c r="K305" s="69">
        <v>7.9</v>
      </c>
      <c r="L305" s="82">
        <v>0.33349324648472606</v>
      </c>
    </row>
    <row r="306" spans="1:12" x14ac:dyDescent="0.25">
      <c r="A306" s="76" t="s">
        <v>7</v>
      </c>
      <c r="B306" s="78" t="s">
        <v>58</v>
      </c>
      <c r="C306" s="78" t="s">
        <v>40</v>
      </c>
      <c r="D306" s="80" t="s">
        <v>40</v>
      </c>
      <c r="E306" s="80" t="s">
        <v>40</v>
      </c>
      <c r="F306" t="s">
        <v>40</v>
      </c>
      <c r="G306" s="76" t="s">
        <v>31</v>
      </c>
      <c r="H306" t="s">
        <v>2</v>
      </c>
      <c r="I306" s="76" t="s">
        <v>35</v>
      </c>
      <c r="J306" s="75">
        <v>198513</v>
      </c>
      <c r="K306" s="69">
        <v>7.9</v>
      </c>
      <c r="L306" s="82">
        <v>0.30161173185206341</v>
      </c>
    </row>
    <row r="307" spans="1:12" ht="15" customHeight="1" x14ac:dyDescent="0.25">
      <c r="A307" t="s">
        <v>7</v>
      </c>
      <c r="B307" s="78" t="s">
        <v>59</v>
      </c>
      <c r="C307" s="78" t="s">
        <v>40</v>
      </c>
      <c r="D307" s="80" t="s">
        <v>40</v>
      </c>
      <c r="E307" s="80" t="s">
        <v>40</v>
      </c>
      <c r="F307" t="s">
        <v>40</v>
      </c>
      <c r="G307" t="s">
        <v>5</v>
      </c>
      <c r="H307" t="s">
        <v>2</v>
      </c>
      <c r="I307" s="74" t="s">
        <v>35</v>
      </c>
      <c r="J307" s="75">
        <v>199892</v>
      </c>
      <c r="K307" s="69">
        <v>7.9</v>
      </c>
      <c r="L307" s="82">
        <v>0.37277982917459251</v>
      </c>
    </row>
    <row r="308" spans="1:12" x14ac:dyDescent="0.25">
      <c r="A308" t="s">
        <v>7</v>
      </c>
      <c r="B308" s="78" t="s">
        <v>57</v>
      </c>
      <c r="C308" s="78" t="s">
        <v>40</v>
      </c>
      <c r="D308" s="80" t="s">
        <v>40</v>
      </c>
      <c r="E308" s="80" t="s">
        <v>40</v>
      </c>
      <c r="F308" t="s">
        <v>40</v>
      </c>
      <c r="G308" t="s">
        <v>32</v>
      </c>
      <c r="H308" t="s">
        <v>2</v>
      </c>
      <c r="I308" s="74" t="s">
        <v>34</v>
      </c>
      <c r="J308" s="75">
        <v>201494</v>
      </c>
      <c r="K308" s="69">
        <v>6.8</v>
      </c>
      <c r="L308" s="82">
        <v>0.1003300783593776</v>
      </c>
    </row>
    <row r="309" spans="1:12" ht="16.5" customHeight="1" x14ac:dyDescent="0.25">
      <c r="A309" t="s">
        <v>7</v>
      </c>
      <c r="B309" s="78" t="s">
        <v>40</v>
      </c>
      <c r="C309" s="78" t="s">
        <v>40</v>
      </c>
      <c r="D309" s="80" t="s">
        <v>40</v>
      </c>
      <c r="E309" s="77" t="s">
        <v>42</v>
      </c>
      <c r="F309" t="s">
        <v>40</v>
      </c>
      <c r="G309" t="s">
        <v>31</v>
      </c>
      <c r="H309" t="s">
        <v>2</v>
      </c>
      <c r="I309" s="74" t="s">
        <v>29</v>
      </c>
      <c r="J309" s="75">
        <v>203633</v>
      </c>
      <c r="K309" s="69">
        <v>6.8</v>
      </c>
      <c r="L309" s="82">
        <v>0.37077506013193517</v>
      </c>
    </row>
    <row r="310" spans="1:12" x14ac:dyDescent="0.25">
      <c r="A310" t="s">
        <v>7</v>
      </c>
      <c r="B310" s="78" t="s">
        <v>40</v>
      </c>
      <c r="C310" s="78" t="s">
        <v>40</v>
      </c>
      <c r="D310" s="80" t="s">
        <v>40</v>
      </c>
      <c r="E310" s="77" t="s">
        <v>47</v>
      </c>
      <c r="F310" t="s">
        <v>40</v>
      </c>
      <c r="G310" t="s">
        <v>32</v>
      </c>
      <c r="H310" t="s">
        <v>2</v>
      </c>
      <c r="I310" s="74" t="s">
        <v>35</v>
      </c>
      <c r="J310" s="75">
        <v>206202</v>
      </c>
      <c r="K310" s="69">
        <v>6.8</v>
      </c>
      <c r="L310" s="82">
        <v>0.60646220088939085</v>
      </c>
    </row>
    <row r="311" spans="1:12" x14ac:dyDescent="0.25">
      <c r="A311" t="s">
        <v>7</v>
      </c>
      <c r="B311" s="78" t="s">
        <v>40</v>
      </c>
      <c r="C311" s="78" t="s">
        <v>40</v>
      </c>
      <c r="D311" s="80" t="s">
        <v>40</v>
      </c>
      <c r="E311" s="77" t="s">
        <v>43</v>
      </c>
      <c r="F311" t="s">
        <v>40</v>
      </c>
      <c r="G311" t="s">
        <v>32</v>
      </c>
      <c r="H311" t="s">
        <v>2</v>
      </c>
      <c r="I311" s="74" t="s">
        <v>34</v>
      </c>
      <c r="J311" s="75">
        <v>211377</v>
      </c>
      <c r="K311" s="69">
        <v>6.8</v>
      </c>
      <c r="L311" s="82">
        <v>0.1167976500894312</v>
      </c>
    </row>
    <row r="312" spans="1:12" x14ac:dyDescent="0.25">
      <c r="A312" t="s">
        <v>7</v>
      </c>
      <c r="B312" s="78" t="s">
        <v>61</v>
      </c>
      <c r="C312" s="78" t="s">
        <v>40</v>
      </c>
      <c r="D312" s="80" t="s">
        <v>40</v>
      </c>
      <c r="E312" s="80" t="s">
        <v>40</v>
      </c>
      <c r="F312" t="s">
        <v>40</v>
      </c>
      <c r="G312" t="s">
        <v>31</v>
      </c>
      <c r="H312" t="s">
        <v>2</v>
      </c>
      <c r="I312" s="74" t="s">
        <v>29</v>
      </c>
      <c r="J312" s="75">
        <v>214207</v>
      </c>
      <c r="K312" s="69">
        <v>6.8</v>
      </c>
      <c r="L312" s="82">
        <v>0.29807316329895817</v>
      </c>
    </row>
    <row r="313" spans="1:12" x14ac:dyDescent="0.25">
      <c r="A313" t="s">
        <v>7</v>
      </c>
      <c r="B313" s="78" t="s">
        <v>61</v>
      </c>
      <c r="C313" s="78" t="s">
        <v>40</v>
      </c>
      <c r="D313" s="80" t="s">
        <v>40</v>
      </c>
      <c r="E313" s="80" t="s">
        <v>40</v>
      </c>
      <c r="F313" t="s">
        <v>40</v>
      </c>
      <c r="G313" t="s">
        <v>32</v>
      </c>
      <c r="H313" t="s">
        <v>2</v>
      </c>
      <c r="I313" s="74" t="s">
        <v>35</v>
      </c>
      <c r="J313" s="75">
        <v>226584</v>
      </c>
      <c r="K313" s="69">
        <v>6.8</v>
      </c>
      <c r="L313" s="82">
        <v>0.38275100170949411</v>
      </c>
    </row>
    <row r="314" spans="1:12" x14ac:dyDescent="0.25">
      <c r="A314" t="s">
        <v>7</v>
      </c>
      <c r="B314" s="78" t="s">
        <v>58</v>
      </c>
      <c r="C314" s="78" t="s">
        <v>40</v>
      </c>
      <c r="D314" s="80" t="s">
        <v>40</v>
      </c>
      <c r="E314" s="80" t="s">
        <v>40</v>
      </c>
      <c r="F314" t="s">
        <v>40</v>
      </c>
      <c r="G314" t="s">
        <v>31</v>
      </c>
      <c r="H314" t="s">
        <v>2</v>
      </c>
      <c r="I314" s="74" t="s">
        <v>34</v>
      </c>
      <c r="J314" s="75">
        <v>228138</v>
      </c>
      <c r="K314" s="69">
        <v>6.8</v>
      </c>
      <c r="L314" s="82">
        <v>0.34662262562787349</v>
      </c>
    </row>
    <row r="315" spans="1:12" x14ac:dyDescent="0.25">
      <c r="A315" t="s">
        <v>7</v>
      </c>
      <c r="B315" s="78" t="s">
        <v>58</v>
      </c>
      <c r="C315" s="78" t="s">
        <v>40</v>
      </c>
      <c r="D315" s="80" t="s">
        <v>40</v>
      </c>
      <c r="E315" s="80" t="s">
        <v>40</v>
      </c>
      <c r="F315" t="s">
        <v>40</v>
      </c>
      <c r="G315" t="s">
        <v>31</v>
      </c>
      <c r="H315" t="s">
        <v>2</v>
      </c>
      <c r="I315" s="74" t="s">
        <v>29</v>
      </c>
      <c r="J315" s="75">
        <v>231523</v>
      </c>
      <c r="K315" s="69">
        <v>6.8</v>
      </c>
      <c r="L315" s="82">
        <v>0.35176564252006309</v>
      </c>
    </row>
    <row r="316" spans="1:12" x14ac:dyDescent="0.25">
      <c r="A316" t="s">
        <v>7</v>
      </c>
      <c r="B316" s="78" t="s">
        <v>40</v>
      </c>
      <c r="C316" s="78" t="s">
        <v>40</v>
      </c>
      <c r="D316" s="80" t="s">
        <v>40</v>
      </c>
      <c r="E316" t="s">
        <v>39</v>
      </c>
      <c r="F316" t="s">
        <v>40</v>
      </c>
      <c r="G316" t="s">
        <v>5</v>
      </c>
      <c r="H316" t="s">
        <v>2</v>
      </c>
      <c r="I316" s="74" t="s">
        <v>29</v>
      </c>
      <c r="J316" s="75">
        <v>241880</v>
      </c>
      <c r="K316" s="69">
        <v>6.8</v>
      </c>
      <c r="L316" s="82">
        <v>0.31773930611767703</v>
      </c>
    </row>
    <row r="317" spans="1:12" x14ac:dyDescent="0.25">
      <c r="A317" t="s">
        <v>7</v>
      </c>
      <c r="B317" s="78" t="s">
        <v>61</v>
      </c>
      <c r="C317" s="78" t="s">
        <v>40</v>
      </c>
      <c r="D317" s="80" t="s">
        <v>40</v>
      </c>
      <c r="E317" s="80" t="s">
        <v>40</v>
      </c>
      <c r="F317" t="s">
        <v>40</v>
      </c>
      <c r="G317" t="s">
        <v>31</v>
      </c>
      <c r="H317" t="s">
        <v>2</v>
      </c>
      <c r="I317" s="74" t="s">
        <v>34</v>
      </c>
      <c r="J317" s="75">
        <v>245408</v>
      </c>
      <c r="K317" s="69">
        <v>6.8</v>
      </c>
      <c r="L317" s="82">
        <v>0.341489955318317</v>
      </c>
    </row>
    <row r="318" spans="1:12" x14ac:dyDescent="0.25">
      <c r="A318" t="s">
        <v>7</v>
      </c>
      <c r="B318" s="78" t="s">
        <v>40</v>
      </c>
      <c r="C318" s="78" t="s">
        <v>40</v>
      </c>
      <c r="D318" s="80" t="s">
        <v>40</v>
      </c>
      <c r="E318" t="s">
        <v>39</v>
      </c>
      <c r="F318" t="s">
        <v>40</v>
      </c>
      <c r="G318" t="s">
        <v>5</v>
      </c>
      <c r="H318" t="s">
        <v>2</v>
      </c>
      <c r="I318" s="74" t="s">
        <v>34</v>
      </c>
      <c r="J318" s="75">
        <v>246654</v>
      </c>
      <c r="K318" s="69">
        <v>6.8</v>
      </c>
      <c r="L318" s="82">
        <v>0.32401054577124822</v>
      </c>
    </row>
    <row r="319" spans="1:12" ht="15" customHeight="1" x14ac:dyDescent="0.25">
      <c r="A319" t="s">
        <v>7</v>
      </c>
      <c r="B319" s="78" t="s">
        <v>40</v>
      </c>
      <c r="C319" s="78" t="s">
        <v>40</v>
      </c>
      <c r="D319" s="80" t="s">
        <v>40</v>
      </c>
      <c r="E319" s="77" t="s">
        <v>42</v>
      </c>
      <c r="F319" t="s">
        <v>40</v>
      </c>
      <c r="G319" t="s">
        <v>5</v>
      </c>
      <c r="H319" t="s">
        <v>2</v>
      </c>
      <c r="I319" s="74" t="s">
        <v>34</v>
      </c>
      <c r="J319" s="75">
        <v>248931</v>
      </c>
      <c r="K319" s="69">
        <v>6.8</v>
      </c>
      <c r="L319" s="82">
        <v>0.25630330836171639</v>
      </c>
    </row>
    <row r="320" spans="1:12" x14ac:dyDescent="0.25">
      <c r="A320" s="76" t="s">
        <v>7</v>
      </c>
      <c r="B320" s="78" t="s">
        <v>58</v>
      </c>
      <c r="C320" s="78" t="s">
        <v>40</v>
      </c>
      <c r="D320" s="80" t="s">
        <v>40</v>
      </c>
      <c r="E320" s="80" t="s">
        <v>40</v>
      </c>
      <c r="F320" t="s">
        <v>40</v>
      </c>
      <c r="G320" s="76" t="s">
        <v>32</v>
      </c>
      <c r="H320" t="s">
        <v>2</v>
      </c>
      <c r="I320" s="76" t="s">
        <v>29</v>
      </c>
      <c r="J320" s="75">
        <v>249234</v>
      </c>
      <c r="K320" s="69">
        <v>6.8</v>
      </c>
      <c r="L320" s="82">
        <v>0.45023032317502754</v>
      </c>
    </row>
    <row r="321" spans="1:12" ht="15.75" customHeight="1" x14ac:dyDescent="0.25">
      <c r="A321" t="s">
        <v>7</v>
      </c>
      <c r="B321" s="78" t="s">
        <v>61</v>
      </c>
      <c r="C321" s="78" t="s">
        <v>40</v>
      </c>
      <c r="D321" s="80" t="s">
        <v>40</v>
      </c>
      <c r="E321" s="80" t="s">
        <v>40</v>
      </c>
      <c r="F321" t="s">
        <v>40</v>
      </c>
      <c r="G321" t="s">
        <v>31</v>
      </c>
      <c r="H321" t="s">
        <v>2</v>
      </c>
      <c r="I321" s="74" t="s">
        <v>35</v>
      </c>
      <c r="J321" s="75">
        <v>259024</v>
      </c>
      <c r="K321" s="69">
        <v>6.1</v>
      </c>
      <c r="L321" s="82">
        <v>0.36043688138272484</v>
      </c>
    </row>
    <row r="322" spans="1:12" x14ac:dyDescent="0.25">
      <c r="A322" t="s">
        <v>7</v>
      </c>
      <c r="B322" s="78" t="s">
        <v>40</v>
      </c>
      <c r="C322" s="78" t="s">
        <v>40</v>
      </c>
      <c r="D322" s="80" t="s">
        <v>40</v>
      </c>
      <c r="E322" t="s">
        <v>39</v>
      </c>
      <c r="F322" t="s">
        <v>40</v>
      </c>
      <c r="G322" t="s">
        <v>5</v>
      </c>
      <c r="H322" t="s">
        <v>2</v>
      </c>
      <c r="I322" s="74" t="s">
        <v>35</v>
      </c>
      <c r="J322" s="75">
        <v>272719</v>
      </c>
      <c r="K322" s="69">
        <v>6.1</v>
      </c>
      <c r="L322" s="82">
        <v>0.35825014811107475</v>
      </c>
    </row>
    <row r="323" spans="1:12" ht="15.75" customHeight="1" x14ac:dyDescent="0.25">
      <c r="A323" t="s">
        <v>7</v>
      </c>
      <c r="B323" s="78" t="s">
        <v>40</v>
      </c>
      <c r="C323" s="78" t="s">
        <v>40</v>
      </c>
      <c r="D323" s="80" t="s">
        <v>40</v>
      </c>
      <c r="E323" s="77" t="s">
        <v>47</v>
      </c>
      <c r="F323" t="s">
        <v>40</v>
      </c>
      <c r="G323" t="s">
        <v>31</v>
      </c>
      <c r="H323" t="s">
        <v>2</v>
      </c>
      <c r="I323" s="74" t="s">
        <v>36</v>
      </c>
      <c r="J323" s="75">
        <v>273654</v>
      </c>
      <c r="K323" s="69">
        <v>6.1</v>
      </c>
      <c r="L323" s="82">
        <v>1</v>
      </c>
    </row>
    <row r="324" spans="1:12" x14ac:dyDescent="0.25">
      <c r="A324" t="s">
        <v>7</v>
      </c>
      <c r="B324" s="78" t="s">
        <v>40</v>
      </c>
      <c r="C324" s="78" t="s">
        <v>40</v>
      </c>
      <c r="D324" s="80" t="s">
        <v>40</v>
      </c>
      <c r="E324" t="s">
        <v>39</v>
      </c>
      <c r="F324" t="s">
        <v>40</v>
      </c>
      <c r="G324" t="s">
        <v>32</v>
      </c>
      <c r="H324" t="s">
        <v>2</v>
      </c>
      <c r="I324" s="74" t="s">
        <v>36</v>
      </c>
      <c r="J324" s="75">
        <v>291566</v>
      </c>
      <c r="K324" s="69">
        <v>6.1</v>
      </c>
      <c r="L324" s="82">
        <v>1</v>
      </c>
    </row>
    <row r="325" spans="1:12" x14ac:dyDescent="0.25">
      <c r="A325" s="74" t="s">
        <v>7</v>
      </c>
      <c r="B325" s="78" t="s">
        <v>40</v>
      </c>
      <c r="C325" s="78" t="s">
        <v>40</v>
      </c>
      <c r="D325" s="80" t="s">
        <v>40</v>
      </c>
      <c r="E325" s="77" t="s">
        <v>41</v>
      </c>
      <c r="F325" t="s">
        <v>40</v>
      </c>
      <c r="G325" s="74" t="s">
        <v>5</v>
      </c>
      <c r="H325" t="s">
        <v>2</v>
      </c>
      <c r="I325" s="74" t="s">
        <v>36</v>
      </c>
      <c r="J325" s="75">
        <v>328927</v>
      </c>
      <c r="K325" s="69">
        <v>5.6</v>
      </c>
      <c r="L325" s="82">
        <v>1</v>
      </c>
    </row>
    <row r="326" spans="1:12" x14ac:dyDescent="0.25">
      <c r="A326" t="s">
        <v>7</v>
      </c>
      <c r="B326" s="78" t="s">
        <v>40</v>
      </c>
      <c r="C326" s="78" t="s">
        <v>40</v>
      </c>
      <c r="D326" s="80" t="s">
        <v>40</v>
      </c>
      <c r="E326" s="77" t="s">
        <v>47</v>
      </c>
      <c r="F326" t="s">
        <v>40</v>
      </c>
      <c r="G326" t="s">
        <v>5</v>
      </c>
      <c r="H326" t="s">
        <v>2</v>
      </c>
      <c r="I326" s="74" t="s">
        <v>35</v>
      </c>
      <c r="J326" s="75">
        <v>335053</v>
      </c>
      <c r="K326" s="69">
        <v>5.6</v>
      </c>
      <c r="L326" s="82">
        <v>0.54598948606887832</v>
      </c>
    </row>
    <row r="327" spans="1:12" x14ac:dyDescent="0.25">
      <c r="A327" t="s">
        <v>7</v>
      </c>
      <c r="B327" s="78" t="s">
        <v>40</v>
      </c>
      <c r="C327" s="78" t="s">
        <v>40</v>
      </c>
      <c r="D327" s="80" t="s">
        <v>40</v>
      </c>
      <c r="E327" s="77" t="s">
        <v>47</v>
      </c>
      <c r="F327" t="s">
        <v>40</v>
      </c>
      <c r="G327" t="s">
        <v>32</v>
      </c>
      <c r="H327" t="s">
        <v>2</v>
      </c>
      <c r="I327" s="74" t="s">
        <v>36</v>
      </c>
      <c r="J327" s="75">
        <v>340008</v>
      </c>
      <c r="K327" s="69">
        <v>5.6</v>
      </c>
      <c r="L327" s="82">
        <v>1</v>
      </c>
    </row>
    <row r="328" spans="1:12" x14ac:dyDescent="0.25">
      <c r="A328" t="s">
        <v>7</v>
      </c>
      <c r="B328" s="78" t="s">
        <v>59</v>
      </c>
      <c r="C328" s="78" t="s">
        <v>40</v>
      </c>
      <c r="D328" s="80" t="s">
        <v>40</v>
      </c>
      <c r="E328" s="80" t="s">
        <v>40</v>
      </c>
      <c r="F328" t="s">
        <v>40</v>
      </c>
      <c r="G328" t="s">
        <v>32</v>
      </c>
      <c r="H328" t="s">
        <v>2</v>
      </c>
      <c r="I328" s="74" t="s">
        <v>36</v>
      </c>
      <c r="J328" s="75">
        <v>344178</v>
      </c>
      <c r="K328" s="69">
        <v>5.6</v>
      </c>
      <c r="L328" s="82">
        <v>1</v>
      </c>
    </row>
    <row r="329" spans="1:12" x14ac:dyDescent="0.25">
      <c r="A329" t="s">
        <v>7</v>
      </c>
      <c r="B329" s="78" t="s">
        <v>40</v>
      </c>
      <c r="C329" s="78" t="s">
        <v>40</v>
      </c>
      <c r="D329" s="80" t="s">
        <v>40</v>
      </c>
      <c r="E329" s="77" t="s">
        <v>42</v>
      </c>
      <c r="F329" t="s">
        <v>40</v>
      </c>
      <c r="G329" t="s">
        <v>5</v>
      </c>
      <c r="H329" t="s">
        <v>2</v>
      </c>
      <c r="I329" s="74" t="s">
        <v>29</v>
      </c>
      <c r="J329" s="75">
        <v>354637</v>
      </c>
      <c r="K329" s="69">
        <v>5.6</v>
      </c>
      <c r="L329" s="82">
        <v>0.36513988361222194</v>
      </c>
    </row>
    <row r="330" spans="1:12" ht="16.5" customHeight="1" x14ac:dyDescent="0.25">
      <c r="A330" t="s">
        <v>7</v>
      </c>
      <c r="B330" s="78" t="s">
        <v>40</v>
      </c>
      <c r="C330" s="78" t="s">
        <v>40</v>
      </c>
      <c r="D330" s="80" t="s">
        <v>40</v>
      </c>
      <c r="E330" s="77" t="s">
        <v>43</v>
      </c>
      <c r="F330" t="s">
        <v>40</v>
      </c>
      <c r="G330" t="s">
        <v>31</v>
      </c>
      <c r="H330" t="s">
        <v>2</v>
      </c>
      <c r="I330" s="74" t="s">
        <v>34</v>
      </c>
      <c r="J330" s="75">
        <v>360512</v>
      </c>
      <c r="K330" s="69">
        <v>5.6</v>
      </c>
      <c r="L330" s="82">
        <v>0.21114788586797048</v>
      </c>
    </row>
    <row r="331" spans="1:12" x14ac:dyDescent="0.25">
      <c r="A331" t="s">
        <v>7</v>
      </c>
      <c r="B331" s="78" t="s">
        <v>58</v>
      </c>
      <c r="C331" s="78" t="s">
        <v>40</v>
      </c>
      <c r="D331" s="80" t="s">
        <v>40</v>
      </c>
      <c r="E331" s="80" t="s">
        <v>40</v>
      </c>
      <c r="F331" t="s">
        <v>40</v>
      </c>
      <c r="G331" t="s">
        <v>5</v>
      </c>
      <c r="H331" t="s">
        <v>2</v>
      </c>
      <c r="I331" s="74" t="s">
        <v>35</v>
      </c>
      <c r="J331" s="75">
        <v>362891</v>
      </c>
      <c r="K331" s="69">
        <v>5.6</v>
      </c>
      <c r="L331" s="82">
        <v>0.29947827263844506</v>
      </c>
    </row>
    <row r="332" spans="1:12" ht="16.5" customHeight="1" x14ac:dyDescent="0.25">
      <c r="A332" s="76" t="s">
        <v>7</v>
      </c>
      <c r="B332" s="78" t="s">
        <v>40</v>
      </c>
      <c r="C332" s="78" t="s">
        <v>40</v>
      </c>
      <c r="D332" s="80" t="s">
        <v>40</v>
      </c>
      <c r="E332" s="77" t="s">
        <v>42</v>
      </c>
      <c r="F332" t="s">
        <v>40</v>
      </c>
      <c r="G332" s="76" t="s">
        <v>5</v>
      </c>
      <c r="H332" t="s">
        <v>2</v>
      </c>
      <c r="I332" s="76" t="s">
        <v>35</v>
      </c>
      <c r="J332" s="75">
        <v>367668</v>
      </c>
      <c r="K332" s="69">
        <v>5.6</v>
      </c>
      <c r="L332" s="82">
        <v>0.37855680802606162</v>
      </c>
    </row>
    <row r="333" spans="1:12" x14ac:dyDescent="0.25">
      <c r="A333" t="s">
        <v>7</v>
      </c>
      <c r="B333" s="78" t="s">
        <v>58</v>
      </c>
      <c r="C333" s="78" t="s">
        <v>40</v>
      </c>
      <c r="D333" s="80" t="s">
        <v>40</v>
      </c>
      <c r="E333" s="80" t="s">
        <v>40</v>
      </c>
      <c r="F333" t="s">
        <v>40</v>
      </c>
      <c r="G333" t="s">
        <v>5</v>
      </c>
      <c r="H333" t="s">
        <v>2</v>
      </c>
      <c r="I333" s="74" t="s">
        <v>34</v>
      </c>
      <c r="J333" s="75">
        <v>368096</v>
      </c>
      <c r="K333" s="69">
        <v>5.6</v>
      </c>
      <c r="L333" s="82">
        <v>0.30377373438614097</v>
      </c>
    </row>
    <row r="334" spans="1:12" ht="16.5" customHeight="1" x14ac:dyDescent="0.25">
      <c r="A334" t="s">
        <v>7</v>
      </c>
      <c r="B334" s="78" t="s">
        <v>57</v>
      </c>
      <c r="C334" s="78" t="s">
        <v>40</v>
      </c>
      <c r="D334" s="80" t="s">
        <v>40</v>
      </c>
      <c r="E334" s="80" t="s">
        <v>40</v>
      </c>
      <c r="F334" t="s">
        <v>40</v>
      </c>
      <c r="G334" t="s">
        <v>31</v>
      </c>
      <c r="H334" t="s">
        <v>2</v>
      </c>
      <c r="I334" s="74" t="s">
        <v>34</v>
      </c>
      <c r="J334" s="75">
        <v>371374</v>
      </c>
      <c r="K334" s="69">
        <v>5.6</v>
      </c>
      <c r="L334" s="82">
        <v>0.19505244305319938</v>
      </c>
    </row>
    <row r="335" spans="1:12" x14ac:dyDescent="0.25">
      <c r="A335" t="s">
        <v>7</v>
      </c>
      <c r="B335" s="78" t="s">
        <v>40</v>
      </c>
      <c r="C335" s="78" t="s">
        <v>40</v>
      </c>
      <c r="D335" s="80" t="s">
        <v>40</v>
      </c>
      <c r="E335" s="77" t="s">
        <v>44</v>
      </c>
      <c r="F335" t="s">
        <v>40</v>
      </c>
      <c r="G335" t="s">
        <v>32</v>
      </c>
      <c r="H335" t="s">
        <v>2</v>
      </c>
      <c r="I335" s="74" t="s">
        <v>36</v>
      </c>
      <c r="J335" s="75">
        <v>375318</v>
      </c>
      <c r="K335" s="69">
        <v>5.6</v>
      </c>
      <c r="L335" s="82">
        <v>1</v>
      </c>
    </row>
    <row r="336" spans="1:12" x14ac:dyDescent="0.25">
      <c r="A336" t="s">
        <v>7</v>
      </c>
      <c r="B336" s="78" t="s">
        <v>61</v>
      </c>
      <c r="C336" s="78" t="s">
        <v>40</v>
      </c>
      <c r="D336" s="80" t="s">
        <v>40</v>
      </c>
      <c r="E336" s="80" t="s">
        <v>40</v>
      </c>
      <c r="F336" t="s">
        <v>40</v>
      </c>
      <c r="G336" t="s">
        <v>5</v>
      </c>
      <c r="H336" t="s">
        <v>2</v>
      </c>
      <c r="I336" s="74" t="s">
        <v>29</v>
      </c>
      <c r="J336" s="75">
        <v>382187</v>
      </c>
      <c r="K336" s="69">
        <v>5.6</v>
      </c>
      <c r="L336" s="82">
        <v>0.29160623121605156</v>
      </c>
    </row>
    <row r="337" spans="1:12" x14ac:dyDescent="0.25">
      <c r="A337" t="s">
        <v>7</v>
      </c>
      <c r="B337" s="78" t="s">
        <v>40</v>
      </c>
      <c r="C337" s="78" t="s">
        <v>40</v>
      </c>
      <c r="D337" s="80" t="s">
        <v>40</v>
      </c>
      <c r="E337" s="77" t="s">
        <v>42</v>
      </c>
      <c r="F337" t="s">
        <v>40</v>
      </c>
      <c r="G337" t="s">
        <v>32</v>
      </c>
      <c r="H337" t="s">
        <v>2</v>
      </c>
      <c r="I337" s="74" t="s">
        <v>36</v>
      </c>
      <c r="J337" s="75">
        <v>422027</v>
      </c>
      <c r="K337" s="69">
        <v>4.7</v>
      </c>
      <c r="L337" s="82">
        <v>1</v>
      </c>
    </row>
    <row r="338" spans="1:12" x14ac:dyDescent="0.25">
      <c r="A338" t="s">
        <v>7</v>
      </c>
      <c r="B338" s="78" t="s">
        <v>61</v>
      </c>
      <c r="C338" s="78" t="s">
        <v>40</v>
      </c>
      <c r="D338" s="80" t="s">
        <v>40</v>
      </c>
      <c r="E338" s="80" t="s">
        <v>40</v>
      </c>
      <c r="F338" t="s">
        <v>40</v>
      </c>
      <c r="G338" t="s">
        <v>5</v>
      </c>
      <c r="H338" t="s">
        <v>2</v>
      </c>
      <c r="I338" s="74" t="s">
        <v>34</v>
      </c>
      <c r="J338" s="75">
        <v>442832</v>
      </c>
      <c r="K338" s="69">
        <v>4.7</v>
      </c>
      <c r="L338" s="82">
        <v>0.33787797748711113</v>
      </c>
    </row>
    <row r="339" spans="1:12" x14ac:dyDescent="0.25">
      <c r="A339" s="74" t="s">
        <v>7</v>
      </c>
      <c r="B339" s="78" t="s">
        <v>40</v>
      </c>
      <c r="C339" s="78" t="s">
        <v>40</v>
      </c>
      <c r="D339" s="80" t="s">
        <v>40</v>
      </c>
      <c r="E339" s="77" t="s">
        <v>44</v>
      </c>
      <c r="F339" t="s">
        <v>40</v>
      </c>
      <c r="G339" s="74" t="s">
        <v>5</v>
      </c>
      <c r="H339" t="s">
        <v>2</v>
      </c>
      <c r="I339" s="74" t="s">
        <v>36</v>
      </c>
      <c r="J339" s="75">
        <v>457195</v>
      </c>
      <c r="K339" s="69">
        <v>4.5</v>
      </c>
      <c r="L339" s="82">
        <v>1</v>
      </c>
    </row>
    <row r="340" spans="1:12" x14ac:dyDescent="0.25">
      <c r="A340" t="s">
        <v>7</v>
      </c>
      <c r="B340" s="78" t="s">
        <v>40</v>
      </c>
      <c r="C340" s="78" t="s">
        <v>40</v>
      </c>
      <c r="D340" s="80" t="s">
        <v>40</v>
      </c>
      <c r="E340" t="s">
        <v>39</v>
      </c>
      <c r="F340" t="s">
        <v>40</v>
      </c>
      <c r="G340" t="s">
        <v>31</v>
      </c>
      <c r="H340" t="s">
        <v>2</v>
      </c>
      <c r="I340" s="74" t="s">
        <v>36</v>
      </c>
      <c r="J340" s="75">
        <v>469687</v>
      </c>
      <c r="K340" s="69">
        <v>4.5</v>
      </c>
      <c r="L340" s="82">
        <v>1</v>
      </c>
    </row>
    <row r="341" spans="1:12" x14ac:dyDescent="0.25">
      <c r="A341" t="s">
        <v>7</v>
      </c>
      <c r="B341" s="78" t="s">
        <v>58</v>
      </c>
      <c r="C341" s="78" t="s">
        <v>40</v>
      </c>
      <c r="D341" s="80" t="s">
        <v>40</v>
      </c>
      <c r="E341" s="80" t="s">
        <v>40</v>
      </c>
      <c r="F341" t="s">
        <v>40</v>
      </c>
      <c r="G341" t="s">
        <v>5</v>
      </c>
      <c r="H341" t="s">
        <v>2</v>
      </c>
      <c r="I341" s="74" t="s">
        <v>29</v>
      </c>
      <c r="J341" s="75">
        <v>480757</v>
      </c>
      <c r="K341" s="69">
        <v>4.5</v>
      </c>
      <c r="L341" s="82">
        <v>0.39674799297541397</v>
      </c>
    </row>
    <row r="342" spans="1:12" ht="15" customHeight="1" x14ac:dyDescent="0.25">
      <c r="A342" t="s">
        <v>7</v>
      </c>
      <c r="B342" s="78" t="s">
        <v>61</v>
      </c>
      <c r="C342" s="78" t="s">
        <v>40</v>
      </c>
      <c r="D342" s="80" t="s">
        <v>40</v>
      </c>
      <c r="E342" s="80" t="s">
        <v>40</v>
      </c>
      <c r="F342" t="s">
        <v>40</v>
      </c>
      <c r="G342" t="s">
        <v>5</v>
      </c>
      <c r="H342" t="s">
        <v>2</v>
      </c>
      <c r="I342" s="74" t="s">
        <v>35</v>
      </c>
      <c r="J342" s="75">
        <v>485608</v>
      </c>
      <c r="K342" s="69">
        <v>4.5</v>
      </c>
      <c r="L342" s="82">
        <v>0.37051579129683732</v>
      </c>
    </row>
    <row r="343" spans="1:12" x14ac:dyDescent="0.25">
      <c r="A343" s="74" t="s">
        <v>7</v>
      </c>
      <c r="B343" s="78" t="s">
        <v>59</v>
      </c>
      <c r="C343" s="78" t="s">
        <v>40</v>
      </c>
      <c r="D343" s="80" t="s">
        <v>40</v>
      </c>
      <c r="E343" s="80" t="s">
        <v>40</v>
      </c>
      <c r="F343" t="s">
        <v>40</v>
      </c>
      <c r="G343" s="74" t="s">
        <v>5</v>
      </c>
      <c r="H343" t="s">
        <v>2</v>
      </c>
      <c r="I343" s="74" t="s">
        <v>36</v>
      </c>
      <c r="J343" s="75">
        <v>536220</v>
      </c>
      <c r="K343" s="69">
        <v>4.2</v>
      </c>
      <c r="L343" s="82">
        <v>1</v>
      </c>
    </row>
    <row r="344" spans="1:12" ht="15.75" customHeight="1" x14ac:dyDescent="0.25">
      <c r="A344" s="76" t="s">
        <v>7</v>
      </c>
      <c r="B344" s="78" t="s">
        <v>40</v>
      </c>
      <c r="C344" s="78" t="s">
        <v>40</v>
      </c>
      <c r="D344" s="80" t="s">
        <v>40</v>
      </c>
      <c r="E344" s="77" t="s">
        <v>42</v>
      </c>
      <c r="F344" t="s">
        <v>40</v>
      </c>
      <c r="G344" s="76" t="s">
        <v>31</v>
      </c>
      <c r="H344" t="s">
        <v>2</v>
      </c>
      <c r="I344" s="76" t="s">
        <v>36</v>
      </c>
      <c r="J344" s="75">
        <v>549209</v>
      </c>
      <c r="K344" s="69">
        <v>4.2</v>
      </c>
      <c r="L344" s="82">
        <v>1</v>
      </c>
    </row>
    <row r="345" spans="1:12" x14ac:dyDescent="0.25">
      <c r="A345" t="s">
        <v>7</v>
      </c>
      <c r="B345" s="78" t="s">
        <v>58</v>
      </c>
      <c r="C345" s="78" t="s">
        <v>40</v>
      </c>
      <c r="D345" s="80" t="s">
        <v>40</v>
      </c>
      <c r="E345" s="80" t="s">
        <v>40</v>
      </c>
      <c r="F345" t="s">
        <v>40</v>
      </c>
      <c r="G345" t="s">
        <v>32</v>
      </c>
      <c r="H345" t="s">
        <v>2</v>
      </c>
      <c r="I345" s="74" t="s">
        <v>36</v>
      </c>
      <c r="J345" s="75">
        <v>553570</v>
      </c>
      <c r="K345" s="69">
        <v>4.2</v>
      </c>
      <c r="L345" s="82">
        <v>1</v>
      </c>
    </row>
    <row r="346" spans="1:12" ht="15.75" customHeight="1" x14ac:dyDescent="0.25">
      <c r="A346" t="s">
        <v>7</v>
      </c>
      <c r="B346" s="78" t="s">
        <v>40</v>
      </c>
      <c r="C346" s="78" t="s">
        <v>40</v>
      </c>
      <c r="D346" s="80" t="s">
        <v>40</v>
      </c>
      <c r="E346" s="77" t="s">
        <v>43</v>
      </c>
      <c r="F346" t="s">
        <v>40</v>
      </c>
      <c r="G346" t="s">
        <v>5</v>
      </c>
      <c r="H346" t="s">
        <v>2</v>
      </c>
      <c r="I346" s="74" t="s">
        <v>34</v>
      </c>
      <c r="J346" s="75">
        <v>571889</v>
      </c>
      <c r="K346" s="69">
        <v>4.2</v>
      </c>
      <c r="L346" s="82">
        <v>0.16259956180579682</v>
      </c>
    </row>
    <row r="347" spans="1:12" x14ac:dyDescent="0.25">
      <c r="A347" t="s">
        <v>7</v>
      </c>
      <c r="B347" s="78" t="s">
        <v>57</v>
      </c>
      <c r="C347" s="78" t="s">
        <v>40</v>
      </c>
      <c r="D347" s="80" t="s">
        <v>40</v>
      </c>
      <c r="E347" s="80" t="s">
        <v>40</v>
      </c>
      <c r="F347" t="s">
        <v>40</v>
      </c>
      <c r="G347" t="s">
        <v>5</v>
      </c>
      <c r="H347" t="s">
        <v>2</v>
      </c>
      <c r="I347" s="74" t="s">
        <v>34</v>
      </c>
      <c r="J347" s="75">
        <v>572868</v>
      </c>
      <c r="K347" s="69">
        <v>4.2</v>
      </c>
      <c r="L347" s="82">
        <v>0.14642813233507512</v>
      </c>
    </row>
    <row r="348" spans="1:12" x14ac:dyDescent="0.25">
      <c r="A348" t="s">
        <v>7</v>
      </c>
      <c r="B348" s="78" t="s">
        <v>61</v>
      </c>
      <c r="C348" s="78" t="s">
        <v>40</v>
      </c>
      <c r="D348" s="80" t="s">
        <v>40</v>
      </c>
      <c r="E348" s="80" t="s">
        <v>40</v>
      </c>
      <c r="F348" t="s">
        <v>40</v>
      </c>
      <c r="G348" t="s">
        <v>32</v>
      </c>
      <c r="H348" t="s">
        <v>2</v>
      </c>
      <c r="I348" s="74" t="s">
        <v>36</v>
      </c>
      <c r="J348" s="75">
        <v>591988</v>
      </c>
      <c r="K348" s="69">
        <v>4.2</v>
      </c>
      <c r="L348" s="82">
        <v>1</v>
      </c>
    </row>
    <row r="349" spans="1:12" x14ac:dyDescent="0.25">
      <c r="A349" t="s">
        <v>7</v>
      </c>
      <c r="B349" s="78" t="s">
        <v>40</v>
      </c>
      <c r="C349" s="78" t="s">
        <v>40</v>
      </c>
      <c r="D349" s="80" t="s">
        <v>40</v>
      </c>
      <c r="E349" s="77" t="s">
        <v>48</v>
      </c>
      <c r="F349" t="s">
        <v>40</v>
      </c>
      <c r="G349" t="s">
        <v>32</v>
      </c>
      <c r="H349" t="s">
        <v>2</v>
      </c>
      <c r="I349" s="74" t="s">
        <v>34</v>
      </c>
      <c r="J349" s="75">
        <v>612314</v>
      </c>
      <c r="K349" s="69">
        <v>4.2</v>
      </c>
      <c r="L349" s="82">
        <v>0.17693893680133041</v>
      </c>
    </row>
    <row r="350" spans="1:12" x14ac:dyDescent="0.25">
      <c r="A350" s="74" t="s">
        <v>7</v>
      </c>
      <c r="B350" s="78" t="s">
        <v>40</v>
      </c>
      <c r="C350" s="78" t="s">
        <v>40</v>
      </c>
      <c r="D350" s="80" t="s">
        <v>40</v>
      </c>
      <c r="E350" s="77" t="s">
        <v>47</v>
      </c>
      <c r="F350" t="s">
        <v>40</v>
      </c>
      <c r="G350" s="74" t="s">
        <v>5</v>
      </c>
      <c r="H350" t="s">
        <v>2</v>
      </c>
      <c r="I350" s="74" t="s">
        <v>36</v>
      </c>
      <c r="J350" s="75">
        <v>613662</v>
      </c>
      <c r="K350" s="69">
        <v>4.2</v>
      </c>
      <c r="L350" s="82">
        <v>1</v>
      </c>
    </row>
    <row r="351" spans="1:12" x14ac:dyDescent="0.25">
      <c r="A351" t="s">
        <v>7</v>
      </c>
      <c r="B351" s="78" t="s">
        <v>62</v>
      </c>
      <c r="C351" s="78" t="s">
        <v>40</v>
      </c>
      <c r="D351" s="80" t="s">
        <v>40</v>
      </c>
      <c r="E351" s="80" t="s">
        <v>40</v>
      </c>
      <c r="F351" t="s">
        <v>40</v>
      </c>
      <c r="G351" t="s">
        <v>32</v>
      </c>
      <c r="H351" t="s">
        <v>2</v>
      </c>
      <c r="I351" s="74" t="s">
        <v>34</v>
      </c>
      <c r="J351" s="75">
        <v>627743</v>
      </c>
      <c r="K351" s="69">
        <v>4.2</v>
      </c>
      <c r="L351" s="82">
        <v>0.1794552789027706</v>
      </c>
    </row>
    <row r="352" spans="1:12" x14ac:dyDescent="0.25">
      <c r="A352" t="s">
        <v>7</v>
      </c>
      <c r="B352" s="78" t="s">
        <v>40</v>
      </c>
      <c r="C352" s="78" t="s">
        <v>40</v>
      </c>
      <c r="D352" s="80" t="s">
        <v>40</v>
      </c>
      <c r="E352" s="77" t="s">
        <v>43</v>
      </c>
      <c r="F352" t="s">
        <v>40</v>
      </c>
      <c r="G352" t="s">
        <v>31</v>
      </c>
      <c r="H352" t="s">
        <v>2</v>
      </c>
      <c r="I352" s="74" t="s">
        <v>35</v>
      </c>
      <c r="J352" s="75">
        <v>647733</v>
      </c>
      <c r="K352" s="69">
        <v>4.2</v>
      </c>
      <c r="L352" s="82">
        <v>0.37937004470563568</v>
      </c>
    </row>
    <row r="353" spans="1:12" x14ac:dyDescent="0.25">
      <c r="A353" t="s">
        <v>7</v>
      </c>
      <c r="B353" s="78" t="s">
        <v>57</v>
      </c>
      <c r="C353" s="78" t="s">
        <v>40</v>
      </c>
      <c r="D353" s="80" t="s">
        <v>40</v>
      </c>
      <c r="E353" s="80" t="s">
        <v>40</v>
      </c>
      <c r="F353" t="s">
        <v>40</v>
      </c>
      <c r="G353" t="s">
        <v>32</v>
      </c>
      <c r="H353" t="s">
        <v>2</v>
      </c>
      <c r="I353" s="74" t="s">
        <v>29</v>
      </c>
      <c r="J353" s="75">
        <v>657256</v>
      </c>
      <c r="K353" s="69">
        <v>4.2</v>
      </c>
      <c r="L353" s="82">
        <v>0.32726803766946455</v>
      </c>
    </row>
    <row r="354" spans="1:12" x14ac:dyDescent="0.25">
      <c r="A354" t="s">
        <v>7</v>
      </c>
      <c r="B354" s="78" t="s">
        <v>58</v>
      </c>
      <c r="C354" s="78" t="s">
        <v>40</v>
      </c>
      <c r="D354" s="80" t="s">
        <v>40</v>
      </c>
      <c r="E354" s="80" t="s">
        <v>40</v>
      </c>
      <c r="F354" t="s">
        <v>40</v>
      </c>
      <c r="G354" t="s">
        <v>31</v>
      </c>
      <c r="H354" t="s">
        <v>2</v>
      </c>
      <c r="I354" s="74" t="s">
        <v>36</v>
      </c>
      <c r="J354" s="75">
        <v>658174</v>
      </c>
      <c r="K354" s="69">
        <v>4.2</v>
      </c>
      <c r="L354" s="82">
        <v>1</v>
      </c>
    </row>
    <row r="355" spans="1:12" x14ac:dyDescent="0.25">
      <c r="A355" t="s">
        <v>7</v>
      </c>
      <c r="B355" s="78" t="s">
        <v>40</v>
      </c>
      <c r="C355" s="78" t="s">
        <v>40</v>
      </c>
      <c r="D355" s="80" t="s">
        <v>40</v>
      </c>
      <c r="E355" s="77" t="s">
        <v>43</v>
      </c>
      <c r="F355" t="s">
        <v>40</v>
      </c>
      <c r="G355" t="s">
        <v>32</v>
      </c>
      <c r="H355" t="s">
        <v>2</v>
      </c>
      <c r="I355" s="74" t="s">
        <v>29</v>
      </c>
      <c r="J355" s="75">
        <v>690259</v>
      </c>
      <c r="K355" s="69">
        <v>4.2</v>
      </c>
      <c r="L355" s="82">
        <v>0.38140681887376909</v>
      </c>
    </row>
    <row r="356" spans="1:12" x14ac:dyDescent="0.25">
      <c r="A356" s="76" t="s">
        <v>7</v>
      </c>
      <c r="B356" s="78" t="s">
        <v>40</v>
      </c>
      <c r="C356" s="78" t="s">
        <v>40</v>
      </c>
      <c r="D356" s="80" t="s">
        <v>40</v>
      </c>
      <c r="E356" s="77" t="s">
        <v>43</v>
      </c>
      <c r="F356" t="s">
        <v>40</v>
      </c>
      <c r="G356" s="76" t="s">
        <v>31</v>
      </c>
      <c r="H356" t="s">
        <v>2</v>
      </c>
      <c r="I356" s="76" t="s">
        <v>29</v>
      </c>
      <c r="J356" s="75">
        <v>699146</v>
      </c>
      <c r="K356" s="69">
        <v>4.2</v>
      </c>
      <c r="L356" s="82">
        <v>0.40948206942639381</v>
      </c>
    </row>
    <row r="357" spans="1:12" x14ac:dyDescent="0.25">
      <c r="A357" t="s">
        <v>7</v>
      </c>
      <c r="B357" s="78" t="s">
        <v>61</v>
      </c>
      <c r="C357" s="78" t="s">
        <v>40</v>
      </c>
      <c r="D357" s="80" t="s">
        <v>40</v>
      </c>
      <c r="E357" s="80" t="s">
        <v>40</v>
      </c>
      <c r="F357" t="s">
        <v>40</v>
      </c>
      <c r="G357" t="s">
        <v>31</v>
      </c>
      <c r="H357" t="s">
        <v>2</v>
      </c>
      <c r="I357" s="74" t="s">
        <v>36</v>
      </c>
      <c r="J357" s="75">
        <v>718639</v>
      </c>
      <c r="K357" s="69">
        <v>4.2</v>
      </c>
      <c r="L357" s="82">
        <v>1</v>
      </c>
    </row>
    <row r="358" spans="1:12" x14ac:dyDescent="0.25">
      <c r="A358" s="74" t="s">
        <v>7</v>
      </c>
      <c r="B358" s="78" t="s">
        <v>40</v>
      </c>
      <c r="C358" s="78" t="s">
        <v>40</v>
      </c>
      <c r="D358" s="80" t="s">
        <v>40</v>
      </c>
      <c r="E358" t="s">
        <v>39</v>
      </c>
      <c r="F358" t="s">
        <v>40</v>
      </c>
      <c r="G358" s="74" t="s">
        <v>5</v>
      </c>
      <c r="H358" t="s">
        <v>2</v>
      </c>
      <c r="I358" s="74" t="s">
        <v>36</v>
      </c>
      <c r="J358" s="75">
        <v>761253</v>
      </c>
      <c r="K358" s="69">
        <v>3.4</v>
      </c>
      <c r="L358" s="82">
        <v>1</v>
      </c>
    </row>
    <row r="359" spans="1:12" x14ac:dyDescent="0.25">
      <c r="A359" t="s">
        <v>7</v>
      </c>
      <c r="B359" s="78" t="s">
        <v>57</v>
      </c>
      <c r="C359" s="78" t="s">
        <v>40</v>
      </c>
      <c r="D359" s="80" t="s">
        <v>40</v>
      </c>
      <c r="E359" s="80" t="s">
        <v>40</v>
      </c>
      <c r="F359" t="s">
        <v>40</v>
      </c>
      <c r="G359" t="s">
        <v>31</v>
      </c>
      <c r="H359" t="s">
        <v>2</v>
      </c>
      <c r="I359" s="74" t="s">
        <v>35</v>
      </c>
      <c r="J359" s="75">
        <v>763018</v>
      </c>
      <c r="K359" s="69">
        <v>3.4</v>
      </c>
      <c r="L359" s="82">
        <v>0.40075106225413215</v>
      </c>
    </row>
    <row r="360" spans="1:12" x14ac:dyDescent="0.25">
      <c r="A360" t="s">
        <v>7</v>
      </c>
      <c r="B360" s="78" t="s">
        <v>57</v>
      </c>
      <c r="C360" s="78" t="s">
        <v>40</v>
      </c>
      <c r="D360" s="80" t="s">
        <v>40</v>
      </c>
      <c r="E360" s="80" t="s">
        <v>40</v>
      </c>
      <c r="F360" t="s">
        <v>40</v>
      </c>
      <c r="G360" t="s">
        <v>31</v>
      </c>
      <c r="H360" t="s">
        <v>2</v>
      </c>
      <c r="I360" s="74" t="s">
        <v>29</v>
      </c>
      <c r="J360" s="75">
        <v>769578</v>
      </c>
      <c r="K360" s="69">
        <v>3.4</v>
      </c>
      <c r="L360" s="82">
        <v>0.4041964946926685</v>
      </c>
    </row>
    <row r="361" spans="1:12" x14ac:dyDescent="0.25">
      <c r="A361" t="s">
        <v>7</v>
      </c>
      <c r="B361" s="78" t="s">
        <v>40</v>
      </c>
      <c r="C361" s="78" t="s">
        <v>40</v>
      </c>
      <c r="D361" s="80" t="s">
        <v>40</v>
      </c>
      <c r="E361" s="77" t="s">
        <v>48</v>
      </c>
      <c r="F361" t="s">
        <v>40</v>
      </c>
      <c r="G361" t="s">
        <v>31</v>
      </c>
      <c r="H361" t="s">
        <v>2</v>
      </c>
      <c r="I361" s="74" t="s">
        <v>34</v>
      </c>
      <c r="J361" s="75">
        <v>907352</v>
      </c>
      <c r="K361" s="69">
        <v>3.4</v>
      </c>
      <c r="L361" s="82">
        <v>0.26275990686791229</v>
      </c>
    </row>
    <row r="362" spans="1:12" x14ac:dyDescent="0.25">
      <c r="A362" t="s">
        <v>7</v>
      </c>
      <c r="B362" s="78" t="s">
        <v>40</v>
      </c>
      <c r="C362" s="78" t="s">
        <v>40</v>
      </c>
      <c r="D362" s="80" t="s">
        <v>40</v>
      </c>
      <c r="E362" s="77" t="s">
        <v>43</v>
      </c>
      <c r="F362" t="s">
        <v>40</v>
      </c>
      <c r="G362" t="s">
        <v>32</v>
      </c>
      <c r="H362" t="s">
        <v>2</v>
      </c>
      <c r="I362" s="74" t="s">
        <v>35</v>
      </c>
      <c r="J362" s="75">
        <v>908135</v>
      </c>
      <c r="K362" s="69">
        <v>3.4</v>
      </c>
      <c r="L362" s="82">
        <v>0.50179553103679964</v>
      </c>
    </row>
    <row r="363" spans="1:12" x14ac:dyDescent="0.25">
      <c r="A363" t="s">
        <v>7</v>
      </c>
      <c r="B363" s="78" t="s">
        <v>62</v>
      </c>
      <c r="C363" s="78" t="s">
        <v>40</v>
      </c>
      <c r="D363" s="80" t="s">
        <v>40</v>
      </c>
      <c r="E363" s="80" t="s">
        <v>40</v>
      </c>
      <c r="F363" t="s">
        <v>40</v>
      </c>
      <c r="G363" t="s">
        <v>31</v>
      </c>
      <c r="H363" t="s">
        <v>2</v>
      </c>
      <c r="I363" s="74" t="s">
        <v>34</v>
      </c>
      <c r="J363" s="75">
        <v>921271</v>
      </c>
      <c r="K363" s="69">
        <v>3.4</v>
      </c>
      <c r="L363" s="82">
        <v>0.26527999539279978</v>
      </c>
    </row>
    <row r="364" spans="1:12" x14ac:dyDescent="0.25">
      <c r="A364" s="74" t="s">
        <v>7</v>
      </c>
      <c r="B364" s="78" t="s">
        <v>40</v>
      </c>
      <c r="C364" s="78" t="s">
        <v>40</v>
      </c>
      <c r="D364" s="80" t="s">
        <v>40</v>
      </c>
      <c r="E364" s="77" t="s">
        <v>42</v>
      </c>
      <c r="F364" t="s">
        <v>40</v>
      </c>
      <c r="G364" s="74" t="s">
        <v>5</v>
      </c>
      <c r="H364" t="s">
        <v>2</v>
      </c>
      <c r="I364" s="74" t="s">
        <v>36</v>
      </c>
      <c r="J364" s="75">
        <v>971236</v>
      </c>
      <c r="K364" s="69">
        <v>3.4</v>
      </c>
      <c r="L364" s="82">
        <v>1</v>
      </c>
    </row>
    <row r="365" spans="1:12" x14ac:dyDescent="0.25">
      <c r="A365" t="s">
        <v>7</v>
      </c>
      <c r="B365" s="78" t="s">
        <v>57</v>
      </c>
      <c r="C365" s="78" t="s">
        <v>40</v>
      </c>
      <c r="D365" s="80" t="s">
        <v>40</v>
      </c>
      <c r="E365" s="80" t="s">
        <v>40</v>
      </c>
      <c r="F365" t="s">
        <v>40</v>
      </c>
      <c r="G365" t="s">
        <v>32</v>
      </c>
      <c r="H365" t="s">
        <v>2</v>
      </c>
      <c r="I365" s="74" t="s">
        <v>35</v>
      </c>
      <c r="J365" s="75">
        <v>1149561</v>
      </c>
      <c r="K365" s="69">
        <v>2.9</v>
      </c>
      <c r="L365" s="82">
        <v>0.57240188397115788</v>
      </c>
    </row>
    <row r="366" spans="1:12" x14ac:dyDescent="0.25">
      <c r="A366" t="s">
        <v>7</v>
      </c>
      <c r="B366" s="78" t="s">
        <v>40</v>
      </c>
      <c r="C366" s="78" t="s">
        <v>40</v>
      </c>
      <c r="D366" s="80" t="s">
        <v>40</v>
      </c>
      <c r="E366" s="77" t="s">
        <v>48</v>
      </c>
      <c r="F366" t="s">
        <v>40</v>
      </c>
      <c r="G366" t="s">
        <v>32</v>
      </c>
      <c r="H366" t="s">
        <v>2</v>
      </c>
      <c r="I366" s="74" t="s">
        <v>29</v>
      </c>
      <c r="J366" s="75">
        <v>1179685</v>
      </c>
      <c r="K366" s="69">
        <v>2.9</v>
      </c>
      <c r="L366" s="82">
        <v>0.34089080057042215</v>
      </c>
    </row>
    <row r="367" spans="1:12" x14ac:dyDescent="0.25">
      <c r="A367" t="s">
        <v>7</v>
      </c>
      <c r="B367" s="78" t="s">
        <v>62</v>
      </c>
      <c r="C367" s="78" t="s">
        <v>40</v>
      </c>
      <c r="D367" s="80" t="s">
        <v>40</v>
      </c>
      <c r="E367" s="80" t="s">
        <v>40</v>
      </c>
      <c r="F367" t="s">
        <v>40</v>
      </c>
      <c r="G367" t="s">
        <v>32</v>
      </c>
      <c r="H367" t="s">
        <v>2</v>
      </c>
      <c r="I367" s="74" t="s">
        <v>29</v>
      </c>
      <c r="J367" s="75">
        <v>1188689</v>
      </c>
      <c r="K367" s="69">
        <v>2.9</v>
      </c>
      <c r="L367" s="82">
        <v>0.33981504536674323</v>
      </c>
    </row>
    <row r="368" spans="1:12" ht="16.5" customHeight="1" x14ac:dyDescent="0.25">
      <c r="A368" s="76" t="s">
        <v>7</v>
      </c>
      <c r="B368" s="78" t="s">
        <v>58</v>
      </c>
      <c r="C368" s="78" t="s">
        <v>40</v>
      </c>
      <c r="D368" s="80" t="s">
        <v>40</v>
      </c>
      <c r="E368" s="80" t="s">
        <v>40</v>
      </c>
      <c r="F368" t="s">
        <v>40</v>
      </c>
      <c r="G368" s="76" t="s">
        <v>5</v>
      </c>
      <c r="H368" t="s">
        <v>2</v>
      </c>
      <c r="I368" s="76" t="s">
        <v>36</v>
      </c>
      <c r="J368" s="75">
        <v>1211744</v>
      </c>
      <c r="K368" s="69">
        <v>2.9</v>
      </c>
      <c r="L368" s="82">
        <v>1</v>
      </c>
    </row>
    <row r="369" spans="1:12" x14ac:dyDescent="0.25">
      <c r="A369" t="s">
        <v>7</v>
      </c>
      <c r="B369" s="78" t="s">
        <v>40</v>
      </c>
      <c r="C369" s="78" t="s">
        <v>40</v>
      </c>
      <c r="D369" s="80" t="s">
        <v>40</v>
      </c>
      <c r="E369" s="77" t="s">
        <v>48</v>
      </c>
      <c r="F369" t="s">
        <v>40</v>
      </c>
      <c r="G369" t="s">
        <v>31</v>
      </c>
      <c r="H369" t="s">
        <v>2</v>
      </c>
      <c r="I369" s="74" t="s">
        <v>29</v>
      </c>
      <c r="J369" s="75">
        <v>1269121</v>
      </c>
      <c r="K369" s="69">
        <v>2.9</v>
      </c>
      <c r="L369" s="82">
        <v>0.36752452825817511</v>
      </c>
    </row>
    <row r="370" spans="1:12" ht="16.5" customHeight="1" x14ac:dyDescent="0.25">
      <c r="A370" t="s">
        <v>7</v>
      </c>
      <c r="B370" s="78" t="s">
        <v>62</v>
      </c>
      <c r="C370" s="78" t="s">
        <v>40</v>
      </c>
      <c r="D370" s="80" t="s">
        <v>40</v>
      </c>
      <c r="E370" s="80" t="s">
        <v>40</v>
      </c>
      <c r="F370" t="s">
        <v>40</v>
      </c>
      <c r="G370" t="s">
        <v>31</v>
      </c>
      <c r="H370" t="s">
        <v>2</v>
      </c>
      <c r="I370" s="74" t="s">
        <v>29</v>
      </c>
      <c r="J370" s="75">
        <v>1272199</v>
      </c>
      <c r="K370" s="69">
        <v>2.9</v>
      </c>
      <c r="L370" s="82">
        <v>0.36632971716110085</v>
      </c>
    </row>
    <row r="371" spans="1:12" x14ac:dyDescent="0.25">
      <c r="A371" t="s">
        <v>7</v>
      </c>
      <c r="B371" s="78" t="s">
        <v>40</v>
      </c>
      <c r="C371" s="78" t="s">
        <v>40</v>
      </c>
      <c r="D371" s="80" t="s">
        <v>40</v>
      </c>
      <c r="E371" s="77" t="s">
        <v>48</v>
      </c>
      <c r="F371" t="s">
        <v>40</v>
      </c>
      <c r="G371" t="s">
        <v>31</v>
      </c>
      <c r="H371" t="s">
        <v>2</v>
      </c>
      <c r="I371" s="74" t="s">
        <v>35</v>
      </c>
      <c r="J371" s="75">
        <v>1276687</v>
      </c>
      <c r="K371" s="69">
        <v>2.9</v>
      </c>
      <c r="L371" s="82">
        <v>0.36971556487391261</v>
      </c>
    </row>
    <row r="372" spans="1:12" ht="16.5" customHeight="1" x14ac:dyDescent="0.25">
      <c r="A372" t="s">
        <v>7</v>
      </c>
      <c r="B372" s="78" t="s">
        <v>62</v>
      </c>
      <c r="C372" s="78" t="s">
        <v>40</v>
      </c>
      <c r="D372" s="80" t="s">
        <v>40</v>
      </c>
      <c r="E372" s="80" t="s">
        <v>40</v>
      </c>
      <c r="F372" t="s">
        <v>40</v>
      </c>
      <c r="G372" t="s">
        <v>31</v>
      </c>
      <c r="H372" t="s">
        <v>2</v>
      </c>
      <c r="I372" s="74" t="s">
        <v>35</v>
      </c>
      <c r="J372" s="75">
        <v>1279355</v>
      </c>
      <c r="K372" s="69">
        <v>2.9</v>
      </c>
      <c r="L372" s="82">
        <v>0.36839028744609936</v>
      </c>
    </row>
    <row r="373" spans="1:12" x14ac:dyDescent="0.25">
      <c r="A373" s="74" t="s">
        <v>7</v>
      </c>
      <c r="B373" s="78" t="s">
        <v>61</v>
      </c>
      <c r="C373" s="78" t="s">
        <v>40</v>
      </c>
      <c r="D373" s="80" t="s">
        <v>40</v>
      </c>
      <c r="E373" s="80" t="s">
        <v>40</v>
      </c>
      <c r="F373" t="s">
        <v>40</v>
      </c>
      <c r="G373" s="74" t="s">
        <v>5</v>
      </c>
      <c r="H373" t="s">
        <v>2</v>
      </c>
      <c r="I373" s="74" t="s">
        <v>36</v>
      </c>
      <c r="J373" s="75">
        <v>1310627</v>
      </c>
      <c r="K373" s="69">
        <v>2.9</v>
      </c>
      <c r="L373" s="82">
        <v>1</v>
      </c>
    </row>
    <row r="374" spans="1:12" x14ac:dyDescent="0.25">
      <c r="A374" t="s">
        <v>7</v>
      </c>
      <c r="B374" s="78" t="s">
        <v>40</v>
      </c>
      <c r="C374" s="78" t="s">
        <v>40</v>
      </c>
      <c r="D374" s="80" t="s">
        <v>40</v>
      </c>
      <c r="E374" s="77" t="s">
        <v>43</v>
      </c>
      <c r="F374" t="s">
        <v>40</v>
      </c>
      <c r="G374" t="s">
        <v>5</v>
      </c>
      <c r="H374" t="s">
        <v>2</v>
      </c>
      <c r="I374" s="74" t="s">
        <v>29</v>
      </c>
      <c r="J374" s="75">
        <v>1389405</v>
      </c>
      <c r="K374" s="69">
        <v>2.9</v>
      </c>
      <c r="L374" s="82">
        <v>0.39503582718111935</v>
      </c>
    </row>
    <row r="375" spans="1:12" x14ac:dyDescent="0.25">
      <c r="A375" t="s">
        <v>7</v>
      </c>
      <c r="B375" s="78" t="s">
        <v>57</v>
      </c>
      <c r="C375" s="78" t="s">
        <v>40</v>
      </c>
      <c r="D375" s="80" t="s">
        <v>40</v>
      </c>
      <c r="E375" s="80" t="s">
        <v>40</v>
      </c>
      <c r="F375" t="s">
        <v>40</v>
      </c>
      <c r="G375" t="s">
        <v>5</v>
      </c>
      <c r="H375" t="s">
        <v>2</v>
      </c>
      <c r="I375" s="74" t="s">
        <v>29</v>
      </c>
      <c r="J375" s="75">
        <v>1426834</v>
      </c>
      <c r="K375" s="69">
        <v>2.9</v>
      </c>
      <c r="L375" s="82">
        <v>0.36470642062776165</v>
      </c>
    </row>
    <row r="376" spans="1:12" ht="15" customHeight="1" x14ac:dyDescent="0.25">
      <c r="A376" t="s">
        <v>7</v>
      </c>
      <c r="B376" s="78" t="s">
        <v>40</v>
      </c>
      <c r="C376" s="78" t="s">
        <v>40</v>
      </c>
      <c r="D376" s="80" t="s">
        <v>40</v>
      </c>
      <c r="E376" s="77" t="s">
        <v>48</v>
      </c>
      <c r="F376" t="s">
        <v>40</v>
      </c>
      <c r="G376" t="s">
        <v>5</v>
      </c>
      <c r="H376" t="s">
        <v>2</v>
      </c>
      <c r="I376" s="74" t="s">
        <v>34</v>
      </c>
      <c r="J376" s="75">
        <v>1519666</v>
      </c>
      <c r="K376" s="69">
        <v>2.2000000000000002</v>
      </c>
      <c r="L376" s="82">
        <v>0.21980327622254478</v>
      </c>
    </row>
    <row r="377" spans="1:12" x14ac:dyDescent="0.25">
      <c r="A377" t="s">
        <v>7</v>
      </c>
      <c r="B377" s="78" t="s">
        <v>62</v>
      </c>
      <c r="C377" s="78" t="s">
        <v>40</v>
      </c>
      <c r="D377" s="80" t="s">
        <v>40</v>
      </c>
      <c r="E377" s="80" t="s">
        <v>40</v>
      </c>
      <c r="F377" t="s">
        <v>40</v>
      </c>
      <c r="G377" t="s">
        <v>5</v>
      </c>
      <c r="H377" t="s">
        <v>2</v>
      </c>
      <c r="I377" s="74" t="s">
        <v>34</v>
      </c>
      <c r="J377" s="75">
        <v>1549014</v>
      </c>
      <c r="K377" s="69">
        <v>2.2000000000000002</v>
      </c>
      <c r="L377" s="82">
        <v>0.22221237170902006</v>
      </c>
    </row>
    <row r="378" spans="1:12" x14ac:dyDescent="0.25">
      <c r="A378" t="s">
        <v>7</v>
      </c>
      <c r="B378" s="78" t="s">
        <v>40</v>
      </c>
      <c r="C378" s="78" t="s">
        <v>40</v>
      </c>
      <c r="D378" s="80" t="s">
        <v>40</v>
      </c>
      <c r="E378" s="77" t="s">
        <v>43</v>
      </c>
      <c r="F378" t="s">
        <v>40</v>
      </c>
      <c r="G378" t="s">
        <v>5</v>
      </c>
      <c r="H378" t="s">
        <v>2</v>
      </c>
      <c r="I378" s="74" t="s">
        <v>35</v>
      </c>
      <c r="J378" s="75">
        <v>1555868</v>
      </c>
      <c r="K378" s="69">
        <v>2.2000000000000002</v>
      </c>
      <c r="L378" s="82">
        <v>0.44236461101308383</v>
      </c>
    </row>
    <row r="379" spans="1:12" x14ac:dyDescent="0.25">
      <c r="A379" t="s">
        <v>7</v>
      </c>
      <c r="B379" s="78" t="s">
        <v>40</v>
      </c>
      <c r="C379" s="78" t="s">
        <v>40</v>
      </c>
      <c r="D379" s="80" t="s">
        <v>40</v>
      </c>
      <c r="E379" s="77" t="s">
        <v>48</v>
      </c>
      <c r="F379" t="s">
        <v>40</v>
      </c>
      <c r="G379" t="s">
        <v>32</v>
      </c>
      <c r="H379" t="s">
        <v>2</v>
      </c>
      <c r="I379" s="74" t="s">
        <v>35</v>
      </c>
      <c r="J379" s="75">
        <v>1668596</v>
      </c>
      <c r="K379" s="69">
        <v>2.2000000000000002</v>
      </c>
      <c r="L379" s="82">
        <v>0.48217026262824747</v>
      </c>
    </row>
    <row r="380" spans="1:12" ht="15.75" customHeight="1" x14ac:dyDescent="0.25">
      <c r="A380" s="76" t="s">
        <v>7</v>
      </c>
      <c r="B380" s="78" t="s">
        <v>62</v>
      </c>
      <c r="C380" s="78" t="s">
        <v>40</v>
      </c>
      <c r="D380" s="80" t="s">
        <v>40</v>
      </c>
      <c r="E380" s="80" t="s">
        <v>40</v>
      </c>
      <c r="F380" t="s">
        <v>40</v>
      </c>
      <c r="G380" s="76" t="s">
        <v>32</v>
      </c>
      <c r="H380" t="s">
        <v>2</v>
      </c>
      <c r="I380" s="76" t="s">
        <v>35</v>
      </c>
      <c r="J380" s="75">
        <v>1681615</v>
      </c>
      <c r="K380" s="69">
        <v>2.2000000000000002</v>
      </c>
      <c r="L380" s="82">
        <v>0.48072967573048619</v>
      </c>
    </row>
    <row r="381" spans="1:12" x14ac:dyDescent="0.25">
      <c r="A381" t="s">
        <v>7</v>
      </c>
      <c r="B381" s="78" t="s">
        <v>40</v>
      </c>
      <c r="C381" s="78" t="s">
        <v>40</v>
      </c>
      <c r="D381" s="80" t="s">
        <v>40</v>
      </c>
      <c r="E381" s="77" t="s">
        <v>43</v>
      </c>
      <c r="F381" t="s">
        <v>40</v>
      </c>
      <c r="G381" t="s">
        <v>31</v>
      </c>
      <c r="H381" t="s">
        <v>2</v>
      </c>
      <c r="I381" s="74" t="s">
        <v>36</v>
      </c>
      <c r="J381" s="75">
        <v>1707391</v>
      </c>
      <c r="K381" s="69">
        <v>2.2000000000000002</v>
      </c>
      <c r="L381" s="82">
        <v>1</v>
      </c>
    </row>
    <row r="382" spans="1:12" x14ac:dyDescent="0.25">
      <c r="A382" t="s">
        <v>7</v>
      </c>
      <c r="B382" s="78" t="s">
        <v>40</v>
      </c>
      <c r="C382" s="78" t="s">
        <v>40</v>
      </c>
      <c r="D382" s="80" t="s">
        <v>40</v>
      </c>
      <c r="E382" s="77" t="s">
        <v>43</v>
      </c>
      <c r="F382" t="s">
        <v>40</v>
      </c>
      <c r="G382" t="s">
        <v>32</v>
      </c>
      <c r="H382" t="s">
        <v>2</v>
      </c>
      <c r="I382" s="74" t="s">
        <v>36</v>
      </c>
      <c r="J382" s="75">
        <v>1809771</v>
      </c>
      <c r="K382" s="69">
        <v>2.2000000000000002</v>
      </c>
      <c r="L382" s="82">
        <v>1</v>
      </c>
    </row>
    <row r="383" spans="1:12" ht="15" customHeight="1" x14ac:dyDescent="0.25">
      <c r="A383" t="s">
        <v>7</v>
      </c>
      <c r="B383" s="78" t="s">
        <v>57</v>
      </c>
      <c r="C383" s="78" t="s">
        <v>40</v>
      </c>
      <c r="D383" s="80" t="s">
        <v>40</v>
      </c>
      <c r="E383" s="80" t="s">
        <v>40</v>
      </c>
      <c r="F383" t="s">
        <v>40</v>
      </c>
      <c r="G383" t="s">
        <v>31</v>
      </c>
      <c r="H383" t="s">
        <v>2</v>
      </c>
      <c r="I383" s="74" t="s">
        <v>36</v>
      </c>
      <c r="J383" s="75">
        <v>1903970</v>
      </c>
      <c r="K383" s="69">
        <v>2.2000000000000002</v>
      </c>
      <c r="L383" s="82">
        <v>1</v>
      </c>
    </row>
    <row r="384" spans="1:12" x14ac:dyDescent="0.25">
      <c r="A384" t="s">
        <v>7</v>
      </c>
      <c r="B384" s="78" t="s">
        <v>57</v>
      </c>
      <c r="C384" s="78" t="s">
        <v>40</v>
      </c>
      <c r="D384" s="80" t="s">
        <v>40</v>
      </c>
      <c r="E384" s="80" t="s">
        <v>40</v>
      </c>
      <c r="F384" t="s">
        <v>40</v>
      </c>
      <c r="G384" t="s">
        <v>5</v>
      </c>
      <c r="H384" t="s">
        <v>2</v>
      </c>
      <c r="I384" s="74" t="s">
        <v>35</v>
      </c>
      <c r="J384" s="75">
        <v>1912579</v>
      </c>
      <c r="K384" s="69">
        <v>2.2000000000000002</v>
      </c>
      <c r="L384" s="82">
        <v>0.48886544703716323</v>
      </c>
    </row>
    <row r="385" spans="1:12" x14ac:dyDescent="0.25">
      <c r="A385" t="s">
        <v>7</v>
      </c>
      <c r="B385" s="78" t="s">
        <v>57</v>
      </c>
      <c r="C385" s="78" t="s">
        <v>40</v>
      </c>
      <c r="D385" s="80" t="s">
        <v>40</v>
      </c>
      <c r="E385" s="80" t="s">
        <v>40</v>
      </c>
      <c r="F385" t="s">
        <v>40</v>
      </c>
      <c r="G385" t="s">
        <v>32</v>
      </c>
      <c r="H385" t="s">
        <v>2</v>
      </c>
      <c r="I385" s="74" t="s">
        <v>36</v>
      </c>
      <c r="J385" s="75">
        <v>2008311</v>
      </c>
      <c r="K385" s="69">
        <v>1.9</v>
      </c>
      <c r="L385" s="82">
        <v>1</v>
      </c>
    </row>
    <row r="386" spans="1:12" ht="15" customHeight="1" x14ac:dyDescent="0.25">
      <c r="A386" t="s">
        <v>7</v>
      </c>
      <c r="B386" s="78" t="s">
        <v>40</v>
      </c>
      <c r="C386" s="78" t="s">
        <v>40</v>
      </c>
      <c r="D386" s="80" t="s">
        <v>40</v>
      </c>
      <c r="E386" s="77" t="s">
        <v>48</v>
      </c>
      <c r="F386" t="s">
        <v>40</v>
      </c>
      <c r="G386" t="s">
        <v>5</v>
      </c>
      <c r="H386" t="s">
        <v>2</v>
      </c>
      <c r="I386" s="74" t="s">
        <v>29</v>
      </c>
      <c r="J386" s="75">
        <v>2448806</v>
      </c>
      <c r="K386" s="69">
        <v>1.9</v>
      </c>
      <c r="L386" s="82">
        <v>0.35419334355932486</v>
      </c>
    </row>
    <row r="387" spans="1:12" x14ac:dyDescent="0.25">
      <c r="A387" t="s">
        <v>7</v>
      </c>
      <c r="B387" s="78" t="s">
        <v>62</v>
      </c>
      <c r="C387" s="78" t="s">
        <v>40</v>
      </c>
      <c r="D387" s="80" t="s">
        <v>40</v>
      </c>
      <c r="E387" s="80" t="s">
        <v>40</v>
      </c>
      <c r="F387" t="s">
        <v>40</v>
      </c>
      <c r="G387" t="s">
        <v>5</v>
      </c>
      <c r="H387" t="s">
        <v>2</v>
      </c>
      <c r="I387" s="74" t="s">
        <v>29</v>
      </c>
      <c r="J387" s="75">
        <v>2460888</v>
      </c>
      <c r="K387" s="69">
        <v>1.9</v>
      </c>
      <c r="L387" s="82">
        <v>0.35302441358842912</v>
      </c>
    </row>
    <row r="388" spans="1:12" x14ac:dyDescent="0.25">
      <c r="A388" t="s">
        <v>7</v>
      </c>
      <c r="B388" s="78" t="s">
        <v>40</v>
      </c>
      <c r="C388" s="78" t="s">
        <v>40</v>
      </c>
      <c r="D388" s="80" t="s">
        <v>40</v>
      </c>
      <c r="E388" s="77" t="s">
        <v>48</v>
      </c>
      <c r="F388" t="s">
        <v>40</v>
      </c>
      <c r="G388" t="s">
        <v>5</v>
      </c>
      <c r="H388" t="s">
        <v>2</v>
      </c>
      <c r="I388" s="74" t="s">
        <v>35</v>
      </c>
      <c r="J388" s="75">
        <v>2945283</v>
      </c>
      <c r="K388" s="69">
        <v>1.9</v>
      </c>
      <c r="L388" s="82">
        <v>0.42600338021813039</v>
      </c>
    </row>
    <row r="389" spans="1:12" x14ac:dyDescent="0.25">
      <c r="A389" t="s">
        <v>7</v>
      </c>
      <c r="B389" s="78" t="s">
        <v>62</v>
      </c>
      <c r="C389" s="78" t="s">
        <v>40</v>
      </c>
      <c r="D389" s="80" t="s">
        <v>40</v>
      </c>
      <c r="E389" s="80" t="s">
        <v>40</v>
      </c>
      <c r="F389" t="s">
        <v>40</v>
      </c>
      <c r="G389" t="s">
        <v>5</v>
      </c>
      <c r="H389" t="s">
        <v>2</v>
      </c>
      <c r="I389" s="74" t="s">
        <v>35</v>
      </c>
      <c r="J389" s="75">
        <v>2960970</v>
      </c>
      <c r="K389" s="69">
        <v>1.9</v>
      </c>
      <c r="L389" s="82">
        <v>0.42476321470255085</v>
      </c>
    </row>
    <row r="390" spans="1:12" ht="16.5" customHeight="1" x14ac:dyDescent="0.25">
      <c r="A390" t="s">
        <v>7</v>
      </c>
      <c r="B390" s="78" t="s">
        <v>40</v>
      </c>
      <c r="C390" s="78" t="s">
        <v>40</v>
      </c>
      <c r="D390" s="80" t="s">
        <v>40</v>
      </c>
      <c r="E390" s="77" t="s">
        <v>48</v>
      </c>
      <c r="F390" t="s">
        <v>40</v>
      </c>
      <c r="G390" t="s">
        <v>31</v>
      </c>
      <c r="H390" t="s">
        <v>2</v>
      </c>
      <c r="I390" s="74" t="s">
        <v>36</v>
      </c>
      <c r="J390" s="75">
        <v>3453160</v>
      </c>
      <c r="K390" s="69">
        <v>1.1000000000000001</v>
      </c>
      <c r="L390" s="82">
        <v>1</v>
      </c>
    </row>
    <row r="391" spans="1:12" x14ac:dyDescent="0.25">
      <c r="A391" t="s">
        <v>7</v>
      </c>
      <c r="B391" s="78" t="s">
        <v>40</v>
      </c>
      <c r="C391" s="78" t="s">
        <v>40</v>
      </c>
      <c r="D391" s="80" t="s">
        <v>40</v>
      </c>
      <c r="E391" s="77" t="s">
        <v>48</v>
      </c>
      <c r="F391" t="s">
        <v>40</v>
      </c>
      <c r="G391" t="s">
        <v>32</v>
      </c>
      <c r="H391" t="s">
        <v>2</v>
      </c>
      <c r="I391" s="74" t="s">
        <v>36</v>
      </c>
      <c r="J391" s="75">
        <v>3460595</v>
      </c>
      <c r="K391" s="69">
        <v>1.1000000000000001</v>
      </c>
      <c r="L391" s="82">
        <v>1</v>
      </c>
    </row>
    <row r="392" spans="1:12" ht="16.5" customHeight="1" x14ac:dyDescent="0.25">
      <c r="A392" s="76" t="s">
        <v>7</v>
      </c>
      <c r="B392" s="78" t="s">
        <v>62</v>
      </c>
      <c r="C392" s="78" t="s">
        <v>40</v>
      </c>
      <c r="D392" s="80" t="s">
        <v>40</v>
      </c>
      <c r="E392" s="80" t="s">
        <v>40</v>
      </c>
      <c r="F392" t="s">
        <v>40</v>
      </c>
      <c r="G392" s="76" t="s">
        <v>31</v>
      </c>
      <c r="H392" t="s">
        <v>2</v>
      </c>
      <c r="I392" s="76" t="s">
        <v>36</v>
      </c>
      <c r="J392" s="75">
        <v>3472825</v>
      </c>
      <c r="K392" s="69">
        <v>1.1000000000000001</v>
      </c>
      <c r="L392" s="82">
        <v>1</v>
      </c>
    </row>
    <row r="393" spans="1:12" x14ac:dyDescent="0.25">
      <c r="A393" t="s">
        <v>7</v>
      </c>
      <c r="B393" s="78" t="s">
        <v>62</v>
      </c>
      <c r="C393" s="78" t="s">
        <v>40</v>
      </c>
      <c r="D393" s="80" t="s">
        <v>40</v>
      </c>
      <c r="E393" s="80" t="s">
        <v>40</v>
      </c>
      <c r="F393" t="s">
        <v>40</v>
      </c>
      <c r="G393" t="s">
        <v>32</v>
      </c>
      <c r="H393" t="s">
        <v>2</v>
      </c>
      <c r="I393" s="74" t="s">
        <v>36</v>
      </c>
      <c r="J393" s="75">
        <v>3498047</v>
      </c>
      <c r="K393" s="69">
        <v>1.1000000000000001</v>
      </c>
      <c r="L393" s="82">
        <v>1</v>
      </c>
    </row>
    <row r="394" spans="1:12" ht="15.75" customHeight="1" x14ac:dyDescent="0.25">
      <c r="A394" s="74" t="s">
        <v>7</v>
      </c>
      <c r="B394" s="78" t="s">
        <v>40</v>
      </c>
      <c r="C394" s="78" t="s">
        <v>40</v>
      </c>
      <c r="D394" s="80" t="s">
        <v>40</v>
      </c>
      <c r="E394" s="77" t="s">
        <v>43</v>
      </c>
      <c r="F394" t="s">
        <v>40</v>
      </c>
      <c r="G394" s="74" t="s">
        <v>5</v>
      </c>
      <c r="H394" t="s">
        <v>2</v>
      </c>
      <c r="I394" s="74" t="s">
        <v>36</v>
      </c>
      <c r="J394" s="75">
        <v>3517162</v>
      </c>
      <c r="K394" s="69">
        <v>1.1000000000000001</v>
      </c>
      <c r="L394" s="82">
        <v>1</v>
      </c>
    </row>
    <row r="395" spans="1:12" x14ac:dyDescent="0.25">
      <c r="A395" s="74" t="s">
        <v>7</v>
      </c>
      <c r="B395" s="78" t="s">
        <v>57</v>
      </c>
      <c r="C395" s="78" t="s">
        <v>40</v>
      </c>
      <c r="D395" s="80" t="s">
        <v>40</v>
      </c>
      <c r="E395" s="80" t="s">
        <v>40</v>
      </c>
      <c r="F395" t="s">
        <v>40</v>
      </c>
      <c r="G395" s="74" t="s">
        <v>5</v>
      </c>
      <c r="H395" t="s">
        <v>2</v>
      </c>
      <c r="I395" s="74" t="s">
        <v>36</v>
      </c>
      <c r="J395" s="75">
        <v>3912281</v>
      </c>
      <c r="K395" s="69">
        <v>1.1000000000000001</v>
      </c>
      <c r="L395" s="82">
        <v>1</v>
      </c>
    </row>
    <row r="396" spans="1:12" x14ac:dyDescent="0.25">
      <c r="A396" s="74" t="s">
        <v>7</v>
      </c>
      <c r="B396" s="78" t="s">
        <v>40</v>
      </c>
      <c r="C396" s="78" t="s">
        <v>40</v>
      </c>
      <c r="D396" s="80" t="s">
        <v>40</v>
      </c>
      <c r="E396" s="77" t="s">
        <v>48</v>
      </c>
      <c r="F396" t="s">
        <v>40</v>
      </c>
      <c r="G396" s="74" t="s">
        <v>5</v>
      </c>
      <c r="H396" t="s">
        <v>2</v>
      </c>
      <c r="I396" s="74" t="s">
        <v>36</v>
      </c>
      <c r="J396" s="75">
        <v>6913755</v>
      </c>
      <c r="K396" s="69">
        <v>0.8</v>
      </c>
      <c r="L396" s="82">
        <v>1</v>
      </c>
    </row>
    <row r="397" spans="1:12" x14ac:dyDescent="0.25">
      <c r="A397" s="74" t="s">
        <v>7</v>
      </c>
      <c r="B397" s="78" t="s">
        <v>62</v>
      </c>
      <c r="C397" s="78" t="s">
        <v>40</v>
      </c>
      <c r="D397" s="80" t="s">
        <v>40</v>
      </c>
      <c r="E397" s="80" t="s">
        <v>40</v>
      </c>
      <c r="F397" t="s">
        <v>40</v>
      </c>
      <c r="G397" s="74" t="s">
        <v>5</v>
      </c>
      <c r="H397" t="s">
        <v>2</v>
      </c>
      <c r="I397" s="74" t="s">
        <v>36</v>
      </c>
      <c r="J397" s="75">
        <v>6970872</v>
      </c>
      <c r="K397" s="69">
        <v>0.8</v>
      </c>
      <c r="L397" s="82">
        <v>1</v>
      </c>
    </row>
    <row r="398" spans="1:12" x14ac:dyDescent="0.25">
      <c r="A398" t="s">
        <v>7</v>
      </c>
      <c r="B398" s="78" t="s">
        <v>40</v>
      </c>
      <c r="C398" s="78" t="s">
        <v>40</v>
      </c>
      <c r="D398" s="80" t="s">
        <v>40</v>
      </c>
      <c r="E398" s="77" t="s">
        <v>46</v>
      </c>
      <c r="F398" t="s">
        <v>40</v>
      </c>
      <c r="G398" t="s">
        <v>32</v>
      </c>
      <c r="H398" t="s">
        <v>3</v>
      </c>
      <c r="I398" s="74" t="s">
        <v>34</v>
      </c>
      <c r="L398" s="82"/>
    </row>
    <row r="399" spans="1:12" ht="15" customHeight="1" x14ac:dyDescent="0.25">
      <c r="A399" t="s">
        <v>7</v>
      </c>
      <c r="B399" s="78" t="s">
        <v>40</v>
      </c>
      <c r="C399" s="78" t="s">
        <v>40</v>
      </c>
      <c r="D399" s="80" t="s">
        <v>40</v>
      </c>
      <c r="E399" s="77" t="s">
        <v>46</v>
      </c>
      <c r="F399" t="s">
        <v>40</v>
      </c>
      <c r="G399" t="s">
        <v>32</v>
      </c>
      <c r="H399" t="s">
        <v>3</v>
      </c>
      <c r="I399" s="74" t="s">
        <v>29</v>
      </c>
      <c r="L399" s="82"/>
    </row>
    <row r="400" spans="1:12" x14ac:dyDescent="0.25">
      <c r="A400" t="s">
        <v>7</v>
      </c>
      <c r="B400" s="78" t="s">
        <v>40</v>
      </c>
      <c r="C400" s="78" t="s">
        <v>40</v>
      </c>
      <c r="D400" s="80" t="s">
        <v>40</v>
      </c>
      <c r="E400" s="77" t="s">
        <v>46</v>
      </c>
      <c r="F400" t="s">
        <v>40</v>
      </c>
      <c r="G400" t="s">
        <v>31</v>
      </c>
      <c r="H400" t="s">
        <v>3</v>
      </c>
      <c r="I400" s="74" t="s">
        <v>29</v>
      </c>
      <c r="L400" s="82"/>
    </row>
    <row r="401" spans="1:12" x14ac:dyDescent="0.25">
      <c r="A401" t="s">
        <v>7</v>
      </c>
      <c r="B401" s="78" t="s">
        <v>40</v>
      </c>
      <c r="C401" s="78" t="s">
        <v>40</v>
      </c>
      <c r="D401" s="80" t="s">
        <v>40</v>
      </c>
      <c r="E401" s="77" t="s">
        <v>46</v>
      </c>
      <c r="F401" t="s">
        <v>40</v>
      </c>
      <c r="G401" t="s">
        <v>32</v>
      </c>
      <c r="H401" t="s">
        <v>3</v>
      </c>
      <c r="I401" s="74" t="s">
        <v>35</v>
      </c>
      <c r="L401" s="82"/>
    </row>
    <row r="402" spans="1:12" x14ac:dyDescent="0.25">
      <c r="A402" t="s">
        <v>7</v>
      </c>
      <c r="B402" s="78" t="s">
        <v>40</v>
      </c>
      <c r="C402" s="78" t="s">
        <v>40</v>
      </c>
      <c r="D402" s="80" t="s">
        <v>40</v>
      </c>
      <c r="E402" s="77" t="s">
        <v>46</v>
      </c>
      <c r="F402" t="s">
        <v>40</v>
      </c>
      <c r="G402" t="s">
        <v>31</v>
      </c>
      <c r="H402" t="s">
        <v>3</v>
      </c>
      <c r="I402" s="74" t="s">
        <v>35</v>
      </c>
      <c r="L402" s="82"/>
    </row>
    <row r="403" spans="1:12" ht="15.75" customHeight="1" x14ac:dyDescent="0.25">
      <c r="A403" t="s">
        <v>7</v>
      </c>
      <c r="B403" s="78" t="s">
        <v>40</v>
      </c>
      <c r="C403" s="78" t="s">
        <v>40</v>
      </c>
      <c r="D403" s="80" t="s">
        <v>40</v>
      </c>
      <c r="E403" s="77" t="s">
        <v>46</v>
      </c>
      <c r="F403" t="s">
        <v>40</v>
      </c>
      <c r="G403" t="s">
        <v>5</v>
      </c>
      <c r="H403" t="s">
        <v>3</v>
      </c>
      <c r="I403" s="74" t="s">
        <v>29</v>
      </c>
      <c r="L403" s="82"/>
    </row>
    <row r="404" spans="1:12" x14ac:dyDescent="0.25">
      <c r="A404" s="76" t="s">
        <v>7</v>
      </c>
      <c r="B404" s="78" t="s">
        <v>40</v>
      </c>
      <c r="C404" s="78" t="s">
        <v>40</v>
      </c>
      <c r="D404" s="80" t="s">
        <v>40</v>
      </c>
      <c r="E404" s="77" t="s">
        <v>46</v>
      </c>
      <c r="F404" t="s">
        <v>40</v>
      </c>
      <c r="G404" s="76" t="s">
        <v>31</v>
      </c>
      <c r="H404" t="s">
        <v>3</v>
      </c>
      <c r="I404" s="76" t="s">
        <v>34</v>
      </c>
      <c r="J404" s="75">
        <v>9128</v>
      </c>
      <c r="K404" s="69">
        <v>33</v>
      </c>
      <c r="L404" s="82">
        <v>0.42927012791572611</v>
      </c>
    </row>
    <row r="405" spans="1:12" x14ac:dyDescent="0.25">
      <c r="A405" t="s">
        <v>7</v>
      </c>
      <c r="B405" s="78" t="s">
        <v>40</v>
      </c>
      <c r="C405" s="78" t="s">
        <v>40</v>
      </c>
      <c r="D405" s="80" t="s">
        <v>40</v>
      </c>
      <c r="E405" s="77" t="s">
        <v>45</v>
      </c>
      <c r="F405" t="s">
        <v>40</v>
      </c>
      <c r="G405" t="s">
        <v>32</v>
      </c>
      <c r="H405" t="s">
        <v>3</v>
      </c>
      <c r="I405" s="74" t="s">
        <v>34</v>
      </c>
      <c r="J405" s="75">
        <v>9330</v>
      </c>
      <c r="K405" s="69">
        <v>33</v>
      </c>
      <c r="L405" s="82">
        <v>0.20344970452910008</v>
      </c>
    </row>
    <row r="406" spans="1:12" ht="15" customHeight="1" x14ac:dyDescent="0.25">
      <c r="A406" t="s">
        <v>7</v>
      </c>
      <c r="B406" s="78" t="s">
        <v>40</v>
      </c>
      <c r="C406" s="78" t="s">
        <v>40</v>
      </c>
      <c r="D406" s="80" t="s">
        <v>40</v>
      </c>
      <c r="E406" s="77" t="s">
        <v>46</v>
      </c>
      <c r="F406" t="s">
        <v>40</v>
      </c>
      <c r="G406" t="s">
        <v>5</v>
      </c>
      <c r="H406" t="s">
        <v>3</v>
      </c>
      <c r="I406" s="74" t="s">
        <v>34</v>
      </c>
      <c r="J406" s="75">
        <v>9698</v>
      </c>
      <c r="K406" s="69">
        <v>33</v>
      </c>
      <c r="L406" s="82">
        <v>0.30854888485889725</v>
      </c>
    </row>
    <row r="407" spans="1:12" x14ac:dyDescent="0.25">
      <c r="A407" t="s">
        <v>7</v>
      </c>
      <c r="B407" s="78" t="s">
        <v>40</v>
      </c>
      <c r="C407" s="78" t="s">
        <v>40</v>
      </c>
      <c r="D407" s="80" t="s">
        <v>40</v>
      </c>
      <c r="E407" s="77" t="s">
        <v>46</v>
      </c>
      <c r="F407" t="s">
        <v>40</v>
      </c>
      <c r="G407" t="s">
        <v>32</v>
      </c>
      <c r="H407" t="s">
        <v>3</v>
      </c>
      <c r="I407" s="74" t="s">
        <v>36</v>
      </c>
      <c r="J407" s="75">
        <v>10167</v>
      </c>
      <c r="K407" s="69">
        <v>31.3</v>
      </c>
      <c r="L407" s="82">
        <v>1</v>
      </c>
    </row>
    <row r="408" spans="1:12" x14ac:dyDescent="0.25">
      <c r="A408" t="s">
        <v>7</v>
      </c>
      <c r="B408" s="78" t="s">
        <v>40</v>
      </c>
      <c r="C408" s="78" t="s">
        <v>40</v>
      </c>
      <c r="D408" s="80" t="s">
        <v>40</v>
      </c>
      <c r="E408" s="77" t="s">
        <v>46</v>
      </c>
      <c r="F408" t="s">
        <v>40</v>
      </c>
      <c r="G408" t="s">
        <v>5</v>
      </c>
      <c r="H408" t="s">
        <v>3</v>
      </c>
      <c r="I408" s="74" t="s">
        <v>35</v>
      </c>
      <c r="J408" s="75">
        <v>13976</v>
      </c>
      <c r="K408" s="69">
        <v>27.4</v>
      </c>
      <c r="L408" s="82">
        <v>0.4446565492666476</v>
      </c>
    </row>
    <row r="409" spans="1:12" x14ac:dyDescent="0.25">
      <c r="A409" t="s">
        <v>7</v>
      </c>
      <c r="B409" s="78" t="s">
        <v>40</v>
      </c>
      <c r="C409" s="78" t="s">
        <v>40</v>
      </c>
      <c r="D409" s="80" t="s">
        <v>40</v>
      </c>
      <c r="E409" s="77" t="s">
        <v>45</v>
      </c>
      <c r="F409" t="s">
        <v>40</v>
      </c>
      <c r="G409" t="s">
        <v>32</v>
      </c>
      <c r="H409" t="s">
        <v>3</v>
      </c>
      <c r="I409" s="74" t="s">
        <v>29</v>
      </c>
      <c r="J409" s="75">
        <v>15781</v>
      </c>
      <c r="K409" s="69">
        <v>25.5</v>
      </c>
      <c r="L409" s="82">
        <v>0.34412002006149284</v>
      </c>
    </row>
    <row r="410" spans="1:12" x14ac:dyDescent="0.25">
      <c r="A410" t="s">
        <v>7</v>
      </c>
      <c r="B410" s="78" t="s">
        <v>40</v>
      </c>
      <c r="C410" s="78" t="s">
        <v>40</v>
      </c>
      <c r="D410" s="80" t="s">
        <v>40</v>
      </c>
      <c r="E410" s="77" t="s">
        <v>45</v>
      </c>
      <c r="F410" t="s">
        <v>40</v>
      </c>
      <c r="G410" t="s">
        <v>31</v>
      </c>
      <c r="H410" t="s">
        <v>3</v>
      </c>
      <c r="I410" s="74" t="s">
        <v>35</v>
      </c>
      <c r="J410" s="75">
        <v>19435</v>
      </c>
      <c r="K410" s="69">
        <v>22.7</v>
      </c>
      <c r="L410" s="82">
        <v>0.3134778541243266</v>
      </c>
    </row>
    <row r="411" spans="1:12" ht="15" customHeight="1" x14ac:dyDescent="0.25">
      <c r="A411" t="s">
        <v>7</v>
      </c>
      <c r="B411" s="78" t="s">
        <v>40</v>
      </c>
      <c r="C411" s="78" t="s">
        <v>40</v>
      </c>
      <c r="D411" s="80" t="s">
        <v>40</v>
      </c>
      <c r="E411" s="77" t="s">
        <v>45</v>
      </c>
      <c r="F411" t="s">
        <v>40</v>
      </c>
      <c r="G411" t="s">
        <v>32</v>
      </c>
      <c r="H411" t="s">
        <v>3</v>
      </c>
      <c r="I411" s="74" t="s">
        <v>35</v>
      </c>
      <c r="J411" s="75">
        <v>20748</v>
      </c>
      <c r="K411" s="69">
        <v>22.1</v>
      </c>
      <c r="L411" s="82">
        <v>0.45243027540940711</v>
      </c>
    </row>
    <row r="412" spans="1:12" x14ac:dyDescent="0.25">
      <c r="A412" t="s">
        <v>7</v>
      </c>
      <c r="B412" s="78" t="s">
        <v>40</v>
      </c>
      <c r="C412" s="78" t="s">
        <v>40</v>
      </c>
      <c r="D412" s="80" t="s">
        <v>40</v>
      </c>
      <c r="E412" s="77" t="s">
        <v>46</v>
      </c>
      <c r="F412" t="s">
        <v>40</v>
      </c>
      <c r="G412" t="s">
        <v>31</v>
      </c>
      <c r="H412" t="s">
        <v>3</v>
      </c>
      <c r="I412" s="74" t="s">
        <v>36</v>
      </c>
      <c r="J412" s="75">
        <v>21264</v>
      </c>
      <c r="K412" s="69">
        <v>21.6</v>
      </c>
      <c r="L412" s="82">
        <v>1</v>
      </c>
    </row>
    <row r="413" spans="1:12" ht="15.75" customHeight="1" x14ac:dyDescent="0.25">
      <c r="A413" t="s">
        <v>7</v>
      </c>
      <c r="B413" s="78" t="s">
        <v>40</v>
      </c>
      <c r="C413" s="78" t="s">
        <v>40</v>
      </c>
      <c r="D413" s="80" t="s">
        <v>40</v>
      </c>
      <c r="E413" s="77" t="s">
        <v>45</v>
      </c>
      <c r="F413" t="s">
        <v>40</v>
      </c>
      <c r="G413" t="s">
        <v>31</v>
      </c>
      <c r="H413" t="s">
        <v>3</v>
      </c>
      <c r="I413" s="74" t="s">
        <v>29</v>
      </c>
      <c r="J413" s="75">
        <v>21280</v>
      </c>
      <c r="K413" s="69">
        <v>21.6</v>
      </c>
      <c r="L413" s="82">
        <v>0.34323687860898738</v>
      </c>
    </row>
    <row r="414" spans="1:12" x14ac:dyDescent="0.25">
      <c r="A414" t="s">
        <v>7</v>
      </c>
      <c r="B414" s="78" t="s">
        <v>40</v>
      </c>
      <c r="C414" s="78" t="s">
        <v>40</v>
      </c>
      <c r="D414" s="80" t="s">
        <v>40</v>
      </c>
      <c r="E414" s="77" t="s">
        <v>45</v>
      </c>
      <c r="F414" t="s">
        <v>40</v>
      </c>
      <c r="G414" t="s">
        <v>31</v>
      </c>
      <c r="H414" t="s">
        <v>3</v>
      </c>
      <c r="I414" s="74" t="s">
        <v>34</v>
      </c>
      <c r="J414" s="75">
        <v>21283</v>
      </c>
      <c r="K414" s="69">
        <v>21.6</v>
      </c>
      <c r="L414" s="82">
        <v>0.34328526726668601</v>
      </c>
    </row>
    <row r="415" spans="1:12" ht="16.5" customHeight="1" x14ac:dyDescent="0.25">
      <c r="A415" t="s">
        <v>7</v>
      </c>
      <c r="B415" s="78" t="s">
        <v>40</v>
      </c>
      <c r="C415" s="78" t="s">
        <v>40</v>
      </c>
      <c r="D415" s="80" t="s">
        <v>40</v>
      </c>
      <c r="E415" s="77" t="s">
        <v>44</v>
      </c>
      <c r="F415" t="s">
        <v>40</v>
      </c>
      <c r="G415" t="s">
        <v>31</v>
      </c>
      <c r="H415" t="s">
        <v>3</v>
      </c>
      <c r="I415" s="74" t="s">
        <v>34</v>
      </c>
      <c r="J415" s="75">
        <v>23030</v>
      </c>
      <c r="K415" s="69">
        <v>21.6</v>
      </c>
      <c r="L415" s="82">
        <v>0.20975072178656975</v>
      </c>
    </row>
    <row r="416" spans="1:12" x14ac:dyDescent="0.25">
      <c r="A416" s="76" t="s">
        <v>7</v>
      </c>
      <c r="B416" s="78" t="s">
        <v>40</v>
      </c>
      <c r="C416" s="78" t="s">
        <v>40</v>
      </c>
      <c r="D416" s="80" t="s">
        <v>40</v>
      </c>
      <c r="E416" s="77" t="s">
        <v>44</v>
      </c>
      <c r="F416" t="s">
        <v>40</v>
      </c>
      <c r="G416" s="76" t="s">
        <v>31</v>
      </c>
      <c r="H416" t="s">
        <v>3</v>
      </c>
      <c r="I416" s="76" t="s">
        <v>35</v>
      </c>
      <c r="J416" s="75">
        <v>26934</v>
      </c>
      <c r="K416" s="69">
        <v>19.8</v>
      </c>
      <c r="L416" s="82">
        <v>0.2453072488319353</v>
      </c>
    </row>
    <row r="417" spans="1:12" x14ac:dyDescent="0.25">
      <c r="A417" t="s">
        <v>7</v>
      </c>
      <c r="B417" s="78" t="s">
        <v>40</v>
      </c>
      <c r="C417" s="78" t="s">
        <v>40</v>
      </c>
      <c r="D417" s="80" t="s">
        <v>40</v>
      </c>
      <c r="E417" s="77" t="s">
        <v>45</v>
      </c>
      <c r="F417" t="s">
        <v>40</v>
      </c>
      <c r="G417" t="s">
        <v>5</v>
      </c>
      <c r="H417" t="s">
        <v>3</v>
      </c>
      <c r="I417" s="74" t="s">
        <v>34</v>
      </c>
      <c r="J417" s="75">
        <v>30613</v>
      </c>
      <c r="K417" s="69">
        <v>18</v>
      </c>
      <c r="L417" s="82">
        <v>0.28382951500598014</v>
      </c>
    </row>
    <row r="418" spans="1:12" x14ac:dyDescent="0.25">
      <c r="A418" s="74" t="s">
        <v>7</v>
      </c>
      <c r="B418" s="78" t="s">
        <v>40</v>
      </c>
      <c r="C418" s="78" t="s">
        <v>40</v>
      </c>
      <c r="D418" s="80" t="s">
        <v>40</v>
      </c>
      <c r="E418" s="77" t="s">
        <v>46</v>
      </c>
      <c r="F418" t="s">
        <v>40</v>
      </c>
      <c r="G418" s="74" t="s">
        <v>5</v>
      </c>
      <c r="H418" t="s">
        <v>3</v>
      </c>
      <c r="I418" s="74" t="s">
        <v>36</v>
      </c>
      <c r="J418" s="75">
        <v>31431</v>
      </c>
      <c r="K418" s="69">
        <v>18</v>
      </c>
      <c r="L418" s="82">
        <v>1</v>
      </c>
    </row>
    <row r="419" spans="1:12" x14ac:dyDescent="0.25">
      <c r="A419" t="s">
        <v>7</v>
      </c>
      <c r="B419" s="78" t="s">
        <v>40</v>
      </c>
      <c r="C419" s="78" t="s">
        <v>40</v>
      </c>
      <c r="D419" s="80" t="s">
        <v>40</v>
      </c>
      <c r="E419" s="77" t="s">
        <v>41</v>
      </c>
      <c r="F419" t="s">
        <v>40</v>
      </c>
      <c r="G419" t="s">
        <v>31</v>
      </c>
      <c r="H419" t="s">
        <v>3</v>
      </c>
      <c r="I419" s="74" t="s">
        <v>35</v>
      </c>
      <c r="J419" s="75">
        <v>32778</v>
      </c>
      <c r="K419" s="69">
        <v>18</v>
      </c>
      <c r="L419" s="82">
        <v>0.20711618296589768</v>
      </c>
    </row>
    <row r="420" spans="1:12" ht="15" customHeight="1" x14ac:dyDescent="0.25">
      <c r="A420" t="s">
        <v>7</v>
      </c>
      <c r="B420" s="78" t="s">
        <v>40</v>
      </c>
      <c r="C420" s="78" t="s">
        <v>40</v>
      </c>
      <c r="D420" s="80" t="s">
        <v>40</v>
      </c>
      <c r="E420" s="77" t="s">
        <v>45</v>
      </c>
      <c r="F420" t="s">
        <v>40</v>
      </c>
      <c r="G420" t="s">
        <v>5</v>
      </c>
      <c r="H420" t="s">
        <v>3</v>
      </c>
      <c r="I420" s="74" t="s">
        <v>29</v>
      </c>
      <c r="J420" s="75">
        <v>37061</v>
      </c>
      <c r="K420" s="69">
        <v>16.7</v>
      </c>
      <c r="L420" s="82">
        <v>0.34361237564553065</v>
      </c>
    </row>
    <row r="421" spans="1:12" x14ac:dyDescent="0.25">
      <c r="A421" t="s">
        <v>7</v>
      </c>
      <c r="B421" s="78" t="s">
        <v>40</v>
      </c>
      <c r="C421" s="78" t="s">
        <v>40</v>
      </c>
      <c r="D421" s="80" t="s">
        <v>40</v>
      </c>
      <c r="E421" s="77" t="s">
        <v>41</v>
      </c>
      <c r="F421" t="s">
        <v>40</v>
      </c>
      <c r="G421" t="s">
        <v>32</v>
      </c>
      <c r="H421" t="s">
        <v>3</v>
      </c>
      <c r="I421" s="74" t="s">
        <v>29</v>
      </c>
      <c r="J421" s="75">
        <v>39784</v>
      </c>
      <c r="K421" s="69">
        <v>16.7</v>
      </c>
      <c r="L421" s="82">
        <v>0.30062188772772952</v>
      </c>
    </row>
    <row r="422" spans="1:12" x14ac:dyDescent="0.25">
      <c r="A422" t="s">
        <v>7</v>
      </c>
      <c r="B422" s="78" t="s">
        <v>40</v>
      </c>
      <c r="C422" s="78" t="s">
        <v>40</v>
      </c>
      <c r="D422" s="80" t="s">
        <v>40</v>
      </c>
      <c r="E422" s="77" t="s">
        <v>45</v>
      </c>
      <c r="F422" t="s">
        <v>40</v>
      </c>
      <c r="G422" t="s">
        <v>5</v>
      </c>
      <c r="H422" t="s">
        <v>3</v>
      </c>
      <c r="I422" s="74" t="s">
        <v>35</v>
      </c>
      <c r="J422" s="75">
        <v>40183</v>
      </c>
      <c r="K422" s="69">
        <v>15.6</v>
      </c>
      <c r="L422" s="82">
        <v>0.37255810934848921</v>
      </c>
    </row>
    <row r="423" spans="1:12" x14ac:dyDescent="0.25">
      <c r="A423" t="s">
        <v>7</v>
      </c>
      <c r="B423" s="78" t="s">
        <v>40</v>
      </c>
      <c r="C423" s="78" t="s">
        <v>40</v>
      </c>
      <c r="D423" s="80" t="s">
        <v>40</v>
      </c>
      <c r="E423" s="77" t="s">
        <v>41</v>
      </c>
      <c r="F423" t="s">
        <v>40</v>
      </c>
      <c r="G423" t="s">
        <v>32</v>
      </c>
      <c r="H423" t="s">
        <v>3</v>
      </c>
      <c r="I423" s="74" t="s">
        <v>35</v>
      </c>
      <c r="J423" s="75">
        <v>41197</v>
      </c>
      <c r="K423" s="69">
        <v>15.6</v>
      </c>
      <c r="L423" s="82">
        <v>0.31129901238486007</v>
      </c>
    </row>
    <row r="424" spans="1:12" ht="15.75" customHeight="1" x14ac:dyDescent="0.25">
      <c r="A424" t="s">
        <v>7</v>
      </c>
      <c r="B424" s="78" t="s">
        <v>40</v>
      </c>
      <c r="C424" s="78" t="s">
        <v>40</v>
      </c>
      <c r="D424" s="80" t="s">
        <v>40</v>
      </c>
      <c r="E424" s="77" t="s">
        <v>45</v>
      </c>
      <c r="F424" t="s">
        <v>40</v>
      </c>
      <c r="G424" t="s">
        <v>32</v>
      </c>
      <c r="H424" t="s">
        <v>3</v>
      </c>
      <c r="I424" s="74" t="s">
        <v>36</v>
      </c>
      <c r="J424" s="75">
        <v>45859</v>
      </c>
      <c r="K424" s="69">
        <v>14.7</v>
      </c>
      <c r="L424" s="82">
        <v>1</v>
      </c>
    </row>
    <row r="425" spans="1:12" ht="16.5" customHeight="1" x14ac:dyDescent="0.25">
      <c r="A425" t="s">
        <v>7</v>
      </c>
      <c r="B425" s="78" t="s">
        <v>40</v>
      </c>
      <c r="C425" s="78" t="s">
        <v>40</v>
      </c>
      <c r="D425" s="80" t="s">
        <v>40</v>
      </c>
      <c r="E425" s="77" t="s">
        <v>41</v>
      </c>
      <c r="F425" t="s">
        <v>40</v>
      </c>
      <c r="G425" t="s">
        <v>31</v>
      </c>
      <c r="H425" t="s">
        <v>3</v>
      </c>
      <c r="I425" s="74" t="s">
        <v>29</v>
      </c>
      <c r="J425" s="75">
        <v>50509</v>
      </c>
      <c r="K425" s="69">
        <v>14</v>
      </c>
      <c r="L425" s="82">
        <v>0.31915404495162991</v>
      </c>
    </row>
    <row r="426" spans="1:12" ht="16.5" customHeight="1" x14ac:dyDescent="0.25">
      <c r="A426" t="s">
        <v>7</v>
      </c>
      <c r="B426" s="78" t="s">
        <v>40</v>
      </c>
      <c r="C426" s="78" t="s">
        <v>40</v>
      </c>
      <c r="D426" s="80" t="s">
        <v>40</v>
      </c>
      <c r="E426" s="77" t="s">
        <v>41</v>
      </c>
      <c r="F426" t="s">
        <v>40</v>
      </c>
      <c r="G426" t="s">
        <v>32</v>
      </c>
      <c r="H426" t="s">
        <v>3</v>
      </c>
      <c r="I426" s="74" t="s">
        <v>34</v>
      </c>
      <c r="J426" s="75">
        <v>51358</v>
      </c>
      <c r="K426" s="69">
        <v>14</v>
      </c>
      <c r="L426" s="82">
        <v>0.38807909988741035</v>
      </c>
    </row>
    <row r="427" spans="1:12" ht="15" customHeight="1" x14ac:dyDescent="0.25">
      <c r="A427" t="s">
        <v>7</v>
      </c>
      <c r="B427" s="78" t="s">
        <v>40</v>
      </c>
      <c r="C427" s="78" t="s">
        <v>40</v>
      </c>
      <c r="D427" s="80" t="s">
        <v>40</v>
      </c>
      <c r="E427" s="77" t="s">
        <v>47</v>
      </c>
      <c r="F427" t="s">
        <v>40</v>
      </c>
      <c r="G427" t="s">
        <v>32</v>
      </c>
      <c r="H427" t="s">
        <v>3</v>
      </c>
      <c r="I427" s="74" t="s">
        <v>34</v>
      </c>
      <c r="J427" s="75">
        <v>58982</v>
      </c>
      <c r="K427" s="69">
        <v>13.8</v>
      </c>
      <c r="L427" s="82">
        <v>0.19165120533407851</v>
      </c>
    </row>
    <row r="428" spans="1:12" x14ac:dyDescent="0.25">
      <c r="A428" t="s">
        <v>7</v>
      </c>
      <c r="B428" s="78" t="s">
        <v>40</v>
      </c>
      <c r="C428" s="78" t="s">
        <v>40</v>
      </c>
      <c r="D428" s="80" t="s">
        <v>40</v>
      </c>
      <c r="E428" s="77" t="s">
        <v>44</v>
      </c>
      <c r="F428" t="s">
        <v>40</v>
      </c>
      <c r="G428" t="s">
        <v>31</v>
      </c>
      <c r="H428" t="s">
        <v>3</v>
      </c>
      <c r="I428" s="74" t="s">
        <v>29</v>
      </c>
      <c r="J428" s="75">
        <v>59833</v>
      </c>
      <c r="K428" s="69">
        <v>13.8</v>
      </c>
      <c r="L428" s="82">
        <v>0.54494202938149494</v>
      </c>
    </row>
    <row r="429" spans="1:12" ht="16.5" customHeight="1" x14ac:dyDescent="0.25">
      <c r="A429" t="s">
        <v>7</v>
      </c>
      <c r="B429" s="78" t="s">
        <v>40</v>
      </c>
      <c r="C429" s="78" t="s">
        <v>40</v>
      </c>
      <c r="D429" s="80" t="s">
        <v>40</v>
      </c>
      <c r="E429" s="77" t="s">
        <v>45</v>
      </c>
      <c r="F429" t="s">
        <v>40</v>
      </c>
      <c r="G429" t="s">
        <v>31</v>
      </c>
      <c r="H429" t="s">
        <v>3</v>
      </c>
      <c r="I429" s="74" t="s">
        <v>36</v>
      </c>
      <c r="J429" s="75">
        <v>61998</v>
      </c>
      <c r="K429" s="69">
        <v>12.8</v>
      </c>
      <c r="L429" s="82">
        <v>1</v>
      </c>
    </row>
    <row r="430" spans="1:12" ht="24" customHeight="1" x14ac:dyDescent="0.25">
      <c r="A430" s="76" t="s">
        <v>7</v>
      </c>
      <c r="B430" s="78" t="s">
        <v>40</v>
      </c>
      <c r="C430" s="78" t="s">
        <v>40</v>
      </c>
      <c r="D430" s="80" t="s">
        <v>40</v>
      </c>
      <c r="E430" s="77" t="s">
        <v>41</v>
      </c>
      <c r="F430" t="s">
        <v>40</v>
      </c>
      <c r="G430" s="76" t="s">
        <v>5</v>
      </c>
      <c r="H430" t="s">
        <v>3</v>
      </c>
      <c r="I430" s="76" t="s">
        <v>35</v>
      </c>
      <c r="J430" s="75">
        <v>73975</v>
      </c>
      <c r="K430" s="69">
        <v>11.8</v>
      </c>
      <c r="L430" s="82">
        <v>0.25456128397304867</v>
      </c>
    </row>
    <row r="431" spans="1:12" x14ac:dyDescent="0.25">
      <c r="A431" t="s">
        <v>7</v>
      </c>
      <c r="B431" s="78" t="s">
        <v>40</v>
      </c>
      <c r="C431" s="78" t="s">
        <v>40</v>
      </c>
      <c r="D431" s="80" t="s">
        <v>40</v>
      </c>
      <c r="E431" s="77" t="s">
        <v>47</v>
      </c>
      <c r="F431" t="s">
        <v>40</v>
      </c>
      <c r="G431" t="s">
        <v>31</v>
      </c>
      <c r="H431" t="s">
        <v>3</v>
      </c>
      <c r="I431" s="74" t="s">
        <v>34</v>
      </c>
      <c r="J431" s="75">
        <v>74737</v>
      </c>
      <c r="K431" s="69">
        <v>11.8</v>
      </c>
      <c r="L431" s="82">
        <v>0.2465827094832905</v>
      </c>
    </row>
    <row r="432" spans="1:12" ht="15" customHeight="1" x14ac:dyDescent="0.25">
      <c r="A432" t="s">
        <v>7</v>
      </c>
      <c r="B432" s="78" t="s">
        <v>40</v>
      </c>
      <c r="C432" s="78" t="s">
        <v>40</v>
      </c>
      <c r="D432" s="80" t="s">
        <v>40</v>
      </c>
      <c r="E432" s="77" t="s">
        <v>41</v>
      </c>
      <c r="F432" t="s">
        <v>40</v>
      </c>
      <c r="G432" t="s">
        <v>31</v>
      </c>
      <c r="H432" t="s">
        <v>3</v>
      </c>
      <c r="I432" s="74" t="s">
        <v>34</v>
      </c>
      <c r="J432" s="75">
        <v>74972</v>
      </c>
      <c r="K432" s="69">
        <v>11.8</v>
      </c>
      <c r="L432" s="82">
        <v>0.47372977208247241</v>
      </c>
    </row>
    <row r="433" spans="1:12" x14ac:dyDescent="0.25">
      <c r="A433" t="s">
        <v>7</v>
      </c>
      <c r="B433" s="78" t="s">
        <v>40</v>
      </c>
      <c r="C433" s="78" t="s">
        <v>40</v>
      </c>
      <c r="D433" s="80" t="s">
        <v>40</v>
      </c>
      <c r="E433" s="77" t="s">
        <v>41</v>
      </c>
      <c r="F433" t="s">
        <v>40</v>
      </c>
      <c r="G433" t="s">
        <v>5</v>
      </c>
      <c r="H433" t="s">
        <v>3</v>
      </c>
      <c r="I433" s="74" t="s">
        <v>29</v>
      </c>
      <c r="J433" s="75">
        <v>90293</v>
      </c>
      <c r="K433" s="69">
        <v>10.4</v>
      </c>
      <c r="L433" s="82">
        <v>0.31071445777328133</v>
      </c>
    </row>
    <row r="434" spans="1:12" ht="15.75" customHeight="1" x14ac:dyDescent="0.25">
      <c r="A434" t="s">
        <v>7</v>
      </c>
      <c r="B434" s="78" t="s">
        <v>40</v>
      </c>
      <c r="C434" s="78" t="s">
        <v>40</v>
      </c>
      <c r="D434" s="80" t="s">
        <v>40</v>
      </c>
      <c r="E434" s="77" t="s">
        <v>47</v>
      </c>
      <c r="F434" t="s">
        <v>40</v>
      </c>
      <c r="G434" t="s">
        <v>32</v>
      </c>
      <c r="H434" t="s">
        <v>3</v>
      </c>
      <c r="I434" s="74" t="s">
        <v>29</v>
      </c>
      <c r="J434" s="75">
        <v>95026</v>
      </c>
      <c r="K434" s="69">
        <v>10.1</v>
      </c>
      <c r="L434" s="82">
        <v>0.30876958119555364</v>
      </c>
    </row>
    <row r="435" spans="1:12" ht="15" customHeight="1" x14ac:dyDescent="0.25">
      <c r="A435" t="s">
        <v>7</v>
      </c>
      <c r="B435" s="78" t="s">
        <v>40</v>
      </c>
      <c r="C435" s="78" t="s">
        <v>40</v>
      </c>
      <c r="D435" s="80" t="s">
        <v>40</v>
      </c>
      <c r="E435" s="77" t="s">
        <v>44</v>
      </c>
      <c r="F435" t="s">
        <v>40</v>
      </c>
      <c r="G435" t="s">
        <v>32</v>
      </c>
      <c r="H435" t="s">
        <v>3</v>
      </c>
      <c r="I435" s="74" t="s">
        <v>34</v>
      </c>
      <c r="J435" s="75">
        <v>95350</v>
      </c>
      <c r="K435" s="69">
        <v>10.1</v>
      </c>
      <c r="L435" s="82">
        <v>0.23895087160055734</v>
      </c>
    </row>
    <row r="436" spans="1:12" x14ac:dyDescent="0.25">
      <c r="A436" t="s">
        <v>7</v>
      </c>
      <c r="B436" s="78" t="s">
        <v>40</v>
      </c>
      <c r="C436" s="78" t="s">
        <v>40</v>
      </c>
      <c r="D436" s="80" t="s">
        <v>40</v>
      </c>
      <c r="E436" s="77" t="s">
        <v>47</v>
      </c>
      <c r="F436" t="s">
        <v>40</v>
      </c>
      <c r="G436" t="s">
        <v>31</v>
      </c>
      <c r="H436" t="s">
        <v>3</v>
      </c>
      <c r="I436" s="74" t="s">
        <v>35</v>
      </c>
      <c r="J436" s="75">
        <v>100027</v>
      </c>
      <c r="K436" s="69">
        <v>9.8000000000000007</v>
      </c>
      <c r="L436" s="82">
        <v>0.33002299639382232</v>
      </c>
    </row>
    <row r="437" spans="1:12" ht="15.75" customHeight="1" x14ac:dyDescent="0.25">
      <c r="A437" s="74" t="s">
        <v>7</v>
      </c>
      <c r="B437" s="78" t="s">
        <v>40</v>
      </c>
      <c r="C437" s="78" t="s">
        <v>40</v>
      </c>
      <c r="D437" s="80" t="s">
        <v>40</v>
      </c>
      <c r="E437" s="77" t="s">
        <v>45</v>
      </c>
      <c r="F437" t="s">
        <v>40</v>
      </c>
      <c r="G437" s="74" t="s">
        <v>5</v>
      </c>
      <c r="H437" t="s">
        <v>3</v>
      </c>
      <c r="I437" s="74" t="s">
        <v>36</v>
      </c>
      <c r="J437" s="75">
        <v>107857</v>
      </c>
      <c r="K437" s="69">
        <v>9.8000000000000007</v>
      </c>
      <c r="L437" s="82">
        <v>1</v>
      </c>
    </row>
    <row r="438" spans="1:12" x14ac:dyDescent="0.25">
      <c r="A438" t="s">
        <v>7</v>
      </c>
      <c r="B438" s="78" t="s">
        <v>40</v>
      </c>
      <c r="C438" s="78" t="s">
        <v>40</v>
      </c>
      <c r="D438" s="80" t="s">
        <v>40</v>
      </c>
      <c r="E438" s="77" t="s">
        <v>44</v>
      </c>
      <c r="F438" t="s">
        <v>40</v>
      </c>
      <c r="G438" t="s">
        <v>31</v>
      </c>
      <c r="H438" t="s">
        <v>3</v>
      </c>
      <c r="I438" s="74" t="s">
        <v>36</v>
      </c>
      <c r="J438" s="75">
        <v>109797</v>
      </c>
      <c r="K438" s="69">
        <v>9.8000000000000007</v>
      </c>
      <c r="L438" s="82">
        <v>1</v>
      </c>
    </row>
    <row r="439" spans="1:12" ht="15.75" customHeight="1" x14ac:dyDescent="0.25">
      <c r="A439" t="s">
        <v>7</v>
      </c>
      <c r="B439" s="78" t="s">
        <v>59</v>
      </c>
      <c r="C439" s="78" t="s">
        <v>40</v>
      </c>
      <c r="D439" s="80" t="s">
        <v>40</v>
      </c>
      <c r="E439" s="80" t="s">
        <v>40</v>
      </c>
      <c r="F439" t="s">
        <v>40</v>
      </c>
      <c r="G439" t="s">
        <v>31</v>
      </c>
      <c r="H439" t="s">
        <v>3</v>
      </c>
      <c r="I439" s="74" t="s">
        <v>35</v>
      </c>
      <c r="J439" s="75">
        <v>112318</v>
      </c>
      <c r="K439" s="69">
        <v>9.8000000000000007</v>
      </c>
      <c r="L439" s="82">
        <v>0.19786313870220468</v>
      </c>
    </row>
    <row r="440" spans="1:12" x14ac:dyDescent="0.25">
      <c r="A440" t="s">
        <v>7</v>
      </c>
      <c r="B440" s="78" t="s">
        <v>58</v>
      </c>
      <c r="C440" s="78" t="s">
        <v>40</v>
      </c>
      <c r="D440" s="80" t="s">
        <v>40</v>
      </c>
      <c r="E440" s="80" t="s">
        <v>40</v>
      </c>
      <c r="F440" t="s">
        <v>40</v>
      </c>
      <c r="G440" t="s">
        <v>32</v>
      </c>
      <c r="H440" t="s">
        <v>3</v>
      </c>
      <c r="I440" s="74" t="s">
        <v>35</v>
      </c>
      <c r="J440" s="75">
        <v>113882</v>
      </c>
      <c r="K440" s="69">
        <v>9.8000000000000007</v>
      </c>
      <c r="L440" s="82">
        <v>0.2283856657822593</v>
      </c>
    </row>
    <row r="441" spans="1:12" x14ac:dyDescent="0.25">
      <c r="A441" t="s">
        <v>7</v>
      </c>
      <c r="B441" s="78" t="s">
        <v>40</v>
      </c>
      <c r="C441" s="78" t="s">
        <v>40</v>
      </c>
      <c r="D441" s="80" t="s">
        <v>40</v>
      </c>
      <c r="E441" s="77" t="s">
        <v>44</v>
      </c>
      <c r="F441" t="s">
        <v>40</v>
      </c>
      <c r="G441" t="s">
        <v>5</v>
      </c>
      <c r="H441" t="s">
        <v>3</v>
      </c>
      <c r="I441" s="74" t="s">
        <v>34</v>
      </c>
      <c r="J441" s="75">
        <v>118380</v>
      </c>
      <c r="K441" s="69">
        <v>9.8000000000000007</v>
      </c>
      <c r="L441" s="82">
        <v>0.2326500050114674</v>
      </c>
    </row>
    <row r="442" spans="1:12" x14ac:dyDescent="0.25">
      <c r="A442" s="76" t="s">
        <v>7</v>
      </c>
      <c r="B442" s="78" t="s">
        <v>61</v>
      </c>
      <c r="C442" s="78" t="s">
        <v>40</v>
      </c>
      <c r="D442" s="80" t="s">
        <v>40</v>
      </c>
      <c r="E442" s="80" t="s">
        <v>40</v>
      </c>
      <c r="F442" t="s">
        <v>40</v>
      </c>
      <c r="G442" s="76" t="s">
        <v>32</v>
      </c>
      <c r="H442" t="s">
        <v>3</v>
      </c>
      <c r="I442" s="76" t="s">
        <v>34</v>
      </c>
      <c r="J442" s="75">
        <v>124514</v>
      </c>
      <c r="K442" s="69">
        <v>9.8000000000000007</v>
      </c>
      <c r="L442" s="82">
        <v>0.27418864700364221</v>
      </c>
    </row>
    <row r="443" spans="1:12" x14ac:dyDescent="0.25">
      <c r="A443" t="s">
        <v>7</v>
      </c>
      <c r="B443" s="78" t="s">
        <v>58</v>
      </c>
      <c r="C443" s="78" t="s">
        <v>40</v>
      </c>
      <c r="D443" s="80" t="s">
        <v>40</v>
      </c>
      <c r="E443" s="80" t="s">
        <v>40</v>
      </c>
      <c r="F443" t="s">
        <v>40</v>
      </c>
      <c r="G443" t="s">
        <v>32</v>
      </c>
      <c r="H443" t="s">
        <v>3</v>
      </c>
      <c r="I443" s="74" t="s">
        <v>34</v>
      </c>
      <c r="J443" s="75">
        <v>125760</v>
      </c>
      <c r="K443" s="69">
        <v>8.8000000000000007</v>
      </c>
      <c r="L443" s="82">
        <v>0.25220650610963041</v>
      </c>
    </row>
    <row r="444" spans="1:12" x14ac:dyDescent="0.25">
      <c r="A444" t="s">
        <v>7</v>
      </c>
      <c r="B444" s="78" t="s">
        <v>40</v>
      </c>
      <c r="C444" s="78" t="s">
        <v>40</v>
      </c>
      <c r="D444" s="80" t="s">
        <v>40</v>
      </c>
      <c r="E444" s="77" t="s">
        <v>41</v>
      </c>
      <c r="F444" t="s">
        <v>40</v>
      </c>
      <c r="G444" t="s">
        <v>5</v>
      </c>
      <c r="H444" t="s">
        <v>3</v>
      </c>
      <c r="I444" s="74" t="s">
        <v>34</v>
      </c>
      <c r="J444" s="75">
        <v>126330</v>
      </c>
      <c r="K444" s="69">
        <v>8.8000000000000007</v>
      </c>
      <c r="L444" s="82">
        <v>0.43472425825367</v>
      </c>
    </row>
    <row r="445" spans="1:12" ht="16.5" customHeight="1" x14ac:dyDescent="0.25">
      <c r="A445" t="s">
        <v>7</v>
      </c>
      <c r="B445" s="78" t="s">
        <v>58</v>
      </c>
      <c r="C445" s="78" t="s">
        <v>40</v>
      </c>
      <c r="D445" s="80" t="s">
        <v>40</v>
      </c>
      <c r="E445" s="80" t="s">
        <v>40</v>
      </c>
      <c r="F445" t="s">
        <v>40</v>
      </c>
      <c r="G445" t="s">
        <v>31</v>
      </c>
      <c r="H445" t="s">
        <v>3</v>
      </c>
      <c r="I445" s="74" t="s">
        <v>35</v>
      </c>
      <c r="J445" s="75">
        <v>128286</v>
      </c>
      <c r="K445" s="69">
        <v>8.8000000000000007</v>
      </c>
      <c r="L445" s="82">
        <v>0.23562450982733066</v>
      </c>
    </row>
    <row r="446" spans="1:12" x14ac:dyDescent="0.25">
      <c r="A446" t="s">
        <v>7</v>
      </c>
      <c r="B446" s="78" t="s">
        <v>40</v>
      </c>
      <c r="C446" s="78" t="s">
        <v>40</v>
      </c>
      <c r="D446" s="80" t="s">
        <v>40</v>
      </c>
      <c r="E446" s="77" t="s">
        <v>47</v>
      </c>
      <c r="F446" t="s">
        <v>40</v>
      </c>
      <c r="G446" t="s">
        <v>31</v>
      </c>
      <c r="H446" t="s">
        <v>3</v>
      </c>
      <c r="I446" s="74" t="s">
        <v>29</v>
      </c>
      <c r="J446" s="75">
        <v>128327</v>
      </c>
      <c r="K446" s="69">
        <v>8.8000000000000007</v>
      </c>
      <c r="L446" s="82">
        <v>0.4233942941228872</v>
      </c>
    </row>
    <row r="447" spans="1:12" ht="16.5" customHeight="1" x14ac:dyDescent="0.25">
      <c r="A447" t="s">
        <v>7</v>
      </c>
      <c r="B447" s="78" t="s">
        <v>40</v>
      </c>
      <c r="C447" s="78" t="s">
        <v>40</v>
      </c>
      <c r="D447" s="80" t="s">
        <v>40</v>
      </c>
      <c r="E447" s="77" t="s">
        <v>41</v>
      </c>
      <c r="F447" t="s">
        <v>40</v>
      </c>
      <c r="G447" t="s">
        <v>32</v>
      </c>
      <c r="H447" t="s">
        <v>3</v>
      </c>
      <c r="I447" s="74" t="s">
        <v>36</v>
      </c>
      <c r="J447" s="75">
        <v>132339</v>
      </c>
      <c r="K447" s="69">
        <v>8.8000000000000007</v>
      </c>
      <c r="L447" s="82">
        <v>1</v>
      </c>
    </row>
    <row r="448" spans="1:12" x14ac:dyDescent="0.25">
      <c r="A448" t="s">
        <v>7</v>
      </c>
      <c r="B448" s="78" t="s">
        <v>61</v>
      </c>
      <c r="C448" s="78" t="s">
        <v>40</v>
      </c>
      <c r="D448" s="80" t="s">
        <v>40</v>
      </c>
      <c r="E448" s="80" t="s">
        <v>40</v>
      </c>
      <c r="F448" t="s">
        <v>40</v>
      </c>
      <c r="G448" t="s">
        <v>31</v>
      </c>
      <c r="H448" t="s">
        <v>3</v>
      </c>
      <c r="I448" s="74" t="s">
        <v>35</v>
      </c>
      <c r="J448" s="75">
        <v>133667</v>
      </c>
      <c r="K448" s="69">
        <v>8.8000000000000007</v>
      </c>
      <c r="L448" s="82">
        <v>0.24454173237565907</v>
      </c>
    </row>
    <row r="449" spans="1:14" ht="16.5" customHeight="1" x14ac:dyDescent="0.25">
      <c r="A449" t="s">
        <v>7</v>
      </c>
      <c r="B449" s="78" t="s">
        <v>40</v>
      </c>
      <c r="C449" s="78" t="s">
        <v>40</v>
      </c>
      <c r="D449" s="80" t="s">
        <v>40</v>
      </c>
      <c r="E449" s="77" t="s">
        <v>47</v>
      </c>
      <c r="F449" t="s">
        <v>40</v>
      </c>
      <c r="G449" t="s">
        <v>5</v>
      </c>
      <c r="H449" t="s">
        <v>3</v>
      </c>
      <c r="I449" s="74" t="s">
        <v>34</v>
      </c>
      <c r="J449" s="75">
        <v>133719</v>
      </c>
      <c r="K449" s="69">
        <v>8.8000000000000007</v>
      </c>
      <c r="L449" s="82">
        <v>0.21890715857300017</v>
      </c>
    </row>
    <row r="450" spans="1:14" x14ac:dyDescent="0.25">
      <c r="A450" t="s">
        <v>7</v>
      </c>
      <c r="B450" s="78" t="s">
        <v>40</v>
      </c>
      <c r="C450" s="78" t="s">
        <v>40</v>
      </c>
      <c r="D450" s="80" t="s">
        <v>40</v>
      </c>
      <c r="E450" s="77" t="s">
        <v>44</v>
      </c>
      <c r="F450" t="s">
        <v>40</v>
      </c>
      <c r="G450" t="s">
        <v>32</v>
      </c>
      <c r="H450" t="s">
        <v>3</v>
      </c>
      <c r="I450" s="74" t="s">
        <v>29</v>
      </c>
      <c r="J450" s="75">
        <v>142634</v>
      </c>
      <c r="K450" s="69">
        <v>8.8000000000000007</v>
      </c>
      <c r="L450" s="82">
        <v>0.35744644593470265</v>
      </c>
    </row>
    <row r="451" spans="1:14" x14ac:dyDescent="0.25">
      <c r="A451" t="s">
        <v>7</v>
      </c>
      <c r="B451" s="78" t="s">
        <v>40</v>
      </c>
      <c r="C451" s="78" t="s">
        <v>40</v>
      </c>
      <c r="D451" s="80" t="s">
        <v>40</v>
      </c>
      <c r="E451" s="77" t="s">
        <v>43</v>
      </c>
      <c r="F451" t="s">
        <v>40</v>
      </c>
      <c r="G451" t="s">
        <v>32</v>
      </c>
      <c r="H451" t="s">
        <v>3</v>
      </c>
      <c r="I451" s="74" t="s">
        <v>34</v>
      </c>
      <c r="J451" s="75">
        <v>146064</v>
      </c>
      <c r="K451" s="69">
        <v>8.8000000000000007</v>
      </c>
      <c r="L451" s="82">
        <v>0.1048449441299278</v>
      </c>
    </row>
    <row r="452" spans="1:14" x14ac:dyDescent="0.25">
      <c r="A452" t="s">
        <v>7</v>
      </c>
      <c r="B452" s="78" t="s">
        <v>40</v>
      </c>
      <c r="C452" s="78" t="s">
        <v>40</v>
      </c>
      <c r="D452" s="80" t="s">
        <v>40</v>
      </c>
      <c r="E452" s="77" t="s">
        <v>47</v>
      </c>
      <c r="F452" t="s">
        <v>40</v>
      </c>
      <c r="G452" t="s">
        <v>32</v>
      </c>
      <c r="H452" t="s">
        <v>3</v>
      </c>
      <c r="I452" s="74" t="s">
        <v>35</v>
      </c>
      <c r="J452" s="75">
        <v>153749</v>
      </c>
      <c r="K452" s="69">
        <v>8</v>
      </c>
      <c r="L452" s="82">
        <v>0.49957921347036788</v>
      </c>
    </row>
    <row r="453" spans="1:14" x14ac:dyDescent="0.25">
      <c r="A453" t="s">
        <v>7</v>
      </c>
      <c r="B453" s="78" t="s">
        <v>58</v>
      </c>
      <c r="C453" s="78" t="s">
        <v>40</v>
      </c>
      <c r="D453" s="80" t="s">
        <v>40</v>
      </c>
      <c r="E453" s="80" t="s">
        <v>40</v>
      </c>
      <c r="F453" t="s">
        <v>40</v>
      </c>
      <c r="G453" t="s">
        <v>31</v>
      </c>
      <c r="H453" t="s">
        <v>3</v>
      </c>
      <c r="I453" s="74" t="s">
        <v>34</v>
      </c>
      <c r="J453" s="75">
        <v>154563</v>
      </c>
      <c r="K453" s="69">
        <v>8</v>
      </c>
      <c r="L453" s="82">
        <v>0.28388780624886356</v>
      </c>
    </row>
    <row r="454" spans="1:14" x14ac:dyDescent="0.25">
      <c r="A454" s="76" t="s">
        <v>7</v>
      </c>
      <c r="B454" s="78" t="s">
        <v>61</v>
      </c>
      <c r="C454" s="78" t="s">
        <v>40</v>
      </c>
      <c r="D454" s="80" t="s">
        <v>40</v>
      </c>
      <c r="E454" s="80" t="s">
        <v>40</v>
      </c>
      <c r="F454" t="s">
        <v>40</v>
      </c>
      <c r="G454" s="76" t="s">
        <v>32</v>
      </c>
      <c r="H454" t="s">
        <v>3</v>
      </c>
      <c r="I454" s="76" t="s">
        <v>35</v>
      </c>
      <c r="J454" s="75">
        <v>155783</v>
      </c>
      <c r="K454" s="69">
        <v>8</v>
      </c>
      <c r="L454" s="82">
        <v>0.34304519970580333</v>
      </c>
    </row>
    <row r="455" spans="1:14" x14ac:dyDescent="0.25">
      <c r="A455" t="s">
        <v>7</v>
      </c>
      <c r="B455" s="78" t="s">
        <v>40</v>
      </c>
      <c r="C455" s="78" t="s">
        <v>40</v>
      </c>
      <c r="D455" s="80" t="s">
        <v>40</v>
      </c>
      <c r="E455" s="77" t="s">
        <v>41</v>
      </c>
      <c r="F455" t="s">
        <v>40</v>
      </c>
      <c r="G455" t="s">
        <v>31</v>
      </c>
      <c r="H455" t="s">
        <v>3</v>
      </c>
      <c r="I455" s="74" t="s">
        <v>36</v>
      </c>
      <c r="J455" s="75">
        <v>158259</v>
      </c>
      <c r="K455" s="69">
        <v>8</v>
      </c>
      <c r="L455" s="82">
        <v>1</v>
      </c>
    </row>
    <row r="456" spans="1:14" x14ac:dyDescent="0.25">
      <c r="A456" t="s">
        <v>7</v>
      </c>
      <c r="B456" s="78" t="s">
        <v>40</v>
      </c>
      <c r="C456" s="78" t="s">
        <v>40</v>
      </c>
      <c r="D456" s="80" t="s">
        <v>40</v>
      </c>
      <c r="E456" s="77" t="s">
        <v>44</v>
      </c>
      <c r="F456" t="s">
        <v>40</v>
      </c>
      <c r="G456" t="s">
        <v>32</v>
      </c>
      <c r="H456" t="s">
        <v>3</v>
      </c>
      <c r="I456" s="74" t="s">
        <v>35</v>
      </c>
      <c r="J456" s="75">
        <v>161052</v>
      </c>
      <c r="K456" s="69">
        <v>8</v>
      </c>
      <c r="L456" s="82">
        <v>0.40360268246474001</v>
      </c>
    </row>
    <row r="457" spans="1:14" x14ac:dyDescent="0.25">
      <c r="A457" t="s">
        <v>7</v>
      </c>
      <c r="B457" s="78" t="s">
        <v>40</v>
      </c>
      <c r="C457" s="78" t="s">
        <v>40</v>
      </c>
      <c r="D457" s="80" t="s">
        <v>40</v>
      </c>
      <c r="E457" t="s">
        <v>39</v>
      </c>
      <c r="F457" t="s">
        <v>40</v>
      </c>
      <c r="G457" t="s">
        <v>31</v>
      </c>
      <c r="H457" t="s">
        <v>3</v>
      </c>
      <c r="I457" s="74" t="s">
        <v>35</v>
      </c>
      <c r="J457" s="75">
        <v>164953</v>
      </c>
      <c r="K457" s="69">
        <v>8</v>
      </c>
      <c r="L457" s="82">
        <v>0.21661901879081641</v>
      </c>
    </row>
    <row r="458" spans="1:14" x14ac:dyDescent="0.25">
      <c r="A458" t="s">
        <v>7</v>
      </c>
      <c r="B458" s="78" t="s">
        <v>61</v>
      </c>
      <c r="C458" s="78" t="s">
        <v>40</v>
      </c>
      <c r="D458" s="80" t="s">
        <v>40</v>
      </c>
      <c r="E458" s="80" t="s">
        <v>40</v>
      </c>
      <c r="F458" t="s">
        <v>40</v>
      </c>
      <c r="G458" t="s">
        <v>32</v>
      </c>
      <c r="H458" t="s">
        <v>3</v>
      </c>
      <c r="I458" s="74" t="s">
        <v>29</v>
      </c>
      <c r="J458" s="75">
        <v>173821</v>
      </c>
      <c r="K458" s="69">
        <v>8</v>
      </c>
      <c r="L458" s="82">
        <v>0.38276615329055441</v>
      </c>
    </row>
    <row r="459" spans="1:14" x14ac:dyDescent="0.25">
      <c r="A459" t="s">
        <v>7</v>
      </c>
      <c r="B459" s="78" t="s">
        <v>40</v>
      </c>
      <c r="C459" s="78" t="s">
        <v>40</v>
      </c>
      <c r="D459" s="80" t="s">
        <v>40</v>
      </c>
      <c r="E459" s="77" t="s">
        <v>44</v>
      </c>
      <c r="F459" t="s">
        <v>40</v>
      </c>
      <c r="G459" t="s">
        <v>5</v>
      </c>
      <c r="H459" t="s">
        <v>3</v>
      </c>
      <c r="I459" s="74" t="s">
        <v>35</v>
      </c>
      <c r="J459" s="75">
        <v>187986</v>
      </c>
      <c r="K459" s="69">
        <v>8</v>
      </c>
      <c r="L459" s="82">
        <v>0.36944537795308086</v>
      </c>
    </row>
    <row r="460" spans="1:14" x14ac:dyDescent="0.25">
      <c r="A460" t="s">
        <v>7</v>
      </c>
      <c r="B460" s="78" t="s">
        <v>40</v>
      </c>
      <c r="C460" s="78" t="s">
        <v>40</v>
      </c>
      <c r="D460" s="80" t="s">
        <v>40</v>
      </c>
      <c r="E460" s="77" t="s">
        <v>44</v>
      </c>
      <c r="F460" t="s">
        <v>40</v>
      </c>
      <c r="G460" t="s">
        <v>5</v>
      </c>
      <c r="H460" t="s">
        <v>3</v>
      </c>
      <c r="I460" s="74" t="s">
        <v>29</v>
      </c>
      <c r="J460" s="75">
        <v>202467</v>
      </c>
      <c r="K460" s="69">
        <v>6.9</v>
      </c>
      <c r="L460" s="82">
        <v>0.39790461703545171</v>
      </c>
    </row>
    <row r="461" spans="1:14" x14ac:dyDescent="0.25">
      <c r="A461" t="s">
        <v>7</v>
      </c>
      <c r="B461" s="78" t="s">
        <v>61</v>
      </c>
      <c r="C461" s="78" t="s">
        <v>40</v>
      </c>
      <c r="D461" s="80" t="s">
        <v>40</v>
      </c>
      <c r="E461" s="80" t="s">
        <v>40</v>
      </c>
      <c r="F461" t="s">
        <v>40</v>
      </c>
      <c r="G461" t="s">
        <v>31</v>
      </c>
      <c r="H461" t="s">
        <v>3</v>
      </c>
      <c r="I461" s="74" t="s">
        <v>29</v>
      </c>
      <c r="J461" s="75">
        <v>203741</v>
      </c>
      <c r="K461" s="69">
        <v>6.9</v>
      </c>
      <c r="L461" s="82">
        <v>0.37274104375761524</v>
      </c>
      <c r="M461" s="67"/>
      <c r="N461" s="67"/>
    </row>
    <row r="462" spans="1:14" x14ac:dyDescent="0.25">
      <c r="A462" t="s">
        <v>7</v>
      </c>
      <c r="B462" s="78" t="s">
        <v>59</v>
      </c>
      <c r="C462" s="78" t="s">
        <v>40</v>
      </c>
      <c r="D462" s="80" t="s">
        <v>40</v>
      </c>
      <c r="E462" s="80" t="s">
        <v>40</v>
      </c>
      <c r="F462" t="s">
        <v>40</v>
      </c>
      <c r="G462" t="s">
        <v>31</v>
      </c>
      <c r="H462" t="s">
        <v>3</v>
      </c>
      <c r="I462" s="74" t="s">
        <v>34</v>
      </c>
      <c r="J462" s="75">
        <v>204567</v>
      </c>
      <c r="K462" s="69">
        <v>6.9</v>
      </c>
      <c r="L462" s="82">
        <v>0.36037205697122371</v>
      </c>
      <c r="M462" s="67"/>
      <c r="N462" s="67"/>
    </row>
    <row r="463" spans="1:14" ht="15" customHeight="1" x14ac:dyDescent="0.25">
      <c r="A463" t="s">
        <v>7</v>
      </c>
      <c r="B463" s="78" t="s">
        <v>61</v>
      </c>
      <c r="C463" s="78" t="s">
        <v>40</v>
      </c>
      <c r="D463" s="80" t="s">
        <v>40</v>
      </c>
      <c r="E463" s="80" t="s">
        <v>40</v>
      </c>
      <c r="F463" t="s">
        <v>40</v>
      </c>
      <c r="G463" t="s">
        <v>31</v>
      </c>
      <c r="H463" t="s">
        <v>3</v>
      </c>
      <c r="I463" s="74" t="s">
        <v>34</v>
      </c>
      <c r="J463" s="75">
        <v>209194</v>
      </c>
      <c r="K463" s="69">
        <v>6.9</v>
      </c>
      <c r="L463" s="82">
        <v>0.38271722386672569</v>
      </c>
      <c r="M463" s="67"/>
      <c r="N463" s="67"/>
    </row>
    <row r="464" spans="1:14" x14ac:dyDescent="0.25">
      <c r="A464" t="s">
        <v>7</v>
      </c>
      <c r="B464" s="78" t="s">
        <v>40</v>
      </c>
      <c r="C464" s="78" t="s">
        <v>40</v>
      </c>
      <c r="D464" s="80" t="s">
        <v>40</v>
      </c>
      <c r="E464" t="s">
        <v>39</v>
      </c>
      <c r="F464" t="s">
        <v>40</v>
      </c>
      <c r="G464" t="s">
        <v>32</v>
      </c>
      <c r="H464" t="s">
        <v>3</v>
      </c>
      <c r="I464" s="74" t="s">
        <v>34</v>
      </c>
      <c r="J464" s="75">
        <v>214855</v>
      </c>
      <c r="K464" s="69">
        <v>6.9</v>
      </c>
      <c r="L464" s="82">
        <v>0.28264630239885286</v>
      </c>
      <c r="M464" s="67"/>
      <c r="N464" s="67"/>
    </row>
    <row r="465" spans="1:14" ht="15.75" customHeight="1" x14ac:dyDescent="0.25">
      <c r="A465" t="s">
        <v>7</v>
      </c>
      <c r="B465" s="78" t="s">
        <v>40</v>
      </c>
      <c r="C465" s="78" t="s">
        <v>40</v>
      </c>
      <c r="D465" s="80" t="s">
        <v>40</v>
      </c>
      <c r="E465" t="s">
        <v>39</v>
      </c>
      <c r="F465" t="s">
        <v>40</v>
      </c>
      <c r="G465" t="s">
        <v>32</v>
      </c>
      <c r="H465" t="s">
        <v>3</v>
      </c>
      <c r="I465" s="74" t="s">
        <v>35</v>
      </c>
      <c r="J465" s="75">
        <v>220956</v>
      </c>
      <c r="K465" s="69">
        <v>6.9</v>
      </c>
      <c r="L465" s="82">
        <v>0.29067229709730252</v>
      </c>
      <c r="M465" s="67"/>
      <c r="N465" s="67"/>
    </row>
    <row r="466" spans="1:14" x14ac:dyDescent="0.25">
      <c r="A466" s="76" t="s">
        <v>7</v>
      </c>
      <c r="B466" s="78" t="s">
        <v>40</v>
      </c>
      <c r="C466" s="78" t="s">
        <v>40</v>
      </c>
      <c r="D466" s="80" t="s">
        <v>40</v>
      </c>
      <c r="E466" s="77" t="s">
        <v>47</v>
      </c>
      <c r="F466" t="s">
        <v>40</v>
      </c>
      <c r="G466" s="76" t="s">
        <v>5</v>
      </c>
      <c r="H466" t="s">
        <v>3</v>
      </c>
      <c r="I466" s="76" t="s">
        <v>29</v>
      </c>
      <c r="J466" s="75">
        <v>223353</v>
      </c>
      <c r="K466" s="69">
        <v>6.9</v>
      </c>
      <c r="L466" s="82">
        <v>0.36564415370108438</v>
      </c>
      <c r="M466" s="67"/>
      <c r="N466" s="67"/>
    </row>
    <row r="467" spans="1:14" ht="15.75" customHeight="1" x14ac:dyDescent="0.25">
      <c r="A467" t="s">
        <v>7</v>
      </c>
      <c r="B467" s="78" t="s">
        <v>58</v>
      </c>
      <c r="C467" s="78" t="s">
        <v>40</v>
      </c>
      <c r="D467" s="80" t="s">
        <v>40</v>
      </c>
      <c r="E467" s="80" t="s">
        <v>40</v>
      </c>
      <c r="F467" t="s">
        <v>40</v>
      </c>
      <c r="G467" t="s">
        <v>5</v>
      </c>
      <c r="H467" t="s">
        <v>3</v>
      </c>
      <c r="I467" s="74" t="s">
        <v>35</v>
      </c>
      <c r="J467" s="75">
        <v>242168</v>
      </c>
      <c r="K467" s="69">
        <v>6.9</v>
      </c>
      <c r="L467" s="82">
        <v>0.23216405104065804</v>
      </c>
      <c r="M467" s="67"/>
      <c r="N467" s="67"/>
    </row>
    <row r="468" spans="1:14" x14ac:dyDescent="0.25">
      <c r="A468" t="s">
        <v>7</v>
      </c>
      <c r="B468" s="78" t="s">
        <v>59</v>
      </c>
      <c r="C468" s="78" t="s">
        <v>40</v>
      </c>
      <c r="D468" s="80" t="s">
        <v>40</v>
      </c>
      <c r="E468" s="80" t="s">
        <v>40</v>
      </c>
      <c r="F468" t="s">
        <v>40</v>
      </c>
      <c r="G468" t="s">
        <v>31</v>
      </c>
      <c r="H468" t="s">
        <v>3</v>
      </c>
      <c r="I468" s="74" t="s">
        <v>29</v>
      </c>
      <c r="J468" s="75">
        <v>250770</v>
      </c>
      <c r="K468" s="69">
        <v>6.2</v>
      </c>
      <c r="L468" s="82">
        <v>0.44176480432657161</v>
      </c>
      <c r="M468" s="67"/>
      <c r="N468" s="67"/>
    </row>
    <row r="469" spans="1:14" x14ac:dyDescent="0.25">
      <c r="A469" t="s">
        <v>7</v>
      </c>
      <c r="B469" s="78" t="s">
        <v>40</v>
      </c>
      <c r="C469" s="78" t="s">
        <v>40</v>
      </c>
      <c r="D469" s="80" t="s">
        <v>40</v>
      </c>
      <c r="E469" s="77" t="s">
        <v>47</v>
      </c>
      <c r="F469" t="s">
        <v>40</v>
      </c>
      <c r="G469" t="s">
        <v>5</v>
      </c>
      <c r="H469" t="s">
        <v>3</v>
      </c>
      <c r="I469" s="74" t="s">
        <v>35</v>
      </c>
      <c r="J469" s="75">
        <v>253776</v>
      </c>
      <c r="K469" s="69">
        <v>6.2</v>
      </c>
      <c r="L469" s="82">
        <v>0.41544868772591542</v>
      </c>
      <c r="M469" s="67"/>
      <c r="N469" s="67"/>
    </row>
    <row r="470" spans="1:14" x14ac:dyDescent="0.25">
      <c r="A470" t="s">
        <v>7</v>
      </c>
      <c r="B470" s="78" t="s">
        <v>58</v>
      </c>
      <c r="C470" s="78" t="s">
        <v>40</v>
      </c>
      <c r="D470" s="80" t="s">
        <v>40</v>
      </c>
      <c r="E470" s="80" t="s">
        <v>40</v>
      </c>
      <c r="F470" t="s">
        <v>40</v>
      </c>
      <c r="G470" t="s">
        <v>32</v>
      </c>
      <c r="H470" t="s">
        <v>3</v>
      </c>
      <c r="I470" s="74" t="s">
        <v>29</v>
      </c>
      <c r="J470" s="75">
        <v>258997</v>
      </c>
      <c r="K470" s="69">
        <v>6.2</v>
      </c>
      <c r="L470" s="82">
        <v>0.51940782810811026</v>
      </c>
      <c r="M470" s="67"/>
      <c r="N470" s="67"/>
    </row>
    <row r="471" spans="1:14" x14ac:dyDescent="0.25">
      <c r="A471" t="s">
        <v>7</v>
      </c>
      <c r="B471" s="78" t="s">
        <v>58</v>
      </c>
      <c r="C471" s="78" t="s">
        <v>40</v>
      </c>
      <c r="D471" s="80" t="s">
        <v>40</v>
      </c>
      <c r="E471" s="80" t="s">
        <v>40</v>
      </c>
      <c r="F471" t="s">
        <v>40</v>
      </c>
      <c r="G471" t="s">
        <v>31</v>
      </c>
      <c r="H471" t="s">
        <v>3</v>
      </c>
      <c r="I471" s="74" t="s">
        <v>29</v>
      </c>
      <c r="J471" s="75">
        <v>261602</v>
      </c>
      <c r="K471" s="69">
        <v>6.2</v>
      </c>
      <c r="L471" s="82">
        <v>0.48048768392380581</v>
      </c>
      <c r="M471" s="67"/>
      <c r="N471" s="67"/>
    </row>
    <row r="472" spans="1:14" ht="16.5" customHeight="1" x14ac:dyDescent="0.25">
      <c r="A472" t="s">
        <v>7</v>
      </c>
      <c r="B472" s="78" t="s">
        <v>59</v>
      </c>
      <c r="C472" s="78" t="s">
        <v>40</v>
      </c>
      <c r="D472" s="80" t="s">
        <v>40</v>
      </c>
      <c r="E472" s="80" t="s">
        <v>40</v>
      </c>
      <c r="F472" t="s">
        <v>40</v>
      </c>
      <c r="G472" t="s">
        <v>32</v>
      </c>
      <c r="H472" t="s">
        <v>3</v>
      </c>
      <c r="I472" s="74" t="s">
        <v>34</v>
      </c>
      <c r="J472" s="75">
        <v>264391</v>
      </c>
      <c r="K472" s="69">
        <v>6.2</v>
      </c>
      <c r="L472" s="82">
        <v>0.29327702755167462</v>
      </c>
      <c r="M472" s="67"/>
      <c r="N472" s="67"/>
    </row>
    <row r="473" spans="1:14" x14ac:dyDescent="0.25">
      <c r="A473" t="s">
        <v>7</v>
      </c>
      <c r="B473" s="78" t="s">
        <v>40</v>
      </c>
      <c r="C473" s="78" t="s">
        <v>40</v>
      </c>
      <c r="D473" s="80" t="s">
        <v>40</v>
      </c>
      <c r="E473" t="s">
        <v>39</v>
      </c>
      <c r="F473" t="s">
        <v>40</v>
      </c>
      <c r="G473" t="s">
        <v>31</v>
      </c>
      <c r="H473" t="s">
        <v>3</v>
      </c>
      <c r="I473" s="74" t="s">
        <v>34</v>
      </c>
      <c r="J473" s="75">
        <v>279614</v>
      </c>
      <c r="K473" s="69">
        <v>6.2</v>
      </c>
      <c r="L473" s="82">
        <v>0.36719374803838267</v>
      </c>
      <c r="M473" s="67"/>
      <c r="N473" s="67"/>
    </row>
    <row r="474" spans="1:14" ht="16.5" customHeight="1" x14ac:dyDescent="0.25">
      <c r="A474" t="s">
        <v>7</v>
      </c>
      <c r="B474" s="78" t="s">
        <v>58</v>
      </c>
      <c r="C474" s="78" t="s">
        <v>40</v>
      </c>
      <c r="D474" s="80" t="s">
        <v>40</v>
      </c>
      <c r="E474" s="80" t="s">
        <v>40</v>
      </c>
      <c r="F474" t="s">
        <v>40</v>
      </c>
      <c r="G474" t="s">
        <v>5</v>
      </c>
      <c r="H474" t="s">
        <v>3</v>
      </c>
      <c r="I474" s="74" t="s">
        <v>34</v>
      </c>
      <c r="J474" s="75">
        <v>280323</v>
      </c>
      <c r="K474" s="69">
        <v>6.2</v>
      </c>
      <c r="L474" s="82">
        <v>0.26874286974278344</v>
      </c>
      <c r="M474" s="67"/>
      <c r="N474" s="67"/>
    </row>
    <row r="475" spans="1:14" x14ac:dyDescent="0.25">
      <c r="A475" t="s">
        <v>7</v>
      </c>
      <c r="B475" s="78" t="s">
        <v>61</v>
      </c>
      <c r="C475" s="78" t="s">
        <v>40</v>
      </c>
      <c r="D475" s="80" t="s">
        <v>40</v>
      </c>
      <c r="E475" s="80" t="s">
        <v>40</v>
      </c>
      <c r="F475" t="s">
        <v>40</v>
      </c>
      <c r="G475" t="s">
        <v>5</v>
      </c>
      <c r="H475" t="s">
        <v>3</v>
      </c>
      <c r="I475" s="74" t="s">
        <v>35</v>
      </c>
      <c r="J475" s="75">
        <v>289450</v>
      </c>
      <c r="K475" s="69">
        <v>6.2</v>
      </c>
      <c r="L475" s="82">
        <v>0.28924174594292107</v>
      </c>
      <c r="M475" s="67"/>
      <c r="N475" s="67"/>
    </row>
    <row r="476" spans="1:14" ht="15.75" customHeight="1" x14ac:dyDescent="0.25">
      <c r="A476" s="74" t="s">
        <v>7</v>
      </c>
      <c r="B476" s="78" t="s">
        <v>40</v>
      </c>
      <c r="C476" s="78" t="s">
        <v>40</v>
      </c>
      <c r="D476" s="80" t="s">
        <v>40</v>
      </c>
      <c r="E476" s="77" t="s">
        <v>41</v>
      </c>
      <c r="F476" t="s">
        <v>40</v>
      </c>
      <c r="G476" s="74" t="s">
        <v>5</v>
      </c>
      <c r="H476" t="s">
        <v>3</v>
      </c>
      <c r="I476" s="74" t="s">
        <v>36</v>
      </c>
      <c r="J476" s="75">
        <v>290598</v>
      </c>
      <c r="K476" s="69">
        <v>6.2</v>
      </c>
      <c r="L476" s="82">
        <v>1</v>
      </c>
      <c r="M476" s="67"/>
      <c r="N476" s="67"/>
    </row>
    <row r="477" spans="1:14" x14ac:dyDescent="0.25">
      <c r="A477" t="s">
        <v>7</v>
      </c>
      <c r="B477" s="78" t="s">
        <v>59</v>
      </c>
      <c r="C477" s="78" t="s">
        <v>40</v>
      </c>
      <c r="D477" s="80" t="s">
        <v>40</v>
      </c>
      <c r="E477" s="80" t="s">
        <v>40</v>
      </c>
      <c r="F477" t="s">
        <v>40</v>
      </c>
      <c r="G477" t="s">
        <v>32</v>
      </c>
      <c r="H477" t="s">
        <v>3</v>
      </c>
      <c r="I477" s="74" t="s">
        <v>35</v>
      </c>
      <c r="J477" s="75">
        <v>291751</v>
      </c>
      <c r="K477" s="69">
        <v>6.2</v>
      </c>
      <c r="L477" s="82">
        <v>0.32362624319749395</v>
      </c>
      <c r="M477" s="67"/>
      <c r="N477" s="67"/>
    </row>
    <row r="478" spans="1:14" x14ac:dyDescent="0.25">
      <c r="A478" s="76" t="s">
        <v>7</v>
      </c>
      <c r="B478" s="78" t="s">
        <v>40</v>
      </c>
      <c r="C478" s="78" t="s">
        <v>40</v>
      </c>
      <c r="D478" s="80" t="s">
        <v>40</v>
      </c>
      <c r="E478" s="77" t="s">
        <v>47</v>
      </c>
      <c r="F478" t="s">
        <v>40</v>
      </c>
      <c r="G478" s="76" t="s">
        <v>31</v>
      </c>
      <c r="H478" t="s">
        <v>3</v>
      </c>
      <c r="I478" s="76" t="s">
        <v>36</v>
      </c>
      <c r="J478" s="75">
        <v>303091</v>
      </c>
      <c r="K478" s="69">
        <v>5.7</v>
      </c>
      <c r="L478" s="82">
        <v>1</v>
      </c>
      <c r="M478" s="67"/>
      <c r="N478" s="67"/>
    </row>
    <row r="479" spans="1:14" x14ac:dyDescent="0.25">
      <c r="A479" t="s">
        <v>7</v>
      </c>
      <c r="B479" s="78" t="s">
        <v>40</v>
      </c>
      <c r="C479" s="78" t="s">
        <v>40</v>
      </c>
      <c r="D479" s="80" t="s">
        <v>40</v>
      </c>
      <c r="E479" s="77" t="s">
        <v>43</v>
      </c>
      <c r="F479" t="s">
        <v>40</v>
      </c>
      <c r="G479" t="s">
        <v>31</v>
      </c>
      <c r="H479" t="s">
        <v>3</v>
      </c>
      <c r="I479" s="74" t="s">
        <v>34</v>
      </c>
      <c r="J479" s="75">
        <v>307392</v>
      </c>
      <c r="K479" s="69">
        <v>5.7</v>
      </c>
      <c r="L479" s="82">
        <v>0.17331929752548406</v>
      </c>
      <c r="M479" s="67"/>
      <c r="N479" s="67"/>
    </row>
    <row r="480" spans="1:14" x14ac:dyDescent="0.25">
      <c r="A480" t="s">
        <v>7</v>
      </c>
      <c r="B480" s="78" t="s">
        <v>40</v>
      </c>
      <c r="C480" s="78" t="s">
        <v>40</v>
      </c>
      <c r="D480" s="80" t="s">
        <v>40</v>
      </c>
      <c r="E480" s="77" t="s">
        <v>47</v>
      </c>
      <c r="F480" t="s">
        <v>40</v>
      </c>
      <c r="G480" t="s">
        <v>32</v>
      </c>
      <c r="H480" t="s">
        <v>3</v>
      </c>
      <c r="I480" s="74" t="s">
        <v>36</v>
      </c>
      <c r="J480" s="75">
        <v>307757</v>
      </c>
      <c r="K480" s="69">
        <v>5.7</v>
      </c>
      <c r="L480" s="82">
        <v>1</v>
      </c>
      <c r="M480" s="67"/>
      <c r="N480" s="67"/>
    </row>
    <row r="481" spans="1:14" ht="15" customHeight="1" x14ac:dyDescent="0.25">
      <c r="A481" t="s">
        <v>7</v>
      </c>
      <c r="B481" s="78" t="s">
        <v>40</v>
      </c>
      <c r="C481" s="78" t="s">
        <v>40</v>
      </c>
      <c r="D481" s="80" t="s">
        <v>40</v>
      </c>
      <c r="E481" t="s">
        <v>39</v>
      </c>
      <c r="F481" t="s">
        <v>40</v>
      </c>
      <c r="G481" t="s">
        <v>31</v>
      </c>
      <c r="H481" t="s">
        <v>3</v>
      </c>
      <c r="I481" s="74" t="s">
        <v>29</v>
      </c>
      <c r="J481" s="75">
        <v>316922</v>
      </c>
      <c r="K481" s="69">
        <v>5.7</v>
      </c>
      <c r="L481" s="82">
        <v>0.41618723317080092</v>
      </c>
      <c r="M481" s="67"/>
      <c r="N481" s="67"/>
    </row>
    <row r="482" spans="1:14" x14ac:dyDescent="0.25">
      <c r="A482" t="s">
        <v>7</v>
      </c>
      <c r="B482" s="78" t="s">
        <v>40</v>
      </c>
      <c r="C482" s="78" t="s">
        <v>40</v>
      </c>
      <c r="D482" s="80" t="s">
        <v>40</v>
      </c>
      <c r="E482" s="77" t="s">
        <v>42</v>
      </c>
      <c r="F482" t="s">
        <v>40</v>
      </c>
      <c r="G482" t="s">
        <v>32</v>
      </c>
      <c r="H482" t="s">
        <v>3</v>
      </c>
      <c r="I482" s="74" t="s">
        <v>34</v>
      </c>
      <c r="J482" s="75">
        <v>320486</v>
      </c>
      <c r="K482" s="69">
        <v>5.7</v>
      </c>
      <c r="L482" s="82">
        <v>0.17612730521145267</v>
      </c>
      <c r="M482" s="67"/>
      <c r="N482" s="67"/>
    </row>
    <row r="483" spans="1:14" ht="15.75" customHeight="1" x14ac:dyDescent="0.25">
      <c r="A483" t="s">
        <v>7</v>
      </c>
      <c r="B483" s="78" t="s">
        <v>40</v>
      </c>
      <c r="C483" s="78" t="s">
        <v>40</v>
      </c>
      <c r="D483" s="80" t="s">
        <v>40</v>
      </c>
      <c r="E483" t="s">
        <v>39</v>
      </c>
      <c r="F483" t="s">
        <v>40</v>
      </c>
      <c r="G483" t="s">
        <v>32</v>
      </c>
      <c r="H483" t="s">
        <v>3</v>
      </c>
      <c r="I483" s="74" t="s">
        <v>29</v>
      </c>
      <c r="J483" s="75">
        <v>324344</v>
      </c>
      <c r="K483" s="69">
        <v>5.7</v>
      </c>
      <c r="L483" s="82">
        <v>0.42668140050384462</v>
      </c>
      <c r="M483" s="67"/>
      <c r="N483" s="67"/>
    </row>
    <row r="484" spans="1:14" x14ac:dyDescent="0.25">
      <c r="A484" t="s">
        <v>7</v>
      </c>
      <c r="B484" s="78" t="s">
        <v>40</v>
      </c>
      <c r="C484" s="78" t="s">
        <v>40</v>
      </c>
      <c r="D484" s="80" t="s">
        <v>40</v>
      </c>
      <c r="E484" s="77" t="s">
        <v>42</v>
      </c>
      <c r="F484" t="s">
        <v>40</v>
      </c>
      <c r="G484" t="s">
        <v>31</v>
      </c>
      <c r="H484" t="s">
        <v>3</v>
      </c>
      <c r="I484" s="74" t="s">
        <v>34</v>
      </c>
      <c r="J484" s="75">
        <v>330198</v>
      </c>
      <c r="K484" s="69">
        <v>5.7</v>
      </c>
      <c r="L484" s="82">
        <v>0.20383460777033097</v>
      </c>
      <c r="M484" s="67"/>
      <c r="N484" s="67"/>
    </row>
    <row r="485" spans="1:14" ht="16.5" customHeight="1" x14ac:dyDescent="0.25">
      <c r="A485" t="s">
        <v>7</v>
      </c>
      <c r="B485" s="78" t="s">
        <v>61</v>
      </c>
      <c r="C485" s="78" t="s">
        <v>40</v>
      </c>
      <c r="D485" s="80" t="s">
        <v>40</v>
      </c>
      <c r="E485" s="80" t="s">
        <v>40</v>
      </c>
      <c r="F485" t="s">
        <v>40</v>
      </c>
      <c r="G485" t="s">
        <v>5</v>
      </c>
      <c r="H485" t="s">
        <v>3</v>
      </c>
      <c r="I485" s="74" t="s">
        <v>34</v>
      </c>
      <c r="J485" s="75">
        <v>333708</v>
      </c>
      <c r="K485" s="69">
        <v>5.7</v>
      </c>
      <c r="L485" s="82">
        <v>0.33346790310976099</v>
      </c>
      <c r="M485" s="67"/>
      <c r="N485" s="67"/>
    </row>
    <row r="486" spans="1:14" x14ac:dyDescent="0.25">
      <c r="A486" t="s">
        <v>7</v>
      </c>
      <c r="B486" s="78" t="s">
        <v>59</v>
      </c>
      <c r="C486" s="78" t="s">
        <v>40</v>
      </c>
      <c r="D486" s="80" t="s">
        <v>40</v>
      </c>
      <c r="E486" s="80" t="s">
        <v>40</v>
      </c>
      <c r="F486" t="s">
        <v>40</v>
      </c>
      <c r="G486" t="s">
        <v>32</v>
      </c>
      <c r="H486" t="s">
        <v>3</v>
      </c>
      <c r="I486" s="74" t="s">
        <v>29</v>
      </c>
      <c r="J486" s="75">
        <v>345364</v>
      </c>
      <c r="K486" s="69">
        <v>5.7</v>
      </c>
      <c r="L486" s="82">
        <v>0.38309672925083138</v>
      </c>
      <c r="M486" s="67"/>
      <c r="N486" s="67"/>
    </row>
    <row r="487" spans="1:14" x14ac:dyDescent="0.25">
      <c r="A487" t="s">
        <v>7</v>
      </c>
      <c r="B487" s="78" t="s">
        <v>40</v>
      </c>
      <c r="C487" s="78" t="s">
        <v>40</v>
      </c>
      <c r="D487" s="80" t="s">
        <v>40</v>
      </c>
      <c r="E487" s="77" t="s">
        <v>42</v>
      </c>
      <c r="F487" t="s">
        <v>40</v>
      </c>
      <c r="G487" t="s">
        <v>31</v>
      </c>
      <c r="H487" t="s">
        <v>3</v>
      </c>
      <c r="I487" s="74" t="s">
        <v>35</v>
      </c>
      <c r="J487" s="75">
        <v>371052</v>
      </c>
      <c r="K487" s="69">
        <v>5.2</v>
      </c>
      <c r="L487" s="82">
        <v>0.22905420045668612</v>
      </c>
      <c r="M487" s="67"/>
      <c r="N487" s="67"/>
    </row>
    <row r="488" spans="1:14" x14ac:dyDescent="0.25">
      <c r="A488" t="s">
        <v>7</v>
      </c>
      <c r="B488" s="78" t="s">
        <v>61</v>
      </c>
      <c r="C488" s="78" t="s">
        <v>40</v>
      </c>
      <c r="D488" s="80" t="s">
        <v>40</v>
      </c>
      <c r="E488" s="80" t="s">
        <v>40</v>
      </c>
      <c r="F488" t="s">
        <v>40</v>
      </c>
      <c r="G488" t="s">
        <v>5</v>
      </c>
      <c r="H488" t="s">
        <v>3</v>
      </c>
      <c r="I488" s="74" t="s">
        <v>29</v>
      </c>
      <c r="J488" s="75">
        <v>377562</v>
      </c>
      <c r="K488" s="69">
        <v>5.2</v>
      </c>
      <c r="L488" s="82">
        <v>0.37729035094731794</v>
      </c>
      <c r="M488" s="67"/>
      <c r="N488" s="67"/>
    </row>
    <row r="489" spans="1:14" x14ac:dyDescent="0.25">
      <c r="A489" t="s">
        <v>7</v>
      </c>
      <c r="B489" s="78" t="s">
        <v>40</v>
      </c>
      <c r="C489" s="78" t="s">
        <v>40</v>
      </c>
      <c r="D489" s="80" t="s">
        <v>40</v>
      </c>
      <c r="E489" t="s">
        <v>39</v>
      </c>
      <c r="F489" t="s">
        <v>40</v>
      </c>
      <c r="G489" t="s">
        <v>5</v>
      </c>
      <c r="H489" t="s">
        <v>3</v>
      </c>
      <c r="I489" s="74" t="s">
        <v>35</v>
      </c>
      <c r="J489" s="75">
        <v>385909</v>
      </c>
      <c r="K489" s="69">
        <v>5.2</v>
      </c>
      <c r="L489" s="82">
        <v>0.25361319730502008</v>
      </c>
      <c r="M489" s="67"/>
      <c r="N489" s="67"/>
    </row>
    <row r="490" spans="1:14" x14ac:dyDescent="0.25">
      <c r="A490" s="76" t="s">
        <v>7</v>
      </c>
      <c r="B490" s="78" t="s">
        <v>57</v>
      </c>
      <c r="C490" s="78" t="s">
        <v>40</v>
      </c>
      <c r="D490" s="80" t="s">
        <v>40</v>
      </c>
      <c r="E490" s="80" t="s">
        <v>40</v>
      </c>
      <c r="F490" t="s">
        <v>40</v>
      </c>
      <c r="G490" s="76" t="s">
        <v>32</v>
      </c>
      <c r="H490" t="s">
        <v>3</v>
      </c>
      <c r="I490" s="76" t="s">
        <v>34</v>
      </c>
      <c r="J490" s="75">
        <v>387987</v>
      </c>
      <c r="K490" s="69">
        <v>5.2</v>
      </c>
      <c r="L490" s="82">
        <v>0.12814773418627096</v>
      </c>
      <c r="M490" s="67"/>
      <c r="N490" s="67"/>
    </row>
    <row r="491" spans="1:14" x14ac:dyDescent="0.25">
      <c r="A491" t="s">
        <v>7</v>
      </c>
      <c r="B491" s="78" t="s">
        <v>40</v>
      </c>
      <c r="C491" s="78" t="s">
        <v>40</v>
      </c>
      <c r="D491" s="80" t="s">
        <v>40</v>
      </c>
      <c r="E491" s="77" t="s">
        <v>44</v>
      </c>
      <c r="F491" t="s">
        <v>40</v>
      </c>
      <c r="G491" t="s">
        <v>32</v>
      </c>
      <c r="H491" t="s">
        <v>3</v>
      </c>
      <c r="I491" s="74" t="s">
        <v>36</v>
      </c>
      <c r="J491" s="75">
        <v>399036</v>
      </c>
      <c r="K491" s="69">
        <v>5.2</v>
      </c>
      <c r="L491" s="82">
        <v>1</v>
      </c>
      <c r="M491" s="67"/>
      <c r="N491" s="67"/>
    </row>
    <row r="492" spans="1:14" x14ac:dyDescent="0.25">
      <c r="A492" t="s">
        <v>7</v>
      </c>
      <c r="B492" s="78" t="s">
        <v>59</v>
      </c>
      <c r="C492" s="78" t="s">
        <v>40</v>
      </c>
      <c r="D492" s="80" t="s">
        <v>40</v>
      </c>
      <c r="E492" s="80" t="s">
        <v>40</v>
      </c>
      <c r="F492" t="s">
        <v>40</v>
      </c>
      <c r="G492" t="s">
        <v>5</v>
      </c>
      <c r="H492" t="s">
        <v>3</v>
      </c>
      <c r="I492" s="74" t="s">
        <v>35</v>
      </c>
      <c r="J492" s="75">
        <v>404069</v>
      </c>
      <c r="K492" s="69">
        <v>4.9000000000000004</v>
      </c>
      <c r="L492" s="82">
        <v>0.27503384584807244</v>
      </c>
      <c r="M492" s="67"/>
      <c r="N492" s="67"/>
    </row>
    <row r="493" spans="1:14" x14ac:dyDescent="0.25">
      <c r="A493" t="s">
        <v>7</v>
      </c>
      <c r="B493" s="78" t="s">
        <v>40</v>
      </c>
      <c r="C493" s="78" t="s">
        <v>40</v>
      </c>
      <c r="D493" s="80" t="s">
        <v>40</v>
      </c>
      <c r="E493" s="77" t="s">
        <v>43</v>
      </c>
      <c r="F493" t="s">
        <v>40</v>
      </c>
      <c r="G493" t="s">
        <v>5</v>
      </c>
      <c r="H493" t="s">
        <v>3</v>
      </c>
      <c r="I493" s="74" t="s">
        <v>34</v>
      </c>
      <c r="J493" s="75">
        <v>453456</v>
      </c>
      <c r="K493" s="69">
        <v>4.5999999999999996</v>
      </c>
      <c r="L493" s="82">
        <v>0.14319503382383311</v>
      </c>
      <c r="M493" s="67"/>
      <c r="N493" s="67"/>
    </row>
    <row r="494" spans="1:14" x14ac:dyDescent="0.25">
      <c r="A494" t="s">
        <v>7</v>
      </c>
      <c r="B494" s="78" t="s">
        <v>61</v>
      </c>
      <c r="C494" s="78" t="s">
        <v>40</v>
      </c>
      <c r="D494" s="80" t="s">
        <v>40</v>
      </c>
      <c r="E494" s="80" t="s">
        <v>40</v>
      </c>
      <c r="F494" t="s">
        <v>40</v>
      </c>
      <c r="G494" t="s">
        <v>32</v>
      </c>
      <c r="H494" t="s">
        <v>3</v>
      </c>
      <c r="I494" s="74" t="s">
        <v>36</v>
      </c>
      <c r="J494" s="75">
        <v>454118</v>
      </c>
      <c r="K494" s="69">
        <v>4.5999999999999996</v>
      </c>
      <c r="L494" s="82">
        <v>1</v>
      </c>
      <c r="M494" s="67"/>
      <c r="N494" s="67"/>
    </row>
    <row r="495" spans="1:14" x14ac:dyDescent="0.25">
      <c r="A495" t="s">
        <v>7</v>
      </c>
      <c r="B495" s="78" t="s">
        <v>59</v>
      </c>
      <c r="C495" s="78" t="s">
        <v>40</v>
      </c>
      <c r="D495" s="80" t="s">
        <v>40</v>
      </c>
      <c r="E495" s="80" t="s">
        <v>40</v>
      </c>
      <c r="F495" t="s">
        <v>40</v>
      </c>
      <c r="G495" t="s">
        <v>5</v>
      </c>
      <c r="H495" t="s">
        <v>3</v>
      </c>
      <c r="I495" s="74" t="s">
        <v>34</v>
      </c>
      <c r="J495" s="75">
        <v>468958</v>
      </c>
      <c r="K495" s="69">
        <v>4.5999999999999996</v>
      </c>
      <c r="L495" s="82">
        <v>0.31920123117888372</v>
      </c>
      <c r="M495" s="67"/>
      <c r="N495" s="67"/>
    </row>
    <row r="496" spans="1:14" x14ac:dyDescent="0.25">
      <c r="A496" t="s">
        <v>7</v>
      </c>
      <c r="B496" s="78" t="s">
        <v>40</v>
      </c>
      <c r="C496" s="78" t="s">
        <v>40</v>
      </c>
      <c r="D496" s="80" t="s">
        <v>40</v>
      </c>
      <c r="E496" t="s">
        <v>39</v>
      </c>
      <c r="F496" t="s">
        <v>40</v>
      </c>
      <c r="G496" t="s">
        <v>5</v>
      </c>
      <c r="H496" t="s">
        <v>3</v>
      </c>
      <c r="I496" s="74" t="s">
        <v>34</v>
      </c>
      <c r="J496" s="75">
        <v>494469</v>
      </c>
      <c r="K496" s="69">
        <v>4.5999999999999996</v>
      </c>
      <c r="L496" s="82">
        <v>0.32495708588868355</v>
      </c>
      <c r="M496" s="67"/>
      <c r="N496" s="67"/>
    </row>
    <row r="497" spans="1:14" x14ac:dyDescent="0.25">
      <c r="A497" t="s">
        <v>7</v>
      </c>
      <c r="B497" s="78" t="s">
        <v>58</v>
      </c>
      <c r="C497" s="78" t="s">
        <v>40</v>
      </c>
      <c r="D497" s="80" t="s">
        <v>40</v>
      </c>
      <c r="E497" s="80" t="s">
        <v>40</v>
      </c>
      <c r="F497" t="s">
        <v>40</v>
      </c>
      <c r="G497" t="s">
        <v>32</v>
      </c>
      <c r="H497" t="s">
        <v>3</v>
      </c>
      <c r="I497" s="74" t="s">
        <v>36</v>
      </c>
      <c r="J497" s="75">
        <v>498639</v>
      </c>
      <c r="K497" s="69">
        <v>4.5999999999999996</v>
      </c>
      <c r="L497" s="82">
        <v>1</v>
      </c>
      <c r="M497" s="67"/>
      <c r="N497" s="67"/>
    </row>
    <row r="498" spans="1:14" x14ac:dyDescent="0.25">
      <c r="A498" s="74" t="s">
        <v>7</v>
      </c>
      <c r="B498" s="78" t="s">
        <v>40</v>
      </c>
      <c r="C498" s="78" t="s">
        <v>40</v>
      </c>
      <c r="D498" s="80" t="s">
        <v>40</v>
      </c>
      <c r="E498" s="77" t="s">
        <v>44</v>
      </c>
      <c r="F498" t="s">
        <v>40</v>
      </c>
      <c r="G498" s="74" t="s">
        <v>5</v>
      </c>
      <c r="H498" t="s">
        <v>3</v>
      </c>
      <c r="I498" s="74" t="s">
        <v>36</v>
      </c>
      <c r="J498" s="75">
        <v>508833</v>
      </c>
      <c r="K498" s="69">
        <v>4.3</v>
      </c>
      <c r="L498" s="82">
        <v>1</v>
      </c>
      <c r="M498" s="67"/>
      <c r="N498" s="67"/>
    </row>
    <row r="499" spans="1:14" x14ac:dyDescent="0.25">
      <c r="A499" t="s">
        <v>7</v>
      </c>
      <c r="B499" s="78" t="s">
        <v>58</v>
      </c>
      <c r="C499" s="78" t="s">
        <v>40</v>
      </c>
      <c r="D499" s="80" t="s">
        <v>40</v>
      </c>
      <c r="E499" s="80" t="s">
        <v>40</v>
      </c>
      <c r="F499" t="s">
        <v>40</v>
      </c>
      <c r="G499" t="s">
        <v>5</v>
      </c>
      <c r="H499" t="s">
        <v>3</v>
      </c>
      <c r="I499" s="74" t="s">
        <v>29</v>
      </c>
      <c r="J499" s="75">
        <v>520599</v>
      </c>
      <c r="K499" s="69">
        <v>4.3</v>
      </c>
      <c r="L499" s="82">
        <v>0.49909307921655849</v>
      </c>
      <c r="M499" s="67"/>
      <c r="N499" s="67"/>
    </row>
    <row r="500" spans="1:14" x14ac:dyDescent="0.25">
      <c r="A500" t="s">
        <v>7</v>
      </c>
      <c r="B500" s="78" t="s">
        <v>58</v>
      </c>
      <c r="C500" s="78" t="s">
        <v>40</v>
      </c>
      <c r="D500" s="80" t="s">
        <v>40</v>
      </c>
      <c r="E500" s="80" t="s">
        <v>40</v>
      </c>
      <c r="F500" t="s">
        <v>40</v>
      </c>
      <c r="G500" t="s">
        <v>31</v>
      </c>
      <c r="H500" t="s">
        <v>3</v>
      </c>
      <c r="I500" s="74" t="s">
        <v>36</v>
      </c>
      <c r="J500" s="75">
        <v>544451</v>
      </c>
      <c r="K500" s="69">
        <v>4.3</v>
      </c>
      <c r="L500" s="82">
        <v>1</v>
      </c>
      <c r="M500" s="67"/>
      <c r="N500" s="67"/>
    </row>
    <row r="501" spans="1:14" x14ac:dyDescent="0.25">
      <c r="A501" t="s">
        <v>7</v>
      </c>
      <c r="B501" s="78" t="s">
        <v>61</v>
      </c>
      <c r="C501" s="78" t="s">
        <v>40</v>
      </c>
      <c r="D501" s="80" t="s">
        <v>40</v>
      </c>
      <c r="E501" s="80" t="s">
        <v>40</v>
      </c>
      <c r="F501" t="s">
        <v>40</v>
      </c>
      <c r="G501" t="s">
        <v>31</v>
      </c>
      <c r="H501" t="s">
        <v>3</v>
      </c>
      <c r="I501" s="74" t="s">
        <v>36</v>
      </c>
      <c r="J501" s="75">
        <v>546602</v>
      </c>
      <c r="K501" s="69">
        <v>4.3</v>
      </c>
      <c r="L501" s="82">
        <v>1</v>
      </c>
      <c r="M501" s="67"/>
      <c r="N501" s="67"/>
    </row>
    <row r="502" spans="1:14" x14ac:dyDescent="0.25">
      <c r="A502" s="76" t="s">
        <v>7</v>
      </c>
      <c r="B502" s="78" t="s">
        <v>40</v>
      </c>
      <c r="C502" s="78" t="s">
        <v>40</v>
      </c>
      <c r="D502" s="80" t="s">
        <v>40</v>
      </c>
      <c r="E502" s="77" t="s">
        <v>43</v>
      </c>
      <c r="F502" t="s">
        <v>40</v>
      </c>
      <c r="G502" s="76" t="s">
        <v>32</v>
      </c>
      <c r="H502" t="s">
        <v>3</v>
      </c>
      <c r="I502" s="76" t="s">
        <v>29</v>
      </c>
      <c r="J502" s="75">
        <v>546826</v>
      </c>
      <c r="K502" s="69">
        <v>4.3</v>
      </c>
      <c r="L502" s="82">
        <v>0.39251247000487388</v>
      </c>
      <c r="M502" s="67"/>
      <c r="N502" s="67"/>
    </row>
    <row r="503" spans="1:14" x14ac:dyDescent="0.25">
      <c r="A503" t="s">
        <v>7</v>
      </c>
      <c r="B503" s="78" t="s">
        <v>57</v>
      </c>
      <c r="C503" s="78" t="s">
        <v>40</v>
      </c>
      <c r="D503" s="80" t="s">
        <v>40</v>
      </c>
      <c r="E503" s="80" t="s">
        <v>40</v>
      </c>
      <c r="F503" t="s">
        <v>40</v>
      </c>
      <c r="G503" t="s">
        <v>31</v>
      </c>
      <c r="H503" t="s">
        <v>3</v>
      </c>
      <c r="I503" s="74" t="s">
        <v>34</v>
      </c>
      <c r="J503" s="75">
        <v>558649</v>
      </c>
      <c r="K503" s="69">
        <v>4.3</v>
      </c>
      <c r="L503" s="82">
        <v>0.17602412573057311</v>
      </c>
      <c r="M503" s="67"/>
      <c r="N503" s="67"/>
    </row>
    <row r="504" spans="1:14" x14ac:dyDescent="0.25">
      <c r="A504" t="s">
        <v>7</v>
      </c>
      <c r="B504" s="78" t="s">
        <v>59</v>
      </c>
      <c r="C504" s="78" t="s">
        <v>40</v>
      </c>
      <c r="D504" s="80" t="s">
        <v>40</v>
      </c>
      <c r="E504" s="80" t="s">
        <v>40</v>
      </c>
      <c r="F504" t="s">
        <v>40</v>
      </c>
      <c r="G504" t="s">
        <v>31</v>
      </c>
      <c r="H504" t="s">
        <v>3</v>
      </c>
      <c r="I504" s="74" t="s">
        <v>36</v>
      </c>
      <c r="J504" s="75">
        <v>567655</v>
      </c>
      <c r="K504" s="69">
        <v>4.3</v>
      </c>
      <c r="L504" s="82">
        <v>1</v>
      </c>
      <c r="M504" s="67"/>
      <c r="N504" s="67"/>
    </row>
    <row r="505" spans="1:14" x14ac:dyDescent="0.25">
      <c r="A505" t="s">
        <v>7</v>
      </c>
      <c r="B505" s="78" t="s">
        <v>59</v>
      </c>
      <c r="C505" s="78" t="s">
        <v>40</v>
      </c>
      <c r="D505" s="80" t="s">
        <v>40</v>
      </c>
      <c r="E505" s="80" t="s">
        <v>40</v>
      </c>
      <c r="F505" t="s">
        <v>40</v>
      </c>
      <c r="G505" t="s">
        <v>5</v>
      </c>
      <c r="H505" t="s">
        <v>3</v>
      </c>
      <c r="I505" s="74" t="s">
        <v>29</v>
      </c>
      <c r="J505" s="75">
        <v>596134</v>
      </c>
      <c r="K505" s="69">
        <v>4.3</v>
      </c>
      <c r="L505" s="82">
        <v>0.40576492297304378</v>
      </c>
      <c r="M505" s="67"/>
      <c r="N505" s="67"/>
    </row>
    <row r="506" spans="1:14" ht="15.75" customHeight="1" x14ac:dyDescent="0.25">
      <c r="A506" t="s">
        <v>7</v>
      </c>
      <c r="B506" s="78" t="s">
        <v>40</v>
      </c>
      <c r="C506" s="78" t="s">
        <v>40</v>
      </c>
      <c r="D506" s="80" t="s">
        <v>40</v>
      </c>
      <c r="E506" s="77" t="s">
        <v>42</v>
      </c>
      <c r="F506" t="s">
        <v>40</v>
      </c>
      <c r="G506" t="s">
        <v>32</v>
      </c>
      <c r="H506" t="s">
        <v>3</v>
      </c>
      <c r="I506" s="74" t="s">
        <v>35</v>
      </c>
      <c r="J506" s="75">
        <v>607746</v>
      </c>
      <c r="K506" s="69">
        <v>4.3</v>
      </c>
      <c r="L506" s="82">
        <v>0.33399482421397353</v>
      </c>
      <c r="M506" s="67"/>
      <c r="N506" s="67"/>
    </row>
    <row r="507" spans="1:14" x14ac:dyDescent="0.25">
      <c r="A507" s="74" t="s">
        <v>7</v>
      </c>
      <c r="B507" s="78" t="s">
        <v>40</v>
      </c>
      <c r="C507" s="78" t="s">
        <v>40</v>
      </c>
      <c r="D507" s="80" t="s">
        <v>40</v>
      </c>
      <c r="E507" s="77" t="s">
        <v>47</v>
      </c>
      <c r="F507" t="s">
        <v>40</v>
      </c>
      <c r="G507" s="74" t="s">
        <v>5</v>
      </c>
      <c r="H507" t="s">
        <v>3</v>
      </c>
      <c r="I507" s="74" t="s">
        <v>36</v>
      </c>
      <c r="J507" s="75">
        <v>610848</v>
      </c>
      <c r="K507" s="69">
        <v>4.3</v>
      </c>
      <c r="L507" s="82">
        <v>1</v>
      </c>
      <c r="M507" s="67"/>
      <c r="N507" s="67"/>
    </row>
    <row r="508" spans="1:14" ht="16.5" customHeight="1" x14ac:dyDescent="0.25">
      <c r="A508" t="s">
        <v>7</v>
      </c>
      <c r="B508" s="78" t="s">
        <v>40</v>
      </c>
      <c r="C508" s="78" t="s">
        <v>40</v>
      </c>
      <c r="D508" s="80" t="s">
        <v>40</v>
      </c>
      <c r="E508" s="77" t="s">
        <v>43</v>
      </c>
      <c r="F508" t="s">
        <v>40</v>
      </c>
      <c r="G508" t="s">
        <v>31</v>
      </c>
      <c r="H508" t="s">
        <v>3</v>
      </c>
      <c r="I508" s="74" t="s">
        <v>35</v>
      </c>
      <c r="J508" s="75">
        <v>635831</v>
      </c>
      <c r="K508" s="69">
        <v>4.3</v>
      </c>
      <c r="L508" s="82">
        <v>0.35850569391827392</v>
      </c>
      <c r="M508" s="67"/>
      <c r="N508" s="67"/>
    </row>
    <row r="509" spans="1:14" x14ac:dyDescent="0.25">
      <c r="A509" t="s">
        <v>7</v>
      </c>
      <c r="B509" s="78" t="s">
        <v>40</v>
      </c>
      <c r="C509" s="78" t="s">
        <v>40</v>
      </c>
      <c r="D509" s="80" t="s">
        <v>40</v>
      </c>
      <c r="E509" t="s">
        <v>39</v>
      </c>
      <c r="F509" t="s">
        <v>40</v>
      </c>
      <c r="G509" t="s">
        <v>5</v>
      </c>
      <c r="H509" t="s">
        <v>3</v>
      </c>
      <c r="I509" s="74" t="s">
        <v>29</v>
      </c>
      <c r="J509" s="75">
        <v>641266</v>
      </c>
      <c r="K509" s="69">
        <v>4.3</v>
      </c>
      <c r="L509" s="82">
        <v>0.42142971680629637</v>
      </c>
      <c r="M509" s="67"/>
      <c r="N509" s="67"/>
    </row>
    <row r="510" spans="1:14" ht="16.5" customHeight="1" x14ac:dyDescent="0.25">
      <c r="A510" t="s">
        <v>7</v>
      </c>
      <c r="B510" s="78" t="s">
        <v>40</v>
      </c>
      <c r="C510" s="78" t="s">
        <v>40</v>
      </c>
      <c r="D510" s="80" t="s">
        <v>40</v>
      </c>
      <c r="E510" s="77" t="s">
        <v>42</v>
      </c>
      <c r="F510" t="s">
        <v>40</v>
      </c>
      <c r="G510" t="s">
        <v>5</v>
      </c>
      <c r="H510" t="s">
        <v>3</v>
      </c>
      <c r="I510" s="74" t="s">
        <v>34</v>
      </c>
      <c r="J510" s="75">
        <v>650684</v>
      </c>
      <c r="K510" s="69">
        <v>4.3</v>
      </c>
      <c r="L510" s="82">
        <v>0.18917663257895345</v>
      </c>
      <c r="M510" s="67"/>
      <c r="N510" s="67"/>
    </row>
    <row r="511" spans="1:14" x14ac:dyDescent="0.25">
      <c r="A511" t="s">
        <v>7</v>
      </c>
      <c r="B511" s="78" t="s">
        <v>40</v>
      </c>
      <c r="C511" s="78" t="s">
        <v>40</v>
      </c>
      <c r="D511" s="80" t="s">
        <v>40</v>
      </c>
      <c r="E511" s="77" t="s">
        <v>43</v>
      </c>
      <c r="F511" t="s">
        <v>40</v>
      </c>
      <c r="G511" t="s">
        <v>32</v>
      </c>
      <c r="H511" t="s">
        <v>3</v>
      </c>
      <c r="I511" s="74" t="s">
        <v>35</v>
      </c>
      <c r="J511" s="75">
        <v>700253</v>
      </c>
      <c r="K511" s="69">
        <v>4.3</v>
      </c>
      <c r="L511" s="82">
        <v>0.50264258586519828</v>
      </c>
      <c r="M511" s="67"/>
      <c r="N511" s="67"/>
    </row>
    <row r="512" spans="1:14" x14ac:dyDescent="0.25">
      <c r="A512" t="s">
        <v>7</v>
      </c>
      <c r="B512" s="78" t="s">
        <v>40</v>
      </c>
      <c r="C512" s="78" t="s">
        <v>40</v>
      </c>
      <c r="D512" s="80" t="s">
        <v>40</v>
      </c>
      <c r="E512" t="s">
        <v>39</v>
      </c>
      <c r="F512" t="s">
        <v>40</v>
      </c>
      <c r="G512" t="s">
        <v>32</v>
      </c>
      <c r="H512" t="s">
        <v>3</v>
      </c>
      <c r="I512" s="74" t="s">
        <v>36</v>
      </c>
      <c r="J512" s="75">
        <v>760155</v>
      </c>
      <c r="K512" s="69">
        <v>3.5</v>
      </c>
      <c r="L512" s="82">
        <v>1</v>
      </c>
      <c r="M512" s="67"/>
      <c r="N512" s="67"/>
    </row>
    <row r="513" spans="1:14" x14ac:dyDescent="0.25">
      <c r="A513" t="s">
        <v>7</v>
      </c>
      <c r="B513" s="78" t="s">
        <v>40</v>
      </c>
      <c r="C513" s="78" t="s">
        <v>40</v>
      </c>
      <c r="D513" s="80" t="s">
        <v>40</v>
      </c>
      <c r="E513" t="s">
        <v>39</v>
      </c>
      <c r="F513" t="s">
        <v>40</v>
      </c>
      <c r="G513" t="s">
        <v>31</v>
      </c>
      <c r="H513" t="s">
        <v>3</v>
      </c>
      <c r="I513" s="74" t="s">
        <v>36</v>
      </c>
      <c r="J513" s="75">
        <v>761489</v>
      </c>
      <c r="K513" s="69">
        <v>3.5</v>
      </c>
      <c r="L513" s="82">
        <v>1</v>
      </c>
      <c r="M513" s="67"/>
      <c r="N513" s="67"/>
    </row>
    <row r="514" spans="1:14" x14ac:dyDescent="0.25">
      <c r="A514" s="76" t="s">
        <v>7</v>
      </c>
      <c r="B514" s="78" t="s">
        <v>40</v>
      </c>
      <c r="C514" s="78" t="s">
        <v>40</v>
      </c>
      <c r="D514" s="80" t="s">
        <v>40</v>
      </c>
      <c r="E514" s="77" t="s">
        <v>43</v>
      </c>
      <c r="F514" t="s">
        <v>40</v>
      </c>
      <c r="G514" s="76" t="s">
        <v>31</v>
      </c>
      <c r="H514" t="s">
        <v>3</v>
      </c>
      <c r="I514" s="76" t="s">
        <v>29</v>
      </c>
      <c r="J514" s="75">
        <v>830336</v>
      </c>
      <c r="K514" s="69">
        <v>3.5</v>
      </c>
      <c r="L514" s="82">
        <v>0.468175008556242</v>
      </c>
      <c r="M514" s="67"/>
      <c r="N514" s="67"/>
    </row>
    <row r="515" spans="1:14" ht="15.75" customHeight="1" x14ac:dyDescent="0.25">
      <c r="A515" t="s">
        <v>7</v>
      </c>
      <c r="B515" s="78" t="s">
        <v>40</v>
      </c>
      <c r="C515" s="78" t="s">
        <v>40</v>
      </c>
      <c r="D515" s="80" t="s">
        <v>40</v>
      </c>
      <c r="E515" s="77" t="s">
        <v>42</v>
      </c>
      <c r="F515" t="s">
        <v>40</v>
      </c>
      <c r="G515" t="s">
        <v>32</v>
      </c>
      <c r="H515" t="s">
        <v>3</v>
      </c>
      <c r="I515" s="74" t="s">
        <v>29</v>
      </c>
      <c r="J515" s="75">
        <v>891395</v>
      </c>
      <c r="K515" s="69">
        <v>3.5</v>
      </c>
      <c r="L515" s="82">
        <v>0.48987787057457383</v>
      </c>
      <c r="M515" s="67"/>
      <c r="N515" s="67"/>
    </row>
    <row r="516" spans="1:14" x14ac:dyDescent="0.25">
      <c r="A516" t="s">
        <v>7</v>
      </c>
      <c r="B516" s="78" t="s">
        <v>40</v>
      </c>
      <c r="C516" s="78" t="s">
        <v>40</v>
      </c>
      <c r="D516" s="80" t="s">
        <v>40</v>
      </c>
      <c r="E516" s="77" t="s">
        <v>48</v>
      </c>
      <c r="F516" t="s">
        <v>40</v>
      </c>
      <c r="G516" t="s">
        <v>32</v>
      </c>
      <c r="H516" t="s">
        <v>3</v>
      </c>
      <c r="I516" s="74" t="s">
        <v>34</v>
      </c>
      <c r="J516" s="75">
        <v>896995</v>
      </c>
      <c r="K516" s="69">
        <v>3.5</v>
      </c>
      <c r="L516" s="82">
        <v>0.18426041626652626</v>
      </c>
      <c r="M516" s="67"/>
      <c r="N516" s="67"/>
    </row>
    <row r="517" spans="1:14" ht="16.5" customHeight="1" x14ac:dyDescent="0.25">
      <c r="A517" t="s">
        <v>7</v>
      </c>
      <c r="B517" s="78" t="s">
        <v>59</v>
      </c>
      <c r="C517" s="78" t="s">
        <v>40</v>
      </c>
      <c r="D517" s="80" t="s">
        <v>40</v>
      </c>
      <c r="E517" s="80" t="s">
        <v>40</v>
      </c>
      <c r="F517" t="s">
        <v>40</v>
      </c>
      <c r="G517" t="s">
        <v>32</v>
      </c>
      <c r="H517" t="s">
        <v>3</v>
      </c>
      <c r="I517" s="74" t="s">
        <v>36</v>
      </c>
      <c r="J517" s="75">
        <v>901506</v>
      </c>
      <c r="K517" s="69">
        <v>3.5</v>
      </c>
      <c r="L517" s="82">
        <v>1</v>
      </c>
      <c r="M517" s="67"/>
      <c r="N517" s="67"/>
    </row>
    <row r="518" spans="1:14" x14ac:dyDescent="0.25">
      <c r="A518" t="s">
        <v>7</v>
      </c>
      <c r="B518" s="78" t="s">
        <v>62</v>
      </c>
      <c r="C518" s="78" t="s">
        <v>40</v>
      </c>
      <c r="D518" s="80" t="s">
        <v>40</v>
      </c>
      <c r="E518" s="80" t="s">
        <v>40</v>
      </c>
      <c r="F518" t="s">
        <v>40</v>
      </c>
      <c r="G518" t="s">
        <v>32</v>
      </c>
      <c r="H518" t="s">
        <v>3</v>
      </c>
      <c r="I518" s="74" t="s">
        <v>34</v>
      </c>
      <c r="J518" s="75">
        <v>902652</v>
      </c>
      <c r="K518" s="69">
        <v>3.5</v>
      </c>
      <c r="L518" s="82">
        <v>0.18489703942119459</v>
      </c>
      <c r="M518" s="67"/>
      <c r="N518" s="67"/>
    </row>
    <row r="519" spans="1:14" ht="16.5" customHeight="1" x14ac:dyDescent="0.25">
      <c r="A519" t="s">
        <v>7</v>
      </c>
      <c r="B519" s="78" t="s">
        <v>40</v>
      </c>
      <c r="C519" s="78" t="s">
        <v>40</v>
      </c>
      <c r="D519" s="80" t="s">
        <v>40</v>
      </c>
      <c r="E519" s="77" t="s">
        <v>42</v>
      </c>
      <c r="F519" t="s">
        <v>40</v>
      </c>
      <c r="G519" t="s">
        <v>31</v>
      </c>
      <c r="H519" t="s">
        <v>3</v>
      </c>
      <c r="I519" s="74" t="s">
        <v>29</v>
      </c>
      <c r="J519" s="75">
        <v>918681</v>
      </c>
      <c r="K519" s="69">
        <v>3.5</v>
      </c>
      <c r="L519" s="82">
        <v>0.56711119177298297</v>
      </c>
      <c r="M519" s="67"/>
      <c r="N519" s="67"/>
    </row>
    <row r="520" spans="1:14" x14ac:dyDescent="0.25">
      <c r="A520" t="s">
        <v>7</v>
      </c>
      <c r="B520" s="78" t="s">
        <v>57</v>
      </c>
      <c r="C520" s="78" t="s">
        <v>40</v>
      </c>
      <c r="D520" s="80" t="s">
        <v>40</v>
      </c>
      <c r="E520" s="80" t="s">
        <v>40</v>
      </c>
      <c r="F520" t="s">
        <v>40</v>
      </c>
      <c r="G520" t="s">
        <v>5</v>
      </c>
      <c r="H520" t="s">
        <v>3</v>
      </c>
      <c r="I520" s="74" t="s">
        <v>34</v>
      </c>
      <c r="J520" s="75">
        <v>946636</v>
      </c>
      <c r="K520" s="69">
        <v>3.5</v>
      </c>
      <c r="L520" s="82">
        <v>0.15264971673153682</v>
      </c>
      <c r="M520" s="67"/>
      <c r="N520" s="67"/>
    </row>
    <row r="521" spans="1:14" x14ac:dyDescent="0.25">
      <c r="A521" t="s">
        <v>7</v>
      </c>
      <c r="B521" s="78" t="s">
        <v>40</v>
      </c>
      <c r="C521" s="78" t="s">
        <v>40</v>
      </c>
      <c r="D521" s="80" t="s">
        <v>40</v>
      </c>
      <c r="E521" s="77" t="s">
        <v>42</v>
      </c>
      <c r="F521" t="s">
        <v>40</v>
      </c>
      <c r="G521" t="s">
        <v>5</v>
      </c>
      <c r="H521" t="s">
        <v>3</v>
      </c>
      <c r="I521" s="74" t="s">
        <v>35</v>
      </c>
      <c r="J521" s="75">
        <v>978798</v>
      </c>
      <c r="K521" s="69">
        <v>3.5</v>
      </c>
      <c r="L521" s="82">
        <v>0.28457086637294676</v>
      </c>
      <c r="M521" s="67"/>
      <c r="N521" s="67"/>
    </row>
    <row r="522" spans="1:14" x14ac:dyDescent="0.25">
      <c r="A522" t="s">
        <v>7</v>
      </c>
      <c r="B522" s="78" t="s">
        <v>57</v>
      </c>
      <c r="C522" s="78" t="s">
        <v>40</v>
      </c>
      <c r="D522" s="80" t="s">
        <v>40</v>
      </c>
      <c r="E522" s="80" t="s">
        <v>40</v>
      </c>
      <c r="F522" t="s">
        <v>40</v>
      </c>
      <c r="G522" t="s">
        <v>31</v>
      </c>
      <c r="H522" t="s">
        <v>3</v>
      </c>
      <c r="I522" s="74" t="s">
        <v>35</v>
      </c>
      <c r="J522" s="75">
        <v>995937</v>
      </c>
      <c r="K522" s="69">
        <v>3.5</v>
      </c>
      <c r="L522" s="82">
        <v>0.31380874163872091</v>
      </c>
      <c r="M522" s="67"/>
      <c r="N522" s="67"/>
    </row>
    <row r="523" spans="1:14" x14ac:dyDescent="0.25">
      <c r="A523" s="74" t="s">
        <v>7</v>
      </c>
      <c r="B523" s="78" t="s">
        <v>61</v>
      </c>
      <c r="C523" s="78" t="s">
        <v>40</v>
      </c>
      <c r="D523" s="80" t="s">
        <v>40</v>
      </c>
      <c r="E523" s="80" t="s">
        <v>40</v>
      </c>
      <c r="F523" t="s">
        <v>40</v>
      </c>
      <c r="G523" s="74" t="s">
        <v>5</v>
      </c>
      <c r="H523" t="s">
        <v>3</v>
      </c>
      <c r="I523" s="74" t="s">
        <v>36</v>
      </c>
      <c r="J523" s="75">
        <v>1000720</v>
      </c>
      <c r="K523" s="69">
        <v>3</v>
      </c>
      <c r="L523" s="82">
        <v>1</v>
      </c>
      <c r="M523" s="67"/>
      <c r="N523" s="67"/>
    </row>
    <row r="524" spans="1:14" x14ac:dyDescent="0.25">
      <c r="A524" s="74" t="s">
        <v>7</v>
      </c>
      <c r="B524" s="78" t="s">
        <v>58</v>
      </c>
      <c r="C524" s="78" t="s">
        <v>40</v>
      </c>
      <c r="D524" s="80" t="s">
        <v>40</v>
      </c>
      <c r="E524" s="80" t="s">
        <v>40</v>
      </c>
      <c r="F524" t="s">
        <v>40</v>
      </c>
      <c r="G524" s="74" t="s">
        <v>5</v>
      </c>
      <c r="H524" t="s">
        <v>3</v>
      </c>
      <c r="I524" s="74" t="s">
        <v>36</v>
      </c>
      <c r="J524" s="75">
        <v>1043090</v>
      </c>
      <c r="K524" s="69">
        <v>3</v>
      </c>
      <c r="L524" s="82">
        <v>1</v>
      </c>
      <c r="M524" s="67"/>
      <c r="N524" s="67"/>
    </row>
    <row r="525" spans="1:14" ht="16.5" customHeight="1" x14ac:dyDescent="0.25">
      <c r="A525" t="s">
        <v>7</v>
      </c>
      <c r="B525" s="78" t="s">
        <v>40</v>
      </c>
      <c r="C525" s="78" t="s">
        <v>40</v>
      </c>
      <c r="D525" s="80" t="s">
        <v>40</v>
      </c>
      <c r="E525" s="77" t="s">
        <v>48</v>
      </c>
      <c r="F525" t="s">
        <v>40</v>
      </c>
      <c r="G525" t="s">
        <v>31</v>
      </c>
      <c r="H525" t="s">
        <v>3</v>
      </c>
      <c r="I525" s="74" t="s">
        <v>34</v>
      </c>
      <c r="J525" s="75">
        <v>1120354</v>
      </c>
      <c r="K525" s="69">
        <v>3</v>
      </c>
      <c r="L525" s="82">
        <v>0.23295146908504782</v>
      </c>
      <c r="M525" s="67"/>
      <c r="N525" s="67"/>
    </row>
    <row r="526" spans="1:14" x14ac:dyDescent="0.25">
      <c r="A526" s="76" t="s">
        <v>7</v>
      </c>
      <c r="B526" s="78" t="s">
        <v>62</v>
      </c>
      <c r="C526" s="78" t="s">
        <v>40</v>
      </c>
      <c r="D526" s="80" t="s">
        <v>40</v>
      </c>
      <c r="E526" s="80" t="s">
        <v>40</v>
      </c>
      <c r="F526" t="s">
        <v>40</v>
      </c>
      <c r="G526" s="76" t="s">
        <v>31</v>
      </c>
      <c r="H526" t="s">
        <v>3</v>
      </c>
      <c r="I526" s="76" t="s">
        <v>34</v>
      </c>
      <c r="J526" s="75">
        <v>1126973</v>
      </c>
      <c r="K526" s="69">
        <v>3</v>
      </c>
      <c r="L526" s="82">
        <v>0.23321113770237034</v>
      </c>
      <c r="M526" s="67"/>
      <c r="N526" s="67"/>
    </row>
    <row r="527" spans="1:14" ht="15.75" customHeight="1" x14ac:dyDescent="0.25">
      <c r="A527" t="s">
        <v>7</v>
      </c>
      <c r="B527" s="78" t="s">
        <v>57</v>
      </c>
      <c r="C527" s="78" t="s">
        <v>40</v>
      </c>
      <c r="D527" s="80" t="s">
        <v>40</v>
      </c>
      <c r="E527" s="80" t="s">
        <v>40</v>
      </c>
      <c r="F527" t="s">
        <v>40</v>
      </c>
      <c r="G527" t="s">
        <v>32</v>
      </c>
      <c r="H527" t="s">
        <v>3</v>
      </c>
      <c r="I527" s="74" t="s">
        <v>29</v>
      </c>
      <c r="J527" s="75">
        <v>1279093</v>
      </c>
      <c r="K527" s="69">
        <v>3</v>
      </c>
      <c r="L527" s="82">
        <v>0.42247000482882124</v>
      </c>
      <c r="M527" s="67"/>
      <c r="N527" s="67"/>
    </row>
    <row r="528" spans="1:14" x14ac:dyDescent="0.25">
      <c r="A528" t="s">
        <v>7</v>
      </c>
      <c r="B528" s="78" t="s">
        <v>40</v>
      </c>
      <c r="C528" s="78" t="s">
        <v>40</v>
      </c>
      <c r="D528" s="80" t="s">
        <v>40</v>
      </c>
      <c r="E528" s="77" t="s">
        <v>43</v>
      </c>
      <c r="F528" t="s">
        <v>40</v>
      </c>
      <c r="G528" t="s">
        <v>5</v>
      </c>
      <c r="H528" t="s">
        <v>3</v>
      </c>
      <c r="I528" s="74" t="s">
        <v>35</v>
      </c>
      <c r="J528" s="75">
        <v>1336084</v>
      </c>
      <c r="K528" s="69">
        <v>3</v>
      </c>
      <c r="L528" s="82">
        <v>0.42191655545738121</v>
      </c>
      <c r="M528" s="67"/>
      <c r="N528" s="67"/>
    </row>
    <row r="529" spans="1:14" ht="15.75" customHeight="1" x14ac:dyDescent="0.25">
      <c r="A529" t="s">
        <v>7</v>
      </c>
      <c r="B529" s="78" t="s">
        <v>40</v>
      </c>
      <c r="C529" s="78" t="s">
        <v>40</v>
      </c>
      <c r="D529" s="80" t="s">
        <v>40</v>
      </c>
      <c r="E529" s="77" t="s">
        <v>48</v>
      </c>
      <c r="F529" t="s">
        <v>40</v>
      </c>
      <c r="G529" t="s">
        <v>31</v>
      </c>
      <c r="H529" t="s">
        <v>3</v>
      </c>
      <c r="I529" s="74" t="s">
        <v>35</v>
      </c>
      <c r="J529" s="75">
        <v>1358484</v>
      </c>
      <c r="K529" s="69">
        <v>3</v>
      </c>
      <c r="L529" s="82">
        <v>0.28246504544861012</v>
      </c>
      <c r="M529" s="67"/>
      <c r="N529" s="67"/>
    </row>
    <row r="530" spans="1:14" x14ac:dyDescent="0.25">
      <c r="A530" t="s">
        <v>7</v>
      </c>
      <c r="B530" s="78" t="s">
        <v>57</v>
      </c>
      <c r="C530" s="78" t="s">
        <v>40</v>
      </c>
      <c r="D530" s="80" t="s">
        <v>40</v>
      </c>
      <c r="E530" s="80" t="s">
        <v>40</v>
      </c>
      <c r="F530" t="s">
        <v>40</v>
      </c>
      <c r="G530" t="s">
        <v>32</v>
      </c>
      <c r="H530" t="s">
        <v>3</v>
      </c>
      <c r="I530" s="74" t="s">
        <v>35</v>
      </c>
      <c r="J530" s="75">
        <v>1360574</v>
      </c>
      <c r="K530" s="69">
        <v>3</v>
      </c>
      <c r="L530" s="82">
        <v>0.4493822609849078</v>
      </c>
      <c r="M530" s="67"/>
      <c r="N530" s="67"/>
    </row>
    <row r="531" spans="1:14" x14ac:dyDescent="0.25">
      <c r="A531" t="s">
        <v>7</v>
      </c>
      <c r="B531" s="78" t="s">
        <v>62</v>
      </c>
      <c r="C531" s="78" t="s">
        <v>40</v>
      </c>
      <c r="D531" s="80" t="s">
        <v>40</v>
      </c>
      <c r="E531" s="80" t="s">
        <v>40</v>
      </c>
      <c r="F531" t="s">
        <v>40</v>
      </c>
      <c r="G531" t="s">
        <v>31</v>
      </c>
      <c r="H531" t="s">
        <v>3</v>
      </c>
      <c r="I531" s="74" t="s">
        <v>35</v>
      </c>
      <c r="J531" s="75">
        <v>1370208</v>
      </c>
      <c r="K531" s="69">
        <v>3</v>
      </c>
      <c r="L531" s="82">
        <v>0.28354518392977424</v>
      </c>
      <c r="M531" s="67"/>
      <c r="N531" s="67"/>
    </row>
    <row r="532" spans="1:14" x14ac:dyDescent="0.25">
      <c r="A532" t="s">
        <v>7</v>
      </c>
      <c r="B532" s="78" t="s">
        <v>40</v>
      </c>
      <c r="C532" s="78" t="s">
        <v>40</v>
      </c>
      <c r="D532" s="80" t="s">
        <v>40</v>
      </c>
      <c r="E532" s="77" t="s">
        <v>43</v>
      </c>
      <c r="F532" t="s">
        <v>40</v>
      </c>
      <c r="G532" t="s">
        <v>5</v>
      </c>
      <c r="H532" t="s">
        <v>3</v>
      </c>
      <c r="I532" s="74" t="s">
        <v>29</v>
      </c>
      <c r="J532" s="75">
        <v>1377162</v>
      </c>
      <c r="K532" s="69">
        <v>3</v>
      </c>
      <c r="L532" s="82">
        <v>0.43488841071878565</v>
      </c>
      <c r="M532" s="67"/>
      <c r="N532" s="67"/>
    </row>
    <row r="533" spans="1:14" x14ac:dyDescent="0.25">
      <c r="A533" t="s">
        <v>7</v>
      </c>
      <c r="B533" s="78" t="s">
        <v>40</v>
      </c>
      <c r="C533" s="78" t="s">
        <v>40</v>
      </c>
      <c r="D533" s="80" t="s">
        <v>40</v>
      </c>
      <c r="E533" s="77" t="s">
        <v>43</v>
      </c>
      <c r="F533" t="s">
        <v>40</v>
      </c>
      <c r="G533" t="s">
        <v>32</v>
      </c>
      <c r="H533" t="s">
        <v>3</v>
      </c>
      <c r="I533" s="74" t="s">
        <v>36</v>
      </c>
      <c r="J533" s="75">
        <v>1393143</v>
      </c>
      <c r="K533" s="69">
        <v>3</v>
      </c>
      <c r="L533" s="82">
        <v>1</v>
      </c>
      <c r="M533" s="67"/>
      <c r="N533" s="67"/>
    </row>
    <row r="534" spans="1:14" x14ac:dyDescent="0.25">
      <c r="A534" s="74" t="s">
        <v>7</v>
      </c>
      <c r="B534" s="78" t="s">
        <v>59</v>
      </c>
      <c r="C534" s="78" t="s">
        <v>40</v>
      </c>
      <c r="D534" s="80" t="s">
        <v>40</v>
      </c>
      <c r="E534" s="80" t="s">
        <v>40</v>
      </c>
      <c r="F534" t="s">
        <v>40</v>
      </c>
      <c r="G534" s="74" t="s">
        <v>5</v>
      </c>
      <c r="H534" t="s">
        <v>3</v>
      </c>
      <c r="I534" s="74" t="s">
        <v>36</v>
      </c>
      <c r="J534" s="75">
        <v>1469161</v>
      </c>
      <c r="K534" s="69">
        <v>3</v>
      </c>
      <c r="L534" s="82">
        <v>1</v>
      </c>
      <c r="M534" s="67"/>
      <c r="N534" s="67"/>
    </row>
    <row r="535" spans="1:14" x14ac:dyDescent="0.25">
      <c r="A535" s="74" t="s">
        <v>7</v>
      </c>
      <c r="B535" s="78" t="s">
        <v>40</v>
      </c>
      <c r="C535" s="78" t="s">
        <v>40</v>
      </c>
      <c r="D535" s="80" t="s">
        <v>40</v>
      </c>
      <c r="E535" t="s">
        <v>39</v>
      </c>
      <c r="F535" t="s">
        <v>40</v>
      </c>
      <c r="G535" s="74" t="s">
        <v>5</v>
      </c>
      <c r="H535" t="s">
        <v>3</v>
      </c>
      <c r="I535" s="74" t="s">
        <v>36</v>
      </c>
      <c r="J535" s="75">
        <v>1521644</v>
      </c>
      <c r="K535" s="69">
        <v>2.4</v>
      </c>
      <c r="L535" s="82">
        <v>1</v>
      </c>
      <c r="M535" s="67"/>
      <c r="N535" s="67"/>
    </row>
    <row r="536" spans="1:14" x14ac:dyDescent="0.25">
      <c r="A536" t="s">
        <v>7</v>
      </c>
      <c r="B536" s="78" t="s">
        <v>57</v>
      </c>
      <c r="C536" s="78" t="s">
        <v>40</v>
      </c>
      <c r="D536" s="80" t="s">
        <v>40</v>
      </c>
      <c r="E536" s="80" t="s">
        <v>40</v>
      </c>
      <c r="F536" t="s">
        <v>40</v>
      </c>
      <c r="G536" t="s">
        <v>31</v>
      </c>
      <c r="H536" t="s">
        <v>3</v>
      </c>
      <c r="I536" s="74" t="s">
        <v>29</v>
      </c>
      <c r="J536" s="75">
        <v>1619121</v>
      </c>
      <c r="K536" s="69">
        <v>2.4</v>
      </c>
      <c r="L536" s="82">
        <v>0.51016713263070601</v>
      </c>
      <c r="M536" s="67"/>
      <c r="N536" s="67"/>
    </row>
    <row r="537" spans="1:14" x14ac:dyDescent="0.25">
      <c r="A537" t="s">
        <v>7</v>
      </c>
      <c r="B537" s="78" t="s">
        <v>40</v>
      </c>
      <c r="C537" s="78" t="s">
        <v>40</v>
      </c>
      <c r="D537" s="80" t="s">
        <v>40</v>
      </c>
      <c r="E537" s="77" t="s">
        <v>42</v>
      </c>
      <c r="F537" t="s">
        <v>40</v>
      </c>
      <c r="G537" t="s">
        <v>31</v>
      </c>
      <c r="H537" t="s">
        <v>3</v>
      </c>
      <c r="I537" s="74" t="s">
        <v>36</v>
      </c>
      <c r="J537" s="75">
        <v>1619931</v>
      </c>
      <c r="K537" s="69">
        <v>2.4</v>
      </c>
      <c r="L537" s="82">
        <v>1</v>
      </c>
      <c r="M537" s="67"/>
      <c r="N537" s="67"/>
    </row>
    <row r="538" spans="1:14" x14ac:dyDescent="0.25">
      <c r="A538" t="s">
        <v>7</v>
      </c>
      <c r="B538" s="78" t="s">
        <v>40</v>
      </c>
      <c r="C538" s="78" t="s">
        <v>40</v>
      </c>
      <c r="D538" s="80" t="s">
        <v>40</v>
      </c>
      <c r="E538" s="77" t="s">
        <v>43</v>
      </c>
      <c r="F538" t="s">
        <v>40</v>
      </c>
      <c r="G538" t="s">
        <v>31</v>
      </c>
      <c r="H538" t="s">
        <v>3</v>
      </c>
      <c r="I538" s="74" t="s">
        <v>36</v>
      </c>
      <c r="J538" s="75">
        <v>1773559</v>
      </c>
      <c r="K538" s="69">
        <v>2.4</v>
      </c>
      <c r="L538" s="82">
        <v>1</v>
      </c>
      <c r="M538" s="67"/>
      <c r="N538" s="67"/>
    </row>
    <row r="539" spans="1:14" x14ac:dyDescent="0.25">
      <c r="A539" t="s">
        <v>7</v>
      </c>
      <c r="B539" s="78" t="s">
        <v>40</v>
      </c>
      <c r="C539" s="78" t="s">
        <v>40</v>
      </c>
      <c r="D539" s="80" t="s">
        <v>40</v>
      </c>
      <c r="E539" s="77" t="s">
        <v>42</v>
      </c>
      <c r="F539" t="s">
        <v>40</v>
      </c>
      <c r="G539" t="s">
        <v>5</v>
      </c>
      <c r="H539" t="s">
        <v>3</v>
      </c>
      <c r="I539" s="74" t="s">
        <v>29</v>
      </c>
      <c r="J539" s="75">
        <v>1810076</v>
      </c>
      <c r="K539" s="69">
        <v>2.4</v>
      </c>
      <c r="L539" s="82">
        <v>0.52625250104809973</v>
      </c>
      <c r="M539" s="67"/>
      <c r="N539" s="67"/>
    </row>
    <row r="540" spans="1:14" x14ac:dyDescent="0.25">
      <c r="A540" t="s">
        <v>7</v>
      </c>
      <c r="B540" s="78" t="s">
        <v>40</v>
      </c>
      <c r="C540" s="78" t="s">
        <v>40</v>
      </c>
      <c r="D540" s="80" t="s">
        <v>40</v>
      </c>
      <c r="E540" s="77" t="s">
        <v>42</v>
      </c>
      <c r="F540" t="s">
        <v>40</v>
      </c>
      <c r="G540" t="s">
        <v>32</v>
      </c>
      <c r="H540" t="s">
        <v>3</v>
      </c>
      <c r="I540" s="74" t="s">
        <v>36</v>
      </c>
      <c r="J540" s="75">
        <v>1819627</v>
      </c>
      <c r="K540" s="69">
        <v>2.4</v>
      </c>
      <c r="L540" s="82">
        <v>1</v>
      </c>
      <c r="M540" s="67"/>
      <c r="N540" s="67"/>
    </row>
    <row r="541" spans="1:14" x14ac:dyDescent="0.25">
      <c r="A541" t="s">
        <v>7</v>
      </c>
      <c r="B541" s="78" t="s">
        <v>40</v>
      </c>
      <c r="C541" s="78" t="s">
        <v>40</v>
      </c>
      <c r="D541" s="80" t="s">
        <v>40</v>
      </c>
      <c r="E541" s="77" t="s">
        <v>48</v>
      </c>
      <c r="F541" t="s">
        <v>40</v>
      </c>
      <c r="G541" t="s">
        <v>32</v>
      </c>
      <c r="H541" t="s">
        <v>3</v>
      </c>
      <c r="I541" s="74" t="s">
        <v>35</v>
      </c>
      <c r="J541" s="75">
        <v>1912203</v>
      </c>
      <c r="K541" s="69">
        <v>2.4</v>
      </c>
      <c r="L541" s="82">
        <v>0.39280410790037884</v>
      </c>
      <c r="M541" s="67"/>
      <c r="N541" s="67"/>
    </row>
    <row r="542" spans="1:14" x14ac:dyDescent="0.25">
      <c r="A542" t="s">
        <v>7</v>
      </c>
      <c r="B542" s="78" t="s">
        <v>62</v>
      </c>
      <c r="C542" s="78" t="s">
        <v>40</v>
      </c>
      <c r="D542" s="80" t="s">
        <v>40</v>
      </c>
      <c r="E542" s="80" t="s">
        <v>40</v>
      </c>
      <c r="F542" t="s">
        <v>40</v>
      </c>
      <c r="G542" t="s">
        <v>32</v>
      </c>
      <c r="H542" t="s">
        <v>3</v>
      </c>
      <c r="I542" s="74" t="s">
        <v>35</v>
      </c>
      <c r="J542" s="75">
        <v>1921990</v>
      </c>
      <c r="K542" s="69">
        <v>2.4</v>
      </c>
      <c r="L542" s="82">
        <v>0.39369575517158528</v>
      </c>
      <c r="M542" s="67"/>
      <c r="N542" s="67"/>
    </row>
    <row r="543" spans="1:14" x14ac:dyDescent="0.25">
      <c r="A543" t="s">
        <v>7</v>
      </c>
      <c r="B543" s="78" t="s">
        <v>40</v>
      </c>
      <c r="C543" s="78" t="s">
        <v>40</v>
      </c>
      <c r="D543" s="80" t="s">
        <v>40</v>
      </c>
      <c r="E543" s="77" t="s">
        <v>48</v>
      </c>
      <c r="F543" t="s">
        <v>40</v>
      </c>
      <c r="G543" t="s">
        <v>5</v>
      </c>
      <c r="H543" t="s">
        <v>3</v>
      </c>
      <c r="I543" s="74" t="s">
        <v>34</v>
      </c>
      <c r="J543" s="75">
        <v>2017349</v>
      </c>
      <c r="K543" s="69">
        <v>2</v>
      </c>
      <c r="L543" s="82">
        <v>0.20845828419429002</v>
      </c>
      <c r="M543" s="67"/>
      <c r="N543" s="67"/>
    </row>
    <row r="544" spans="1:14" x14ac:dyDescent="0.25">
      <c r="A544" t="s">
        <v>7</v>
      </c>
      <c r="B544" s="78" t="s">
        <v>62</v>
      </c>
      <c r="C544" s="78" t="s">
        <v>40</v>
      </c>
      <c r="D544" s="80" t="s">
        <v>40</v>
      </c>
      <c r="E544" s="80" t="s">
        <v>40</v>
      </c>
      <c r="F544" t="s">
        <v>40</v>
      </c>
      <c r="G544" t="s">
        <v>5</v>
      </c>
      <c r="H544" t="s">
        <v>3</v>
      </c>
      <c r="I544" s="74" t="s">
        <v>34</v>
      </c>
      <c r="J544" s="75">
        <v>2029625</v>
      </c>
      <c r="K544" s="69">
        <v>2</v>
      </c>
      <c r="L544" s="82">
        <v>0.20893098979940156</v>
      </c>
      <c r="M544" s="67"/>
      <c r="N544" s="67"/>
    </row>
    <row r="545" spans="1:14" x14ac:dyDescent="0.25">
      <c r="A545" s="76" t="s">
        <v>7</v>
      </c>
      <c r="B545" s="78" t="s">
        <v>62</v>
      </c>
      <c r="C545" s="78" t="s">
        <v>40</v>
      </c>
      <c r="D545" s="80" t="s">
        <v>40</v>
      </c>
      <c r="E545" s="80" t="s">
        <v>40</v>
      </c>
      <c r="F545" t="s">
        <v>40</v>
      </c>
      <c r="G545" s="76" t="s">
        <v>32</v>
      </c>
      <c r="H545" t="s">
        <v>3</v>
      </c>
      <c r="I545" s="76" t="s">
        <v>29</v>
      </c>
      <c r="J545" s="75">
        <v>2057275</v>
      </c>
      <c r="K545" s="69">
        <v>2</v>
      </c>
      <c r="L545" s="82">
        <v>0.42140720540722015</v>
      </c>
      <c r="M545" s="67"/>
      <c r="N545" s="67"/>
    </row>
    <row r="546" spans="1:14" x14ac:dyDescent="0.25">
      <c r="A546" t="s">
        <v>7</v>
      </c>
      <c r="B546" s="78" t="s">
        <v>40</v>
      </c>
      <c r="C546" s="78" t="s">
        <v>40</v>
      </c>
      <c r="D546" s="80" t="s">
        <v>40</v>
      </c>
      <c r="E546" s="77" t="s">
        <v>48</v>
      </c>
      <c r="F546" t="s">
        <v>40</v>
      </c>
      <c r="G546" t="s">
        <v>32</v>
      </c>
      <c r="H546" t="s">
        <v>3</v>
      </c>
      <c r="I546" s="74" t="s">
        <v>29</v>
      </c>
      <c r="J546" s="75">
        <v>2058885</v>
      </c>
      <c r="K546" s="69">
        <v>2</v>
      </c>
      <c r="L546" s="82">
        <v>0.42293547583309488</v>
      </c>
      <c r="M546" s="67"/>
      <c r="N546" s="67"/>
    </row>
    <row r="547" spans="1:14" x14ac:dyDescent="0.25">
      <c r="A547" t="s">
        <v>7</v>
      </c>
      <c r="B547" s="78" t="s">
        <v>40</v>
      </c>
      <c r="C547" s="78" t="s">
        <v>40</v>
      </c>
      <c r="D547" s="80" t="s">
        <v>40</v>
      </c>
      <c r="E547" s="77" t="s">
        <v>48</v>
      </c>
      <c r="F547" t="s">
        <v>40</v>
      </c>
      <c r="G547" t="s">
        <v>31</v>
      </c>
      <c r="H547" t="s">
        <v>3</v>
      </c>
      <c r="I547" s="74" t="s">
        <v>29</v>
      </c>
      <c r="J547" s="75">
        <v>2330550</v>
      </c>
      <c r="K547" s="69">
        <v>2</v>
      </c>
      <c r="L547" s="82">
        <v>0.48458348546634206</v>
      </c>
      <c r="M547" s="67"/>
      <c r="N547" s="67"/>
    </row>
    <row r="548" spans="1:14" x14ac:dyDescent="0.25">
      <c r="A548" t="s">
        <v>7</v>
      </c>
      <c r="B548" s="78" t="s">
        <v>62</v>
      </c>
      <c r="C548" s="78" t="s">
        <v>40</v>
      </c>
      <c r="D548" s="80" t="s">
        <v>40</v>
      </c>
      <c r="E548" s="80" t="s">
        <v>40</v>
      </c>
      <c r="F548" t="s">
        <v>40</v>
      </c>
      <c r="G548" t="s">
        <v>31</v>
      </c>
      <c r="H548" t="s">
        <v>3</v>
      </c>
      <c r="I548" s="74" t="s">
        <v>29</v>
      </c>
      <c r="J548" s="75">
        <v>2335234</v>
      </c>
      <c r="K548" s="69">
        <v>2</v>
      </c>
      <c r="L548" s="82">
        <v>0.48324367836785542</v>
      </c>
      <c r="M548" s="67"/>
      <c r="N548" s="67"/>
    </row>
    <row r="549" spans="1:14" x14ac:dyDescent="0.25">
      <c r="A549" t="s">
        <v>7</v>
      </c>
      <c r="B549" s="78" t="s">
        <v>57</v>
      </c>
      <c r="C549" s="78" t="s">
        <v>40</v>
      </c>
      <c r="D549" s="80" t="s">
        <v>40</v>
      </c>
      <c r="E549" s="80" t="s">
        <v>40</v>
      </c>
      <c r="F549" t="s">
        <v>40</v>
      </c>
      <c r="G549" t="s">
        <v>5</v>
      </c>
      <c r="H549" t="s">
        <v>3</v>
      </c>
      <c r="I549" s="74" t="s">
        <v>35</v>
      </c>
      <c r="J549" s="75">
        <v>2356511</v>
      </c>
      <c r="K549" s="69">
        <v>2</v>
      </c>
      <c r="L549" s="82">
        <v>0.37999900344456644</v>
      </c>
      <c r="M549" s="67"/>
      <c r="N549" s="67"/>
    </row>
    <row r="550" spans="1:14" x14ac:dyDescent="0.25">
      <c r="A550" t="s">
        <v>7</v>
      </c>
      <c r="B550" s="78" t="s">
        <v>57</v>
      </c>
      <c r="C550" s="78" t="s">
        <v>40</v>
      </c>
      <c r="D550" s="80" t="s">
        <v>40</v>
      </c>
      <c r="E550" s="80" t="s">
        <v>40</v>
      </c>
      <c r="F550" t="s">
        <v>40</v>
      </c>
      <c r="G550" t="s">
        <v>5</v>
      </c>
      <c r="H550" t="s">
        <v>3</v>
      </c>
      <c r="I550" s="74" t="s">
        <v>29</v>
      </c>
      <c r="J550" s="75">
        <v>2898214</v>
      </c>
      <c r="K550" s="69">
        <v>2</v>
      </c>
      <c r="L550" s="82">
        <v>0.46735127982389674</v>
      </c>
      <c r="M550" s="67"/>
      <c r="N550" s="67"/>
    </row>
    <row r="551" spans="1:14" x14ac:dyDescent="0.25">
      <c r="A551" t="s">
        <v>7</v>
      </c>
      <c r="B551" s="78" t="s">
        <v>57</v>
      </c>
      <c r="C551" s="78" t="s">
        <v>40</v>
      </c>
      <c r="D551" s="80" t="s">
        <v>40</v>
      </c>
      <c r="E551" s="80" t="s">
        <v>40</v>
      </c>
      <c r="F551" t="s">
        <v>40</v>
      </c>
      <c r="G551" t="s">
        <v>32</v>
      </c>
      <c r="H551" t="s">
        <v>3</v>
      </c>
      <c r="I551" s="74" t="s">
        <v>36</v>
      </c>
      <c r="J551" s="75">
        <v>3027654</v>
      </c>
      <c r="K551" s="69">
        <v>1.5</v>
      </c>
      <c r="L551" s="82">
        <v>1</v>
      </c>
    </row>
    <row r="552" spans="1:14" x14ac:dyDescent="0.25">
      <c r="A552" s="74" t="s">
        <v>7</v>
      </c>
      <c r="B552" s="78" t="s">
        <v>40</v>
      </c>
      <c r="C552" s="78" t="s">
        <v>40</v>
      </c>
      <c r="D552" s="80" t="s">
        <v>40</v>
      </c>
      <c r="E552" s="77" t="s">
        <v>43</v>
      </c>
      <c r="F552" t="s">
        <v>40</v>
      </c>
      <c r="G552" s="74" t="s">
        <v>5</v>
      </c>
      <c r="H552" t="s">
        <v>3</v>
      </c>
      <c r="I552" s="74" t="s">
        <v>36</v>
      </c>
      <c r="J552" s="75">
        <v>3166702</v>
      </c>
      <c r="K552" s="69">
        <v>1.5</v>
      </c>
      <c r="L552" s="82">
        <v>1</v>
      </c>
    </row>
    <row r="553" spans="1:14" x14ac:dyDescent="0.25">
      <c r="A553" t="s">
        <v>7</v>
      </c>
      <c r="B553" s="78" t="s">
        <v>57</v>
      </c>
      <c r="C553" s="78" t="s">
        <v>40</v>
      </c>
      <c r="D553" s="80" t="s">
        <v>40</v>
      </c>
      <c r="E553" s="80" t="s">
        <v>40</v>
      </c>
      <c r="F553" t="s">
        <v>40</v>
      </c>
      <c r="G553" t="s">
        <v>31</v>
      </c>
      <c r="H553" t="s">
        <v>3</v>
      </c>
      <c r="I553" s="74" t="s">
        <v>36</v>
      </c>
      <c r="J553" s="75">
        <v>3173707</v>
      </c>
      <c r="K553" s="69">
        <v>1.5</v>
      </c>
      <c r="L553" s="82">
        <v>1</v>
      </c>
    </row>
    <row r="554" spans="1:14" x14ac:dyDescent="0.25">
      <c r="A554" t="s">
        <v>7</v>
      </c>
      <c r="B554" s="78" t="s">
        <v>40</v>
      </c>
      <c r="C554" s="78" t="s">
        <v>40</v>
      </c>
      <c r="D554" s="80" t="s">
        <v>40</v>
      </c>
      <c r="E554" s="77" t="s">
        <v>48</v>
      </c>
      <c r="F554" t="s">
        <v>40</v>
      </c>
      <c r="G554" t="s">
        <v>5</v>
      </c>
      <c r="H554" t="s">
        <v>3</v>
      </c>
      <c r="I554" s="74" t="s">
        <v>35</v>
      </c>
      <c r="J554" s="75">
        <v>3270687</v>
      </c>
      <c r="K554" s="69">
        <v>1.5</v>
      </c>
      <c r="L554" s="82">
        <v>0.33796918637110873</v>
      </c>
    </row>
    <row r="555" spans="1:14" x14ac:dyDescent="0.25">
      <c r="A555" t="s">
        <v>7</v>
      </c>
      <c r="B555" s="78" t="s">
        <v>62</v>
      </c>
      <c r="C555" s="78" t="s">
        <v>40</v>
      </c>
      <c r="D555" s="80" t="s">
        <v>40</v>
      </c>
      <c r="E555" s="80" t="s">
        <v>40</v>
      </c>
      <c r="F555" t="s">
        <v>40</v>
      </c>
      <c r="G555" t="s">
        <v>5</v>
      </c>
      <c r="H555" t="s">
        <v>3</v>
      </c>
      <c r="I555" s="74" t="s">
        <v>35</v>
      </c>
      <c r="J555" s="75">
        <v>3292198</v>
      </c>
      <c r="K555" s="69">
        <v>1.5</v>
      </c>
      <c r="L555" s="82">
        <v>0.33890112052995514</v>
      </c>
    </row>
    <row r="556" spans="1:14" x14ac:dyDescent="0.25">
      <c r="A556" s="74" t="s">
        <v>7</v>
      </c>
      <c r="B556" s="78" t="s">
        <v>40</v>
      </c>
      <c r="C556" s="78" t="s">
        <v>40</v>
      </c>
      <c r="D556" s="80" t="s">
        <v>40</v>
      </c>
      <c r="E556" s="77" t="s">
        <v>42</v>
      </c>
      <c r="F556" t="s">
        <v>40</v>
      </c>
      <c r="G556" s="74" t="s">
        <v>5</v>
      </c>
      <c r="H556" t="s">
        <v>3</v>
      </c>
      <c r="I556" s="74" t="s">
        <v>36</v>
      </c>
      <c r="J556" s="75">
        <v>3439558</v>
      </c>
      <c r="K556" s="69">
        <v>1.5</v>
      </c>
      <c r="L556" s="82">
        <v>1</v>
      </c>
    </row>
    <row r="557" spans="1:14" x14ac:dyDescent="0.25">
      <c r="A557" s="76" t="s">
        <v>7</v>
      </c>
      <c r="B557" s="78" t="s">
        <v>40</v>
      </c>
      <c r="C557" s="78" t="s">
        <v>40</v>
      </c>
      <c r="D557" s="80" t="s">
        <v>40</v>
      </c>
      <c r="E557" s="77" t="s">
        <v>48</v>
      </c>
      <c r="F557" t="s">
        <v>40</v>
      </c>
      <c r="G557" s="76" t="s">
        <v>5</v>
      </c>
      <c r="H557" t="s">
        <v>3</v>
      </c>
      <c r="I557" s="76" t="s">
        <v>29</v>
      </c>
      <c r="J557" s="75">
        <v>4389435</v>
      </c>
      <c r="K557" s="69">
        <v>1.2</v>
      </c>
      <c r="L557" s="82">
        <v>0.45357252943460125</v>
      </c>
    </row>
    <row r="558" spans="1:14" x14ac:dyDescent="0.25">
      <c r="A558" t="s">
        <v>7</v>
      </c>
      <c r="B558" s="78" t="s">
        <v>62</v>
      </c>
      <c r="C558" s="78" t="s">
        <v>40</v>
      </c>
      <c r="D558" s="80" t="s">
        <v>40</v>
      </c>
      <c r="E558" s="80" t="s">
        <v>40</v>
      </c>
      <c r="F558" t="s">
        <v>40</v>
      </c>
      <c r="G558" t="s">
        <v>5</v>
      </c>
      <c r="H558" t="s">
        <v>3</v>
      </c>
      <c r="I558" s="74" t="s">
        <v>29</v>
      </c>
      <c r="J558" s="75">
        <v>4392509</v>
      </c>
      <c r="K558" s="69">
        <v>1.2</v>
      </c>
      <c r="L558" s="82">
        <v>0.45216788967064331</v>
      </c>
    </row>
    <row r="559" spans="1:14" x14ac:dyDescent="0.25">
      <c r="A559" t="s">
        <v>7</v>
      </c>
      <c r="B559" s="78" t="s">
        <v>40</v>
      </c>
      <c r="C559" s="78" t="s">
        <v>40</v>
      </c>
      <c r="D559" s="80" t="s">
        <v>40</v>
      </c>
      <c r="E559" s="77" t="s">
        <v>48</v>
      </c>
      <c r="F559" t="s">
        <v>40</v>
      </c>
      <c r="G559" t="s">
        <v>31</v>
      </c>
      <c r="H559" t="s">
        <v>3</v>
      </c>
      <c r="I559" s="74" t="s">
        <v>36</v>
      </c>
      <c r="J559" s="75">
        <v>4809388</v>
      </c>
      <c r="K559" s="69">
        <v>1.2</v>
      </c>
      <c r="L559" s="82">
        <v>1</v>
      </c>
    </row>
    <row r="560" spans="1:14" x14ac:dyDescent="0.25">
      <c r="A560" t="s">
        <v>7</v>
      </c>
      <c r="B560" s="78" t="s">
        <v>62</v>
      </c>
      <c r="C560" s="78" t="s">
        <v>40</v>
      </c>
      <c r="D560" s="80" t="s">
        <v>40</v>
      </c>
      <c r="E560" s="80" t="s">
        <v>40</v>
      </c>
      <c r="F560" t="s">
        <v>40</v>
      </c>
      <c r="G560" t="s">
        <v>31</v>
      </c>
      <c r="H560" t="s">
        <v>3</v>
      </c>
      <c r="I560" s="74" t="s">
        <v>36</v>
      </c>
      <c r="J560" s="75">
        <v>4832415</v>
      </c>
      <c r="K560" s="69">
        <v>1.2</v>
      </c>
      <c r="L560" s="82">
        <v>1</v>
      </c>
    </row>
    <row r="561" spans="1:12" x14ac:dyDescent="0.25">
      <c r="A561" t="s">
        <v>7</v>
      </c>
      <c r="B561" s="78" t="s">
        <v>40</v>
      </c>
      <c r="C561" s="78" t="s">
        <v>40</v>
      </c>
      <c r="D561" s="80" t="s">
        <v>40</v>
      </c>
      <c r="E561" s="77" t="s">
        <v>48</v>
      </c>
      <c r="F561" t="s">
        <v>40</v>
      </c>
      <c r="G561" t="s">
        <v>32</v>
      </c>
      <c r="H561" t="s">
        <v>3</v>
      </c>
      <c r="I561" s="74" t="s">
        <v>36</v>
      </c>
      <c r="J561" s="75">
        <v>4868083</v>
      </c>
      <c r="K561" s="69">
        <v>1.2</v>
      </c>
      <c r="L561" s="82">
        <v>1</v>
      </c>
    </row>
    <row r="562" spans="1:12" x14ac:dyDescent="0.25">
      <c r="A562" t="s">
        <v>7</v>
      </c>
      <c r="B562" s="78" t="s">
        <v>62</v>
      </c>
      <c r="C562" s="78" t="s">
        <v>40</v>
      </c>
      <c r="D562" s="80" t="s">
        <v>40</v>
      </c>
      <c r="E562" s="80" t="s">
        <v>40</v>
      </c>
      <c r="F562" t="s">
        <v>40</v>
      </c>
      <c r="G562" t="s">
        <v>32</v>
      </c>
      <c r="H562" t="s">
        <v>3</v>
      </c>
      <c r="I562" s="74" t="s">
        <v>36</v>
      </c>
      <c r="J562" s="75">
        <v>4881917</v>
      </c>
      <c r="K562" s="69">
        <v>1.2</v>
      </c>
      <c r="L562" s="82">
        <v>1</v>
      </c>
    </row>
    <row r="563" spans="1:12" x14ac:dyDescent="0.25">
      <c r="A563" s="74" t="s">
        <v>7</v>
      </c>
      <c r="B563" s="78" t="s">
        <v>57</v>
      </c>
      <c r="C563" s="78" t="s">
        <v>40</v>
      </c>
      <c r="D563" s="80" t="s">
        <v>40</v>
      </c>
      <c r="E563" s="80" t="s">
        <v>40</v>
      </c>
      <c r="F563" t="s">
        <v>40</v>
      </c>
      <c r="G563" s="74" t="s">
        <v>5</v>
      </c>
      <c r="H563" t="s">
        <v>3</v>
      </c>
      <c r="I563" s="74" t="s">
        <v>36</v>
      </c>
      <c r="J563" s="75">
        <v>6201361</v>
      </c>
      <c r="K563" s="69">
        <v>0.9</v>
      </c>
      <c r="L563" s="82">
        <v>1</v>
      </c>
    </row>
    <row r="564" spans="1:12" x14ac:dyDescent="0.25">
      <c r="A564" s="74" t="s">
        <v>7</v>
      </c>
      <c r="B564" s="78" t="s">
        <v>40</v>
      </c>
      <c r="C564" s="78" t="s">
        <v>40</v>
      </c>
      <c r="D564" s="80" t="s">
        <v>40</v>
      </c>
      <c r="E564" s="77" t="s">
        <v>48</v>
      </c>
      <c r="F564" t="s">
        <v>40</v>
      </c>
      <c r="G564" s="74" t="s">
        <v>5</v>
      </c>
      <c r="H564" t="s">
        <v>3</v>
      </c>
      <c r="I564" s="74" t="s">
        <v>36</v>
      </c>
      <c r="J564" s="75">
        <v>9677471</v>
      </c>
      <c r="K564" s="69">
        <v>0.6</v>
      </c>
      <c r="L564" s="82">
        <v>1</v>
      </c>
    </row>
    <row r="565" spans="1:12" x14ac:dyDescent="0.25">
      <c r="A565" s="74" t="s">
        <v>7</v>
      </c>
      <c r="B565" s="78" t="s">
        <v>62</v>
      </c>
      <c r="C565" s="78" t="s">
        <v>40</v>
      </c>
      <c r="D565" s="80" t="s">
        <v>40</v>
      </c>
      <c r="E565" s="80" t="s">
        <v>40</v>
      </c>
      <c r="F565" t="s">
        <v>40</v>
      </c>
      <c r="G565" s="74" t="s">
        <v>5</v>
      </c>
      <c r="H565" t="s">
        <v>3</v>
      </c>
      <c r="I565" s="74" t="s">
        <v>36</v>
      </c>
      <c r="J565" s="75">
        <v>9714332</v>
      </c>
      <c r="K565" s="69">
        <v>0.6</v>
      </c>
      <c r="L565" s="82">
        <v>1</v>
      </c>
    </row>
    <row r="566" spans="1:12" x14ac:dyDescent="0.25">
      <c r="A566" t="s">
        <v>7</v>
      </c>
      <c r="B566" s="78" t="s">
        <v>40</v>
      </c>
      <c r="C566" s="78" t="s">
        <v>40</v>
      </c>
      <c r="D566" s="80" t="s">
        <v>40</v>
      </c>
      <c r="E566" s="77" t="s">
        <v>41</v>
      </c>
      <c r="F566" t="s">
        <v>40</v>
      </c>
      <c r="G566" t="s">
        <v>31</v>
      </c>
      <c r="H566" t="s">
        <v>4</v>
      </c>
      <c r="I566" s="74" t="s">
        <v>35</v>
      </c>
      <c r="J566" s="75">
        <v>8029</v>
      </c>
      <c r="K566" s="69">
        <v>22.2</v>
      </c>
      <c r="L566" s="82">
        <v>0.18579626972740315</v>
      </c>
    </row>
    <row r="567" spans="1:12" x14ac:dyDescent="0.25">
      <c r="A567" t="s">
        <v>7</v>
      </c>
      <c r="B567" s="78" t="s">
        <v>40</v>
      </c>
      <c r="C567" s="78" t="s">
        <v>40</v>
      </c>
      <c r="D567" s="80" t="s">
        <v>40</v>
      </c>
      <c r="E567" s="77" t="s">
        <v>43</v>
      </c>
      <c r="F567" t="s">
        <v>40</v>
      </c>
      <c r="G567" t="s">
        <v>32</v>
      </c>
      <c r="H567" t="s">
        <v>4</v>
      </c>
      <c r="I567" s="74" t="s">
        <v>34</v>
      </c>
      <c r="J567" s="75">
        <v>8885</v>
      </c>
      <c r="K567" s="69">
        <v>22.2</v>
      </c>
      <c r="L567" s="82">
        <v>9.7187735859375859E-2</v>
      </c>
    </row>
    <row r="568" spans="1:12" x14ac:dyDescent="0.25">
      <c r="A568" t="s">
        <v>7</v>
      </c>
      <c r="B568" s="78" t="s">
        <v>40</v>
      </c>
      <c r="C568" s="78" t="s">
        <v>40</v>
      </c>
      <c r="D568" s="80" t="s">
        <v>40</v>
      </c>
      <c r="E568" s="77" t="s">
        <v>41</v>
      </c>
      <c r="F568" t="s">
        <v>40</v>
      </c>
      <c r="G568" t="s">
        <v>32</v>
      </c>
      <c r="H568" t="s">
        <v>4</v>
      </c>
      <c r="I568" s="74" t="s">
        <v>34</v>
      </c>
      <c r="J568" s="75">
        <v>8988</v>
      </c>
      <c r="K568" s="69">
        <v>22.2</v>
      </c>
      <c r="L568" s="82">
        <v>0.12173418390150746</v>
      </c>
    </row>
    <row r="569" spans="1:12" x14ac:dyDescent="0.25">
      <c r="A569" s="76" t="s">
        <v>7</v>
      </c>
      <c r="B569" s="78" t="s">
        <v>40</v>
      </c>
      <c r="C569" s="78" t="s">
        <v>40</v>
      </c>
      <c r="D569" s="80" t="s">
        <v>40</v>
      </c>
      <c r="E569" s="77" t="s">
        <v>43</v>
      </c>
      <c r="F569" t="s">
        <v>40</v>
      </c>
      <c r="G569" s="76" t="s">
        <v>31</v>
      </c>
      <c r="H569" t="s">
        <v>4</v>
      </c>
      <c r="I569" s="76" t="s">
        <v>34</v>
      </c>
      <c r="J569" s="75">
        <v>10974</v>
      </c>
      <c r="K569" s="69">
        <v>19.899999999999999</v>
      </c>
      <c r="L569" s="82">
        <v>6.1530698065601346E-2</v>
      </c>
    </row>
    <row r="570" spans="1:12" x14ac:dyDescent="0.25">
      <c r="A570" t="s">
        <v>7</v>
      </c>
      <c r="B570" s="78" t="s">
        <v>40</v>
      </c>
      <c r="C570" s="78" t="s">
        <v>40</v>
      </c>
      <c r="D570" s="80" t="s">
        <v>40</v>
      </c>
      <c r="E570" s="77" t="s">
        <v>41</v>
      </c>
      <c r="F570" t="s">
        <v>40</v>
      </c>
      <c r="G570" t="s">
        <v>31</v>
      </c>
      <c r="H570" t="s">
        <v>4</v>
      </c>
      <c r="I570" s="74" t="s">
        <v>34</v>
      </c>
      <c r="J570" s="75">
        <v>11363</v>
      </c>
      <c r="K570" s="69">
        <v>19</v>
      </c>
      <c r="L570" s="82">
        <v>0.26294719303929281</v>
      </c>
    </row>
    <row r="571" spans="1:12" x14ac:dyDescent="0.25">
      <c r="A571" t="s">
        <v>7</v>
      </c>
      <c r="B571" s="78" t="s">
        <v>58</v>
      </c>
      <c r="C571" s="78" t="s">
        <v>40</v>
      </c>
      <c r="D571" s="80" t="s">
        <v>40</v>
      </c>
      <c r="E571" s="80" t="s">
        <v>40</v>
      </c>
      <c r="F571" t="s">
        <v>40</v>
      </c>
      <c r="G571" t="s">
        <v>32</v>
      </c>
      <c r="H571" t="s">
        <v>4</v>
      </c>
      <c r="I571" s="74" t="s">
        <v>34</v>
      </c>
      <c r="J571" s="75">
        <v>11994</v>
      </c>
      <c r="K571" s="69">
        <v>19</v>
      </c>
      <c r="L571" s="82">
        <v>0.15557429145859006</v>
      </c>
    </row>
    <row r="572" spans="1:12" x14ac:dyDescent="0.25">
      <c r="A572" t="s">
        <v>7</v>
      </c>
      <c r="B572" s="78" t="s">
        <v>40</v>
      </c>
      <c r="C572" s="78" t="s">
        <v>40</v>
      </c>
      <c r="D572" s="80" t="s">
        <v>40</v>
      </c>
      <c r="E572" s="77" t="s">
        <v>47</v>
      </c>
      <c r="F572" t="s">
        <v>40</v>
      </c>
      <c r="G572" t="s">
        <v>32</v>
      </c>
      <c r="H572" t="s">
        <v>4</v>
      </c>
      <c r="I572" s="74" t="s">
        <v>34</v>
      </c>
      <c r="J572" s="75">
        <v>14454</v>
      </c>
      <c r="K572" s="69">
        <v>16.8</v>
      </c>
      <c r="L572" s="82">
        <v>7.9162262373553435E-2</v>
      </c>
    </row>
    <row r="573" spans="1:12" x14ac:dyDescent="0.25">
      <c r="A573" t="s">
        <v>7</v>
      </c>
      <c r="B573" s="78" t="s">
        <v>40</v>
      </c>
      <c r="C573" s="78" t="s">
        <v>40</v>
      </c>
      <c r="D573" s="80" t="s">
        <v>40</v>
      </c>
      <c r="E573" s="77" t="s">
        <v>47</v>
      </c>
      <c r="F573" t="s">
        <v>40</v>
      </c>
      <c r="G573" t="s">
        <v>31</v>
      </c>
      <c r="H573" t="s">
        <v>4</v>
      </c>
      <c r="I573" s="74" t="s">
        <v>34</v>
      </c>
      <c r="J573" s="75">
        <v>16780</v>
      </c>
      <c r="K573" s="69">
        <v>15.7</v>
      </c>
      <c r="L573" s="82">
        <v>0.10860560244394968</v>
      </c>
    </row>
    <row r="574" spans="1:12" x14ac:dyDescent="0.25">
      <c r="A574" t="s">
        <v>7</v>
      </c>
      <c r="B574" s="78" t="s">
        <v>61</v>
      </c>
      <c r="C574" s="78" t="s">
        <v>40</v>
      </c>
      <c r="D574" s="80" t="s">
        <v>40</v>
      </c>
      <c r="E574" s="80" t="s">
        <v>40</v>
      </c>
      <c r="F574" t="s">
        <v>40</v>
      </c>
      <c r="G574" t="s">
        <v>32</v>
      </c>
      <c r="H574" t="s">
        <v>4</v>
      </c>
      <c r="I574" s="74" t="s">
        <v>34</v>
      </c>
      <c r="J574" s="75">
        <v>17896</v>
      </c>
      <c r="K574" s="69">
        <v>15.2</v>
      </c>
      <c r="L574" s="82">
        <v>0.11473412917206273</v>
      </c>
    </row>
    <row r="575" spans="1:12" x14ac:dyDescent="0.25">
      <c r="A575" t="s">
        <v>7</v>
      </c>
      <c r="B575" s="78" t="s">
        <v>58</v>
      </c>
      <c r="C575" s="78" t="s">
        <v>40</v>
      </c>
      <c r="D575" s="80" t="s">
        <v>40</v>
      </c>
      <c r="E575" s="80" t="s">
        <v>40</v>
      </c>
      <c r="F575" t="s">
        <v>40</v>
      </c>
      <c r="G575" t="s">
        <v>31</v>
      </c>
      <c r="H575" t="s">
        <v>4</v>
      </c>
      <c r="I575" s="74" t="s">
        <v>34</v>
      </c>
      <c r="J575" s="75">
        <v>18327</v>
      </c>
      <c r="K575" s="69">
        <v>14.8</v>
      </c>
      <c r="L575" s="82">
        <v>0.14693219809029032</v>
      </c>
    </row>
    <row r="576" spans="1:12" x14ac:dyDescent="0.25">
      <c r="A576" t="s">
        <v>7</v>
      </c>
      <c r="B576" s="78" t="s">
        <v>40</v>
      </c>
      <c r="C576" s="78" t="s">
        <v>40</v>
      </c>
      <c r="D576" s="80" t="s">
        <v>40</v>
      </c>
      <c r="E576" s="77" t="s">
        <v>43</v>
      </c>
      <c r="F576" t="s">
        <v>40</v>
      </c>
      <c r="G576" t="s">
        <v>5</v>
      </c>
      <c r="H576" t="s">
        <v>4</v>
      </c>
      <c r="I576" s="74" t="s">
        <v>34</v>
      </c>
      <c r="J576" s="75">
        <v>19859</v>
      </c>
      <c r="K576" s="69">
        <v>14.4</v>
      </c>
      <c r="L576" s="82">
        <v>7.361428767361948E-2</v>
      </c>
    </row>
    <row r="577" spans="1:12" x14ac:dyDescent="0.25">
      <c r="A577" t="s">
        <v>7</v>
      </c>
      <c r="B577" s="78" t="s">
        <v>58</v>
      </c>
      <c r="C577" s="78" t="s">
        <v>40</v>
      </c>
      <c r="D577" s="80" t="s">
        <v>40</v>
      </c>
      <c r="E577" s="80" t="s">
        <v>40</v>
      </c>
      <c r="F577" t="s">
        <v>40</v>
      </c>
      <c r="G577" t="s">
        <v>31</v>
      </c>
      <c r="H577" t="s">
        <v>4</v>
      </c>
      <c r="I577" s="74" t="s">
        <v>35</v>
      </c>
      <c r="J577" s="75">
        <v>19959</v>
      </c>
      <c r="K577" s="69">
        <v>14.4</v>
      </c>
      <c r="L577" s="82">
        <v>0.1600163551963826</v>
      </c>
    </row>
    <row r="578" spans="1:12" x14ac:dyDescent="0.25">
      <c r="A578" t="s">
        <v>7</v>
      </c>
      <c r="B578" s="78" t="s">
        <v>40</v>
      </c>
      <c r="C578" s="78" t="s">
        <v>40</v>
      </c>
      <c r="D578" s="80" t="s">
        <v>40</v>
      </c>
      <c r="E578" s="77" t="s">
        <v>41</v>
      </c>
      <c r="F578" t="s">
        <v>40</v>
      </c>
      <c r="G578" t="s">
        <v>5</v>
      </c>
      <c r="H578" t="s">
        <v>4</v>
      </c>
      <c r="I578" s="74" t="s">
        <v>34</v>
      </c>
      <c r="J578" s="75">
        <v>20351</v>
      </c>
      <c r="K578" s="69">
        <v>14.1</v>
      </c>
      <c r="L578" s="82">
        <v>0.17387032559570087</v>
      </c>
    </row>
    <row r="579" spans="1:12" x14ac:dyDescent="0.25">
      <c r="A579" t="s">
        <v>7</v>
      </c>
      <c r="B579" s="78" t="s">
        <v>61</v>
      </c>
      <c r="C579" s="78" t="s">
        <v>40</v>
      </c>
      <c r="D579" s="80" t="s">
        <v>40</v>
      </c>
      <c r="E579" s="80" t="s">
        <v>40</v>
      </c>
      <c r="F579" t="s">
        <v>40</v>
      </c>
      <c r="G579" t="s">
        <v>31</v>
      </c>
      <c r="H579" t="s">
        <v>4</v>
      </c>
      <c r="I579" s="74" t="s">
        <v>34</v>
      </c>
      <c r="J579" s="75">
        <v>20914</v>
      </c>
      <c r="K579" s="69">
        <v>14.1</v>
      </c>
      <c r="L579" s="82">
        <v>0.19706577967906377</v>
      </c>
    </row>
    <row r="580" spans="1:12" x14ac:dyDescent="0.25">
      <c r="A580" t="s">
        <v>7</v>
      </c>
      <c r="B580" s="78" t="s">
        <v>61</v>
      </c>
      <c r="C580" s="78" t="s">
        <v>40</v>
      </c>
      <c r="D580" s="80" t="s">
        <v>40</v>
      </c>
      <c r="E580" s="80" t="s">
        <v>40</v>
      </c>
      <c r="F580" t="s">
        <v>40</v>
      </c>
      <c r="G580" t="s">
        <v>31</v>
      </c>
      <c r="H580" t="s">
        <v>4</v>
      </c>
      <c r="I580" s="74" t="s">
        <v>35</v>
      </c>
      <c r="J580" s="75">
        <v>23473</v>
      </c>
      <c r="K580" s="69">
        <v>13.1</v>
      </c>
      <c r="L580" s="82">
        <v>0.22117839946479217</v>
      </c>
    </row>
    <row r="581" spans="1:12" x14ac:dyDescent="0.25">
      <c r="A581" s="76" t="s">
        <v>7</v>
      </c>
      <c r="B581" s="78" t="s">
        <v>40</v>
      </c>
      <c r="C581" s="78" t="s">
        <v>40</v>
      </c>
      <c r="D581" s="80" t="s">
        <v>40</v>
      </c>
      <c r="E581" s="77" t="s">
        <v>41</v>
      </c>
      <c r="F581" t="s">
        <v>40</v>
      </c>
      <c r="G581" s="76" t="s">
        <v>31</v>
      </c>
      <c r="H581" t="s">
        <v>4</v>
      </c>
      <c r="I581" s="76" t="s">
        <v>29</v>
      </c>
      <c r="J581" s="75">
        <v>23822</v>
      </c>
      <c r="K581" s="69">
        <v>13.1</v>
      </c>
      <c r="L581" s="82">
        <v>0.55125653723330403</v>
      </c>
    </row>
    <row r="582" spans="1:12" x14ac:dyDescent="0.25">
      <c r="A582" t="s">
        <v>7</v>
      </c>
      <c r="B582" s="78" t="s">
        <v>58</v>
      </c>
      <c r="C582" s="78" t="s">
        <v>40</v>
      </c>
      <c r="D582" s="80" t="s">
        <v>40</v>
      </c>
      <c r="E582" s="80" t="s">
        <v>40</v>
      </c>
      <c r="F582" t="s">
        <v>40</v>
      </c>
      <c r="G582" t="s">
        <v>32</v>
      </c>
      <c r="H582" t="s">
        <v>4</v>
      </c>
      <c r="I582" s="74" t="s">
        <v>35</v>
      </c>
      <c r="J582" s="75">
        <v>25735</v>
      </c>
      <c r="K582" s="69">
        <v>12.6</v>
      </c>
      <c r="L582" s="82">
        <v>0.33380893702574743</v>
      </c>
    </row>
    <row r="583" spans="1:12" x14ac:dyDescent="0.25">
      <c r="A583" t="s">
        <v>7</v>
      </c>
      <c r="B583" s="78" t="s">
        <v>40</v>
      </c>
      <c r="C583" s="78" t="s">
        <v>40</v>
      </c>
      <c r="D583" s="80" t="s">
        <v>40</v>
      </c>
      <c r="E583" s="77" t="s">
        <v>41</v>
      </c>
      <c r="F583" t="s">
        <v>40</v>
      </c>
      <c r="G583" t="s">
        <v>32</v>
      </c>
      <c r="H583" t="s">
        <v>4</v>
      </c>
      <c r="I583" s="74" t="s">
        <v>29</v>
      </c>
      <c r="J583" s="75">
        <v>29586</v>
      </c>
      <c r="K583" s="69">
        <v>12.6</v>
      </c>
      <c r="L583" s="82">
        <v>0.40071512738206494</v>
      </c>
    </row>
    <row r="584" spans="1:12" x14ac:dyDescent="0.25">
      <c r="A584" t="s">
        <v>7</v>
      </c>
      <c r="B584" s="78" t="s">
        <v>40</v>
      </c>
      <c r="C584" s="78" t="s">
        <v>40</v>
      </c>
      <c r="D584" s="80" t="s">
        <v>40</v>
      </c>
      <c r="E584" s="77" t="s">
        <v>43</v>
      </c>
      <c r="F584" t="s">
        <v>40</v>
      </c>
      <c r="G584" t="s">
        <v>32</v>
      </c>
      <c r="H584" t="s">
        <v>4</v>
      </c>
      <c r="I584" s="74" t="s">
        <v>29</v>
      </c>
      <c r="J584" s="75">
        <v>30037</v>
      </c>
      <c r="K584" s="69">
        <v>11.5</v>
      </c>
      <c r="L584" s="82">
        <v>0.3285568961179598</v>
      </c>
    </row>
    <row r="585" spans="1:12" x14ac:dyDescent="0.25">
      <c r="A585" t="s">
        <v>7</v>
      </c>
      <c r="B585" s="78" t="s">
        <v>58</v>
      </c>
      <c r="C585" s="78" t="s">
        <v>40</v>
      </c>
      <c r="D585" s="80" t="s">
        <v>40</v>
      </c>
      <c r="E585" s="80" t="s">
        <v>40</v>
      </c>
      <c r="F585" t="s">
        <v>40</v>
      </c>
      <c r="G585" t="s">
        <v>5</v>
      </c>
      <c r="H585" t="s">
        <v>4</v>
      </c>
      <c r="I585" s="74" t="s">
        <v>34</v>
      </c>
      <c r="J585" s="75">
        <v>30321</v>
      </c>
      <c r="K585" s="69">
        <v>11.5</v>
      </c>
      <c r="L585" s="82">
        <v>0.15023336933794457</v>
      </c>
    </row>
    <row r="586" spans="1:12" x14ac:dyDescent="0.25">
      <c r="A586" t="s">
        <v>7</v>
      </c>
      <c r="B586" s="78" t="s">
        <v>40</v>
      </c>
      <c r="C586" s="78" t="s">
        <v>40</v>
      </c>
      <c r="D586" s="80" t="s">
        <v>40</v>
      </c>
      <c r="E586" s="77" t="s">
        <v>47</v>
      </c>
      <c r="F586" t="s">
        <v>40</v>
      </c>
      <c r="G586" t="s">
        <v>5</v>
      </c>
      <c r="H586" t="s">
        <v>4</v>
      </c>
      <c r="I586" s="74" t="s">
        <v>34</v>
      </c>
      <c r="J586" s="75">
        <v>31234</v>
      </c>
      <c r="K586" s="69">
        <v>11.5</v>
      </c>
      <c r="L586" s="82">
        <v>9.2657472314597547E-2</v>
      </c>
    </row>
    <row r="587" spans="1:12" x14ac:dyDescent="0.25">
      <c r="A587" t="s">
        <v>7</v>
      </c>
      <c r="B587" s="78" t="s">
        <v>40</v>
      </c>
      <c r="C587" s="78" t="s">
        <v>40</v>
      </c>
      <c r="D587" s="80" t="s">
        <v>40</v>
      </c>
      <c r="E587" s="77" t="s">
        <v>41</v>
      </c>
      <c r="F587" t="s">
        <v>40</v>
      </c>
      <c r="G587" t="s">
        <v>32</v>
      </c>
      <c r="H587" t="s">
        <v>4</v>
      </c>
      <c r="I587" s="74" t="s">
        <v>35</v>
      </c>
      <c r="J587" s="75">
        <v>35259</v>
      </c>
      <c r="K587" s="69">
        <v>10.6</v>
      </c>
      <c r="L587" s="82">
        <v>0.47755068871642764</v>
      </c>
    </row>
    <row r="588" spans="1:12" x14ac:dyDescent="0.25">
      <c r="A588" t="s">
        <v>7</v>
      </c>
      <c r="B588" s="78" t="s">
        <v>61</v>
      </c>
      <c r="C588" s="78" t="s">
        <v>40</v>
      </c>
      <c r="D588" s="80" t="s">
        <v>40</v>
      </c>
      <c r="E588" s="80" t="s">
        <v>40</v>
      </c>
      <c r="F588" t="s">
        <v>40</v>
      </c>
      <c r="G588" t="s">
        <v>5</v>
      </c>
      <c r="H588" t="s">
        <v>4</v>
      </c>
      <c r="I588" s="74" t="s">
        <v>34</v>
      </c>
      <c r="J588" s="75">
        <v>38810</v>
      </c>
      <c r="K588" s="69">
        <v>10.6</v>
      </c>
      <c r="L588" s="82">
        <v>0.14807042978958815</v>
      </c>
    </row>
    <row r="589" spans="1:12" x14ac:dyDescent="0.25">
      <c r="A589" t="s">
        <v>7</v>
      </c>
      <c r="B589" s="78" t="s">
        <v>58</v>
      </c>
      <c r="C589" s="78" t="s">
        <v>40</v>
      </c>
      <c r="D589" s="80" t="s">
        <v>40</v>
      </c>
      <c r="E589" s="80" t="s">
        <v>40</v>
      </c>
      <c r="F589" t="s">
        <v>40</v>
      </c>
      <c r="G589" t="s">
        <v>32</v>
      </c>
      <c r="H589" t="s">
        <v>4</v>
      </c>
      <c r="I589" s="74" t="s">
        <v>29</v>
      </c>
      <c r="J589" s="75">
        <v>39366</v>
      </c>
      <c r="K589" s="69">
        <v>10.6</v>
      </c>
      <c r="L589" s="82">
        <v>0.51061677151566254</v>
      </c>
    </row>
    <row r="590" spans="1:12" x14ac:dyDescent="0.25">
      <c r="A590" t="s">
        <v>7</v>
      </c>
      <c r="B590" s="78" t="s">
        <v>40</v>
      </c>
      <c r="C590" s="78" t="s">
        <v>40</v>
      </c>
      <c r="D590" s="80" t="s">
        <v>40</v>
      </c>
      <c r="E590" s="77" t="s">
        <v>41</v>
      </c>
      <c r="F590" t="s">
        <v>40</v>
      </c>
      <c r="G590" t="s">
        <v>31</v>
      </c>
      <c r="H590" t="s">
        <v>4</v>
      </c>
      <c r="I590" s="74" t="s">
        <v>36</v>
      </c>
      <c r="J590" s="75">
        <v>43214</v>
      </c>
      <c r="K590" s="69">
        <v>9.9</v>
      </c>
      <c r="L590" s="82">
        <v>1</v>
      </c>
    </row>
    <row r="591" spans="1:12" x14ac:dyDescent="0.25">
      <c r="A591" t="s">
        <v>7</v>
      </c>
      <c r="B591" s="78" t="s">
        <v>40</v>
      </c>
      <c r="C591" s="78" t="s">
        <v>40</v>
      </c>
      <c r="D591" s="80" t="s">
        <v>40</v>
      </c>
      <c r="E591" s="77" t="s">
        <v>41</v>
      </c>
      <c r="F591" t="s">
        <v>40</v>
      </c>
      <c r="G591" t="s">
        <v>5</v>
      </c>
      <c r="H591" t="s">
        <v>4</v>
      </c>
      <c r="I591" s="74" t="s">
        <v>35</v>
      </c>
      <c r="J591" s="75">
        <v>43288</v>
      </c>
      <c r="K591" s="69">
        <v>9.9</v>
      </c>
      <c r="L591" s="82">
        <v>0.36983434005143234</v>
      </c>
    </row>
    <row r="592" spans="1:12" x14ac:dyDescent="0.25">
      <c r="A592" t="s">
        <v>7</v>
      </c>
      <c r="B592" s="78" t="s">
        <v>40</v>
      </c>
      <c r="C592" s="78" t="s">
        <v>40</v>
      </c>
      <c r="D592" s="80" t="s">
        <v>40</v>
      </c>
      <c r="E592" s="77" t="s">
        <v>47</v>
      </c>
      <c r="F592" t="s">
        <v>40</v>
      </c>
      <c r="G592" t="s">
        <v>31</v>
      </c>
      <c r="H592" t="s">
        <v>4</v>
      </c>
      <c r="I592" s="74" t="s">
        <v>35</v>
      </c>
      <c r="J592" s="75">
        <v>45464</v>
      </c>
      <c r="K592" s="69">
        <v>9.4</v>
      </c>
      <c r="L592" s="82">
        <v>0.29425775384456065</v>
      </c>
    </row>
    <row r="593" spans="1:12" x14ac:dyDescent="0.25">
      <c r="A593" s="76" t="s">
        <v>7</v>
      </c>
      <c r="B593" s="78" t="s">
        <v>58</v>
      </c>
      <c r="C593" s="78" t="s">
        <v>40</v>
      </c>
      <c r="D593" s="80" t="s">
        <v>40</v>
      </c>
      <c r="E593" s="80" t="s">
        <v>40</v>
      </c>
      <c r="F593" t="s">
        <v>40</v>
      </c>
      <c r="G593" s="76" t="s">
        <v>5</v>
      </c>
      <c r="H593" t="s">
        <v>4</v>
      </c>
      <c r="I593" s="76" t="s">
        <v>35</v>
      </c>
      <c r="J593" s="75">
        <v>45694</v>
      </c>
      <c r="K593" s="69">
        <v>9.4</v>
      </c>
      <c r="L593" s="82">
        <v>0.22640294114732493</v>
      </c>
    </row>
    <row r="594" spans="1:12" x14ac:dyDescent="0.25">
      <c r="A594" t="s">
        <v>7</v>
      </c>
      <c r="B594" s="78" t="s">
        <v>40</v>
      </c>
      <c r="C594" s="78" t="s">
        <v>40</v>
      </c>
      <c r="D594" s="80" t="s">
        <v>40</v>
      </c>
      <c r="E594" s="77" t="s">
        <v>43</v>
      </c>
      <c r="F594" t="s">
        <v>40</v>
      </c>
      <c r="G594" t="s">
        <v>32</v>
      </c>
      <c r="H594" t="s">
        <v>4</v>
      </c>
      <c r="I594" s="74" t="s">
        <v>35</v>
      </c>
      <c r="J594" s="75">
        <v>52499</v>
      </c>
      <c r="K594" s="69">
        <v>8.9</v>
      </c>
      <c r="L594" s="82">
        <v>0.57425536802266441</v>
      </c>
    </row>
    <row r="595" spans="1:12" x14ac:dyDescent="0.25">
      <c r="A595" t="s">
        <v>7</v>
      </c>
      <c r="B595" s="78" t="s">
        <v>40</v>
      </c>
      <c r="C595" s="78" t="s">
        <v>40</v>
      </c>
      <c r="D595" s="80" t="s">
        <v>40</v>
      </c>
      <c r="E595" s="77" t="s">
        <v>41</v>
      </c>
      <c r="F595" t="s">
        <v>40</v>
      </c>
      <c r="G595" t="s">
        <v>5</v>
      </c>
      <c r="H595" t="s">
        <v>4</v>
      </c>
      <c r="I595" s="74" t="s">
        <v>29</v>
      </c>
      <c r="J595" s="75">
        <v>53408</v>
      </c>
      <c r="K595" s="69">
        <v>8.9</v>
      </c>
      <c r="L595" s="82">
        <v>0.45629533435286679</v>
      </c>
    </row>
    <row r="596" spans="1:12" x14ac:dyDescent="0.25">
      <c r="A596" t="s">
        <v>7</v>
      </c>
      <c r="B596" s="78" t="s">
        <v>40</v>
      </c>
      <c r="C596" s="78" t="s">
        <v>40</v>
      </c>
      <c r="D596" s="80" t="s">
        <v>40</v>
      </c>
      <c r="E596" s="77" t="s">
        <v>43</v>
      </c>
      <c r="F596" t="s">
        <v>40</v>
      </c>
      <c r="G596" t="s">
        <v>31</v>
      </c>
      <c r="H596" t="s">
        <v>4</v>
      </c>
      <c r="I596" s="74" t="s">
        <v>35</v>
      </c>
      <c r="J596" s="75">
        <v>55210</v>
      </c>
      <c r="K596" s="69">
        <v>8.9</v>
      </c>
      <c r="L596" s="82">
        <v>0.30955985421923182</v>
      </c>
    </row>
    <row r="597" spans="1:12" x14ac:dyDescent="0.25">
      <c r="A597" t="s">
        <v>7</v>
      </c>
      <c r="B597" s="78" t="s">
        <v>61</v>
      </c>
      <c r="C597" s="78" t="s">
        <v>40</v>
      </c>
      <c r="D597" s="80" t="s">
        <v>40</v>
      </c>
      <c r="E597" s="80" t="s">
        <v>40</v>
      </c>
      <c r="F597" t="s">
        <v>40</v>
      </c>
      <c r="G597" t="s">
        <v>31</v>
      </c>
      <c r="H597" t="s">
        <v>4</v>
      </c>
      <c r="I597" s="74" t="s">
        <v>29</v>
      </c>
      <c r="J597" s="75">
        <v>61740</v>
      </c>
      <c r="K597" s="69">
        <v>8.1</v>
      </c>
      <c r="L597" s="82">
        <v>0.58175582085614408</v>
      </c>
    </row>
    <row r="598" spans="1:12" x14ac:dyDescent="0.25">
      <c r="A598" t="s">
        <v>7</v>
      </c>
      <c r="B598" s="78" t="s">
        <v>40</v>
      </c>
      <c r="C598" s="78" t="s">
        <v>40</v>
      </c>
      <c r="D598" s="80" t="s">
        <v>40</v>
      </c>
      <c r="E598" s="77" t="s">
        <v>47</v>
      </c>
      <c r="F598" t="s">
        <v>40</v>
      </c>
      <c r="G598" t="s">
        <v>32</v>
      </c>
      <c r="H598" t="s">
        <v>4</v>
      </c>
      <c r="I598" s="74" t="s">
        <v>29</v>
      </c>
      <c r="J598" s="75">
        <v>66894</v>
      </c>
      <c r="K598" s="69">
        <v>8.1</v>
      </c>
      <c r="L598" s="82">
        <v>0.36636781369977051</v>
      </c>
    </row>
    <row r="599" spans="1:12" x14ac:dyDescent="0.25">
      <c r="A599" t="s">
        <v>7</v>
      </c>
      <c r="B599" s="78" t="s">
        <v>61</v>
      </c>
      <c r="C599" s="78" t="s">
        <v>40</v>
      </c>
      <c r="D599" s="80" t="s">
        <v>40</v>
      </c>
      <c r="E599" s="80" t="s">
        <v>40</v>
      </c>
      <c r="F599" t="s">
        <v>40</v>
      </c>
      <c r="G599" t="s">
        <v>32</v>
      </c>
      <c r="H599" t="s">
        <v>4</v>
      </c>
      <c r="I599" s="74" t="s">
        <v>35</v>
      </c>
      <c r="J599" s="75">
        <v>68736</v>
      </c>
      <c r="K599" s="69">
        <v>8.1</v>
      </c>
      <c r="L599" s="82">
        <v>0.44067753144674249</v>
      </c>
    </row>
    <row r="600" spans="1:12" x14ac:dyDescent="0.25">
      <c r="A600" t="s">
        <v>7</v>
      </c>
      <c r="B600" s="78" t="s">
        <v>59</v>
      </c>
      <c r="C600" s="78" t="s">
        <v>40</v>
      </c>
      <c r="D600" s="80" t="s">
        <v>40</v>
      </c>
      <c r="E600" s="80" t="s">
        <v>40</v>
      </c>
      <c r="F600" t="s">
        <v>40</v>
      </c>
      <c r="G600" t="s">
        <v>31</v>
      </c>
      <c r="H600" t="s">
        <v>4</v>
      </c>
      <c r="I600" s="74" t="s">
        <v>34</v>
      </c>
      <c r="J600" s="75">
        <v>69315</v>
      </c>
      <c r="K600" s="69">
        <v>8.1</v>
      </c>
      <c r="L600" s="82">
        <v>0.17602826000832969</v>
      </c>
    </row>
    <row r="601" spans="1:12" x14ac:dyDescent="0.25">
      <c r="A601" t="s">
        <v>7</v>
      </c>
      <c r="B601" s="78" t="s">
        <v>61</v>
      </c>
      <c r="C601" s="78" t="s">
        <v>40</v>
      </c>
      <c r="D601" s="80" t="s">
        <v>40</v>
      </c>
      <c r="E601" s="80" t="s">
        <v>40</v>
      </c>
      <c r="F601" t="s">
        <v>40</v>
      </c>
      <c r="G601" t="s">
        <v>32</v>
      </c>
      <c r="H601" t="s">
        <v>4</v>
      </c>
      <c r="I601" s="74" t="s">
        <v>29</v>
      </c>
      <c r="J601" s="75">
        <v>69346</v>
      </c>
      <c r="K601" s="69">
        <v>8.1</v>
      </c>
      <c r="L601" s="82">
        <v>0.4445883393811948</v>
      </c>
    </row>
    <row r="602" spans="1:12" x14ac:dyDescent="0.25">
      <c r="A602" t="s">
        <v>7</v>
      </c>
      <c r="B602" s="78" t="s">
        <v>40</v>
      </c>
      <c r="C602" s="78" t="s">
        <v>40</v>
      </c>
      <c r="D602" s="80" t="s">
        <v>40</v>
      </c>
      <c r="E602" t="s">
        <v>39</v>
      </c>
      <c r="F602" t="s">
        <v>40</v>
      </c>
      <c r="G602" t="s">
        <v>31</v>
      </c>
      <c r="H602" t="s">
        <v>4</v>
      </c>
      <c r="I602" s="74" t="s">
        <v>34</v>
      </c>
      <c r="J602" s="75">
        <v>73064</v>
      </c>
      <c r="K602" s="69">
        <v>7.5</v>
      </c>
      <c r="L602" s="82">
        <v>0.1746079541924167</v>
      </c>
    </row>
    <row r="603" spans="1:12" x14ac:dyDescent="0.25">
      <c r="A603" t="s">
        <v>7</v>
      </c>
      <c r="B603" s="78" t="s">
        <v>40</v>
      </c>
      <c r="C603" s="78" t="s">
        <v>40</v>
      </c>
      <c r="D603" s="80" t="s">
        <v>40</v>
      </c>
      <c r="E603" s="77" t="s">
        <v>41</v>
      </c>
      <c r="F603" t="s">
        <v>40</v>
      </c>
      <c r="G603" t="s">
        <v>32</v>
      </c>
      <c r="H603" t="s">
        <v>4</v>
      </c>
      <c r="I603" s="74" t="s">
        <v>36</v>
      </c>
      <c r="J603" s="75">
        <v>73833</v>
      </c>
      <c r="K603" s="69">
        <v>7.5</v>
      </c>
      <c r="L603" s="82">
        <v>1</v>
      </c>
    </row>
    <row r="604" spans="1:12" x14ac:dyDescent="0.25">
      <c r="A604" t="s">
        <v>7</v>
      </c>
      <c r="B604" s="78" t="s">
        <v>59</v>
      </c>
      <c r="C604" s="78" t="s">
        <v>40</v>
      </c>
      <c r="D604" s="80" t="s">
        <v>40</v>
      </c>
      <c r="E604" s="80" t="s">
        <v>40</v>
      </c>
      <c r="F604" t="s">
        <v>40</v>
      </c>
      <c r="G604" t="s">
        <v>31</v>
      </c>
      <c r="H604" t="s">
        <v>4</v>
      </c>
      <c r="I604" s="74" t="s">
        <v>35</v>
      </c>
      <c r="J604" s="75">
        <v>76339</v>
      </c>
      <c r="K604" s="69">
        <v>7.2</v>
      </c>
      <c r="L604" s="82">
        <v>0.19386599351909226</v>
      </c>
    </row>
    <row r="605" spans="1:12" x14ac:dyDescent="0.25">
      <c r="A605" s="76" t="s">
        <v>7</v>
      </c>
      <c r="B605" s="78" t="s">
        <v>58</v>
      </c>
      <c r="C605" s="78" t="s">
        <v>40</v>
      </c>
      <c r="D605" s="80" t="s">
        <v>40</v>
      </c>
      <c r="E605" s="80" t="s">
        <v>40</v>
      </c>
      <c r="F605" t="s">
        <v>40</v>
      </c>
      <c r="G605" s="76" t="s">
        <v>32</v>
      </c>
      <c r="H605" t="s">
        <v>4</v>
      </c>
      <c r="I605" s="76" t="s">
        <v>36</v>
      </c>
      <c r="J605" s="75">
        <v>77095</v>
      </c>
      <c r="K605" s="69">
        <v>7.2</v>
      </c>
      <c r="L605" s="82">
        <v>1</v>
      </c>
    </row>
    <row r="606" spans="1:12" x14ac:dyDescent="0.25">
      <c r="A606" t="s">
        <v>7</v>
      </c>
      <c r="B606" s="78" t="s">
        <v>40</v>
      </c>
      <c r="C606" s="78" t="s">
        <v>40</v>
      </c>
      <c r="D606" s="80" t="s">
        <v>40</v>
      </c>
      <c r="E606" t="s">
        <v>39</v>
      </c>
      <c r="F606" t="s">
        <v>40</v>
      </c>
      <c r="G606" t="s">
        <v>31</v>
      </c>
      <c r="H606" t="s">
        <v>4</v>
      </c>
      <c r="I606" s="74" t="s">
        <v>35</v>
      </c>
      <c r="J606" s="75">
        <v>81907</v>
      </c>
      <c r="K606" s="69">
        <v>7</v>
      </c>
      <c r="L606" s="82">
        <v>0.19574090802636421</v>
      </c>
    </row>
    <row r="607" spans="1:12" x14ac:dyDescent="0.25">
      <c r="A607" t="s">
        <v>7</v>
      </c>
      <c r="B607" s="78" t="s">
        <v>58</v>
      </c>
      <c r="C607" s="78" t="s">
        <v>40</v>
      </c>
      <c r="D607" s="80" t="s">
        <v>40</v>
      </c>
      <c r="E607" s="80" t="s">
        <v>40</v>
      </c>
      <c r="F607" t="s">
        <v>40</v>
      </c>
      <c r="G607" t="s">
        <v>31</v>
      </c>
      <c r="H607" t="s">
        <v>4</v>
      </c>
      <c r="I607" s="74" t="s">
        <v>29</v>
      </c>
      <c r="J607" s="75">
        <v>86445</v>
      </c>
      <c r="K607" s="69">
        <v>6.8</v>
      </c>
      <c r="L607" s="82">
        <v>0.69305144671332708</v>
      </c>
    </row>
    <row r="608" spans="1:12" x14ac:dyDescent="0.25">
      <c r="A608" t="s">
        <v>7</v>
      </c>
      <c r="B608" s="78" t="s">
        <v>40</v>
      </c>
      <c r="C608" s="78" t="s">
        <v>40</v>
      </c>
      <c r="D608" s="80" t="s">
        <v>40</v>
      </c>
      <c r="E608" s="77" t="s">
        <v>42</v>
      </c>
      <c r="F608" t="s">
        <v>40</v>
      </c>
      <c r="G608" t="s">
        <v>32</v>
      </c>
      <c r="H608" t="s">
        <v>4</v>
      </c>
      <c r="I608" s="74" t="s">
        <v>34</v>
      </c>
      <c r="J608" s="75">
        <v>89067</v>
      </c>
      <c r="K608" s="69">
        <v>6.8</v>
      </c>
      <c r="L608" s="82">
        <v>7.1672107771700508E-2</v>
      </c>
    </row>
    <row r="609" spans="1:12" x14ac:dyDescent="0.25">
      <c r="A609" t="s">
        <v>7</v>
      </c>
      <c r="B609" s="78" t="s">
        <v>40</v>
      </c>
      <c r="C609" s="78" t="s">
        <v>40</v>
      </c>
      <c r="D609" s="80" t="s">
        <v>40</v>
      </c>
      <c r="E609" s="77" t="s">
        <v>43</v>
      </c>
      <c r="F609" t="s">
        <v>40</v>
      </c>
      <c r="G609" t="s">
        <v>32</v>
      </c>
      <c r="H609" t="s">
        <v>4</v>
      </c>
      <c r="I609" s="74" t="s">
        <v>36</v>
      </c>
      <c r="J609" s="75">
        <v>91421</v>
      </c>
      <c r="K609" s="69">
        <v>6.6</v>
      </c>
      <c r="L609" s="82">
        <v>1</v>
      </c>
    </row>
    <row r="610" spans="1:12" x14ac:dyDescent="0.25">
      <c r="A610" t="s">
        <v>7</v>
      </c>
      <c r="B610" s="78" t="s">
        <v>61</v>
      </c>
      <c r="C610" s="78" t="s">
        <v>40</v>
      </c>
      <c r="D610" s="80" t="s">
        <v>40</v>
      </c>
      <c r="E610" s="80" t="s">
        <v>40</v>
      </c>
      <c r="F610" t="s">
        <v>40</v>
      </c>
      <c r="G610" t="s">
        <v>5</v>
      </c>
      <c r="H610" t="s">
        <v>4</v>
      </c>
      <c r="I610" s="74" t="s">
        <v>35</v>
      </c>
      <c r="J610" s="75">
        <v>92209</v>
      </c>
      <c r="K610" s="69">
        <v>6.6</v>
      </c>
      <c r="L610" s="82">
        <v>0.35180175883710729</v>
      </c>
    </row>
    <row r="611" spans="1:12" x14ac:dyDescent="0.25">
      <c r="A611" t="s">
        <v>7</v>
      </c>
      <c r="B611" s="78" t="s">
        <v>40</v>
      </c>
      <c r="C611" s="78" t="s">
        <v>40</v>
      </c>
      <c r="D611" s="80" t="s">
        <v>40</v>
      </c>
      <c r="E611" s="77" t="s">
        <v>47</v>
      </c>
      <c r="F611" t="s">
        <v>40</v>
      </c>
      <c r="G611" t="s">
        <v>31</v>
      </c>
      <c r="H611" t="s">
        <v>4</v>
      </c>
      <c r="I611" s="74" t="s">
        <v>29</v>
      </c>
      <c r="J611" s="75">
        <v>92260</v>
      </c>
      <c r="K611" s="69">
        <v>6.6</v>
      </c>
      <c r="L611" s="82">
        <v>0.59713664371148967</v>
      </c>
    </row>
    <row r="612" spans="1:12" x14ac:dyDescent="0.25">
      <c r="A612" t="s">
        <v>7</v>
      </c>
      <c r="B612" s="78" t="s">
        <v>57</v>
      </c>
      <c r="C612" s="78" t="s">
        <v>40</v>
      </c>
      <c r="D612" s="80" t="s">
        <v>40</v>
      </c>
      <c r="E612" s="80" t="s">
        <v>40</v>
      </c>
      <c r="F612" t="s">
        <v>40</v>
      </c>
      <c r="G612" t="s">
        <v>32</v>
      </c>
      <c r="H612" t="s">
        <v>4</v>
      </c>
      <c r="I612" s="74" t="s">
        <v>34</v>
      </c>
      <c r="J612" s="75">
        <v>93263</v>
      </c>
      <c r="K612" s="69">
        <v>6.6</v>
      </c>
      <c r="L612" s="82">
        <v>6.8773560417907983E-2</v>
      </c>
    </row>
    <row r="613" spans="1:12" x14ac:dyDescent="0.25">
      <c r="A613" t="s">
        <v>7</v>
      </c>
      <c r="B613" s="78" t="s">
        <v>40</v>
      </c>
      <c r="C613" s="78" t="s">
        <v>40</v>
      </c>
      <c r="D613" s="80" t="s">
        <v>40</v>
      </c>
      <c r="E613" s="77" t="s">
        <v>47</v>
      </c>
      <c r="F613" t="s">
        <v>40</v>
      </c>
      <c r="G613" t="s">
        <v>32</v>
      </c>
      <c r="H613" t="s">
        <v>4</v>
      </c>
      <c r="I613" s="74" t="s">
        <v>35</v>
      </c>
      <c r="J613" s="75">
        <v>101239</v>
      </c>
      <c r="K613" s="69">
        <v>6.3</v>
      </c>
      <c r="L613" s="82">
        <v>0.55446992392667604</v>
      </c>
    </row>
    <row r="614" spans="1:12" x14ac:dyDescent="0.25">
      <c r="A614" t="s">
        <v>7</v>
      </c>
      <c r="B614" s="78" t="s">
        <v>61</v>
      </c>
      <c r="C614" s="78" t="s">
        <v>40</v>
      </c>
      <c r="D614" s="80" t="s">
        <v>40</v>
      </c>
      <c r="E614" s="80" t="s">
        <v>40</v>
      </c>
      <c r="F614" t="s">
        <v>40</v>
      </c>
      <c r="G614" t="s">
        <v>31</v>
      </c>
      <c r="H614" t="s">
        <v>4</v>
      </c>
      <c r="I614" s="74" t="s">
        <v>36</v>
      </c>
      <c r="J614" s="75">
        <v>106127</v>
      </c>
      <c r="K614" s="69">
        <v>6.3</v>
      </c>
      <c r="L614" s="82">
        <v>1</v>
      </c>
    </row>
    <row r="615" spans="1:12" x14ac:dyDescent="0.25">
      <c r="A615" t="s">
        <v>7</v>
      </c>
      <c r="B615" s="78" t="s">
        <v>40</v>
      </c>
      <c r="C615" s="78" t="s">
        <v>40</v>
      </c>
      <c r="D615" s="80" t="s">
        <v>40</v>
      </c>
      <c r="E615" s="77" t="s">
        <v>43</v>
      </c>
      <c r="F615" t="s">
        <v>40</v>
      </c>
      <c r="G615" t="s">
        <v>5</v>
      </c>
      <c r="H615" t="s">
        <v>4</v>
      </c>
      <c r="I615" s="74" t="s">
        <v>35</v>
      </c>
      <c r="J615" s="75">
        <v>107709</v>
      </c>
      <c r="K615" s="69">
        <v>6.3</v>
      </c>
      <c r="L615" s="82">
        <v>0.39926085457665944</v>
      </c>
    </row>
    <row r="616" spans="1:12" x14ac:dyDescent="0.25">
      <c r="A616" t="s">
        <v>7</v>
      </c>
      <c r="B616" s="78" t="s">
        <v>40</v>
      </c>
      <c r="C616" s="78" t="s">
        <v>40</v>
      </c>
      <c r="D616" s="80" t="s">
        <v>40</v>
      </c>
      <c r="E616" s="77" t="s">
        <v>43</v>
      </c>
      <c r="F616" t="s">
        <v>40</v>
      </c>
      <c r="G616" t="s">
        <v>31</v>
      </c>
      <c r="H616" t="s">
        <v>4</v>
      </c>
      <c r="I616" s="74" t="s">
        <v>29</v>
      </c>
      <c r="J616" s="75">
        <v>112166</v>
      </c>
      <c r="K616" s="69">
        <v>6.3</v>
      </c>
      <c r="L616" s="82">
        <v>0.62890944771516677</v>
      </c>
    </row>
    <row r="617" spans="1:12" x14ac:dyDescent="0.25">
      <c r="A617" s="76" t="s">
        <v>7</v>
      </c>
      <c r="B617" s="78" t="s">
        <v>40</v>
      </c>
      <c r="C617" s="78" t="s">
        <v>40</v>
      </c>
      <c r="D617" s="80" t="s">
        <v>40</v>
      </c>
      <c r="E617" t="s">
        <v>39</v>
      </c>
      <c r="F617" t="s">
        <v>40</v>
      </c>
      <c r="G617" s="76" t="s">
        <v>32</v>
      </c>
      <c r="H617" t="s">
        <v>4</v>
      </c>
      <c r="I617" s="76" t="s">
        <v>34</v>
      </c>
      <c r="J617" s="75">
        <v>115047</v>
      </c>
      <c r="K617" s="69">
        <v>6.3</v>
      </c>
      <c r="L617" s="82">
        <v>0.11070961856390339</v>
      </c>
    </row>
    <row r="618" spans="1:12" x14ac:dyDescent="0.25">
      <c r="A618" s="74" t="s">
        <v>7</v>
      </c>
      <c r="B618" s="78" t="s">
        <v>40</v>
      </c>
      <c r="C618" s="78" t="s">
        <v>40</v>
      </c>
      <c r="D618" s="80" t="s">
        <v>40</v>
      </c>
      <c r="E618" s="77" t="s">
        <v>41</v>
      </c>
      <c r="F618" t="s">
        <v>40</v>
      </c>
      <c r="G618" s="74" t="s">
        <v>5</v>
      </c>
      <c r="H618" t="s">
        <v>4</v>
      </c>
      <c r="I618" s="74" t="s">
        <v>36</v>
      </c>
      <c r="J618" s="75">
        <v>117047</v>
      </c>
      <c r="K618" s="69">
        <v>6.3</v>
      </c>
      <c r="L618" s="82">
        <v>1</v>
      </c>
    </row>
    <row r="619" spans="1:12" x14ac:dyDescent="0.25">
      <c r="A619" t="s">
        <v>7</v>
      </c>
      <c r="B619" s="78" t="s">
        <v>59</v>
      </c>
      <c r="C619" s="78" t="s">
        <v>40</v>
      </c>
      <c r="D619" s="80" t="s">
        <v>40</v>
      </c>
      <c r="E619" s="80" t="s">
        <v>40</v>
      </c>
      <c r="F619" t="s">
        <v>40</v>
      </c>
      <c r="G619" t="s">
        <v>32</v>
      </c>
      <c r="H619" t="s">
        <v>4</v>
      </c>
      <c r="I619" s="74" t="s">
        <v>34</v>
      </c>
      <c r="J619" s="75">
        <v>122196</v>
      </c>
      <c r="K619" s="69">
        <v>6.3</v>
      </c>
      <c r="L619" s="82">
        <v>0.10246966689559575</v>
      </c>
    </row>
    <row r="620" spans="1:12" x14ac:dyDescent="0.25">
      <c r="A620" t="s">
        <v>7</v>
      </c>
      <c r="B620" s="78" t="s">
        <v>58</v>
      </c>
      <c r="C620" s="78" t="s">
        <v>40</v>
      </c>
      <c r="D620" s="80" t="s">
        <v>40</v>
      </c>
      <c r="E620" s="80" t="s">
        <v>40</v>
      </c>
      <c r="F620" t="s">
        <v>40</v>
      </c>
      <c r="G620" t="s">
        <v>31</v>
      </c>
      <c r="H620" t="s">
        <v>4</v>
      </c>
      <c r="I620" s="74" t="s">
        <v>36</v>
      </c>
      <c r="J620" s="75">
        <v>124731</v>
      </c>
      <c r="K620" s="69">
        <v>6.3</v>
      </c>
      <c r="L620" s="82">
        <v>1</v>
      </c>
    </row>
    <row r="621" spans="1:12" x14ac:dyDescent="0.25">
      <c r="A621" t="s">
        <v>7</v>
      </c>
      <c r="B621" s="78" t="s">
        <v>58</v>
      </c>
      <c r="C621" s="78" t="s">
        <v>40</v>
      </c>
      <c r="D621" s="80" t="s">
        <v>40</v>
      </c>
      <c r="E621" s="80" t="s">
        <v>40</v>
      </c>
      <c r="F621" t="s">
        <v>40</v>
      </c>
      <c r="G621" t="s">
        <v>5</v>
      </c>
      <c r="H621" t="s">
        <v>4</v>
      </c>
      <c r="I621" s="74" t="s">
        <v>29</v>
      </c>
      <c r="J621" s="75">
        <v>125811</v>
      </c>
      <c r="K621" s="69">
        <v>5.6</v>
      </c>
      <c r="L621" s="82">
        <v>0.62336368951473053</v>
      </c>
    </row>
    <row r="622" spans="1:12" x14ac:dyDescent="0.25">
      <c r="A622" t="s">
        <v>7</v>
      </c>
      <c r="B622" s="78" t="s">
        <v>61</v>
      </c>
      <c r="C622" s="78" t="s">
        <v>40</v>
      </c>
      <c r="D622" s="80" t="s">
        <v>40</v>
      </c>
      <c r="E622" s="80" t="s">
        <v>40</v>
      </c>
      <c r="F622" t="s">
        <v>40</v>
      </c>
      <c r="G622" t="s">
        <v>5</v>
      </c>
      <c r="H622" t="s">
        <v>4</v>
      </c>
      <c r="I622" s="74" t="s">
        <v>29</v>
      </c>
      <c r="J622" s="75">
        <v>131086</v>
      </c>
      <c r="K622" s="69">
        <v>5.6</v>
      </c>
      <c r="L622" s="82">
        <v>0.50012781137330464</v>
      </c>
    </row>
    <row r="623" spans="1:12" x14ac:dyDescent="0.25">
      <c r="A623" t="s">
        <v>7</v>
      </c>
      <c r="B623" s="78" t="s">
        <v>40</v>
      </c>
      <c r="C623" s="78" t="s">
        <v>40</v>
      </c>
      <c r="D623" s="80" t="s">
        <v>40</v>
      </c>
      <c r="E623" s="77" t="s">
        <v>42</v>
      </c>
      <c r="F623" t="s">
        <v>40</v>
      </c>
      <c r="G623" t="s">
        <v>31</v>
      </c>
      <c r="H623" t="s">
        <v>4</v>
      </c>
      <c r="I623" s="74" t="s">
        <v>34</v>
      </c>
      <c r="J623" s="75">
        <v>133206</v>
      </c>
      <c r="K623" s="69">
        <v>5.6</v>
      </c>
      <c r="L623" s="82">
        <v>8.7785975306363867E-2</v>
      </c>
    </row>
    <row r="624" spans="1:12" x14ac:dyDescent="0.25">
      <c r="A624" t="s">
        <v>7</v>
      </c>
      <c r="B624" s="78" t="s">
        <v>40</v>
      </c>
      <c r="C624" s="78" t="s">
        <v>40</v>
      </c>
      <c r="D624" s="80" t="s">
        <v>40</v>
      </c>
      <c r="E624" s="77" t="s">
        <v>43</v>
      </c>
      <c r="F624" t="s">
        <v>40</v>
      </c>
      <c r="G624" t="s">
        <v>5</v>
      </c>
      <c r="H624" t="s">
        <v>4</v>
      </c>
      <c r="I624" s="74" t="s">
        <v>29</v>
      </c>
      <c r="J624" s="75">
        <v>142203</v>
      </c>
      <c r="K624" s="69">
        <v>5.6</v>
      </c>
      <c r="L624" s="82">
        <v>0.52712485774972107</v>
      </c>
    </row>
    <row r="625" spans="1:12" x14ac:dyDescent="0.25">
      <c r="A625" t="s">
        <v>7</v>
      </c>
      <c r="B625" s="78" t="s">
        <v>57</v>
      </c>
      <c r="C625" s="78" t="s">
        <v>40</v>
      </c>
      <c r="D625" s="80" t="s">
        <v>40</v>
      </c>
      <c r="E625" s="80" t="s">
        <v>40</v>
      </c>
      <c r="F625" t="s">
        <v>40</v>
      </c>
      <c r="G625" t="s">
        <v>31</v>
      </c>
      <c r="H625" t="s">
        <v>4</v>
      </c>
      <c r="I625" s="74" t="s">
        <v>34</v>
      </c>
      <c r="J625" s="75">
        <v>143909</v>
      </c>
      <c r="K625" s="69">
        <v>5.6</v>
      </c>
      <c r="L625" s="82">
        <v>8.3484163945914458E-2</v>
      </c>
    </row>
    <row r="626" spans="1:12" x14ac:dyDescent="0.25">
      <c r="A626" t="s">
        <v>7</v>
      </c>
      <c r="B626" s="78" t="s">
        <v>40</v>
      </c>
      <c r="C626" s="78" t="s">
        <v>40</v>
      </c>
      <c r="D626" s="80" t="s">
        <v>40</v>
      </c>
      <c r="E626" s="77" t="s">
        <v>47</v>
      </c>
      <c r="F626" t="s">
        <v>40</v>
      </c>
      <c r="G626" t="s">
        <v>5</v>
      </c>
      <c r="H626" t="s">
        <v>4</v>
      </c>
      <c r="I626" s="74" t="s">
        <v>35</v>
      </c>
      <c r="J626" s="75">
        <v>146703</v>
      </c>
      <c r="K626" s="69">
        <v>5.6</v>
      </c>
      <c r="L626" s="82">
        <v>0.43520295706500617</v>
      </c>
    </row>
    <row r="627" spans="1:12" x14ac:dyDescent="0.25">
      <c r="A627" t="s">
        <v>7</v>
      </c>
      <c r="B627" s="78" t="s">
        <v>40</v>
      </c>
      <c r="C627" s="78" t="s">
        <v>40</v>
      </c>
      <c r="D627" s="80" t="s">
        <v>40</v>
      </c>
      <c r="E627" s="77" t="s">
        <v>47</v>
      </c>
      <c r="F627" t="s">
        <v>40</v>
      </c>
      <c r="G627" t="s">
        <v>31</v>
      </c>
      <c r="H627" t="s">
        <v>4</v>
      </c>
      <c r="I627" s="74" t="s">
        <v>36</v>
      </c>
      <c r="J627" s="75">
        <v>154504</v>
      </c>
      <c r="K627" s="69">
        <v>5.0999999999999996</v>
      </c>
      <c r="L627" s="82">
        <v>1</v>
      </c>
    </row>
    <row r="628" spans="1:12" x14ac:dyDescent="0.25">
      <c r="A628" t="s">
        <v>7</v>
      </c>
      <c r="B628" s="78" t="s">
        <v>61</v>
      </c>
      <c r="C628" s="78" t="s">
        <v>40</v>
      </c>
      <c r="D628" s="80" t="s">
        <v>40</v>
      </c>
      <c r="E628" s="80" t="s">
        <v>40</v>
      </c>
      <c r="F628" t="s">
        <v>40</v>
      </c>
      <c r="G628" t="s">
        <v>32</v>
      </c>
      <c r="H628" t="s">
        <v>4</v>
      </c>
      <c r="I628" s="74" t="s">
        <v>36</v>
      </c>
      <c r="J628" s="75">
        <v>155978</v>
      </c>
      <c r="K628" s="69">
        <v>5.0999999999999996</v>
      </c>
      <c r="L628" s="82">
        <v>1</v>
      </c>
    </row>
    <row r="629" spans="1:12" x14ac:dyDescent="0.25">
      <c r="A629" s="76" t="s">
        <v>7</v>
      </c>
      <c r="B629" s="78" t="s">
        <v>40</v>
      </c>
      <c r="C629" s="78" t="s">
        <v>40</v>
      </c>
      <c r="D629" s="80" t="s">
        <v>40</v>
      </c>
      <c r="E629" s="77" t="s">
        <v>47</v>
      </c>
      <c r="F629" t="s">
        <v>40</v>
      </c>
      <c r="G629" s="76" t="s">
        <v>5</v>
      </c>
      <c r="H629" t="s">
        <v>4</v>
      </c>
      <c r="I629" s="76" t="s">
        <v>29</v>
      </c>
      <c r="J629" s="75">
        <v>159154</v>
      </c>
      <c r="K629" s="69">
        <v>5.0999999999999996</v>
      </c>
      <c r="L629" s="82">
        <v>0.4721395706203963</v>
      </c>
    </row>
    <row r="630" spans="1:12" x14ac:dyDescent="0.25">
      <c r="A630" t="s">
        <v>7</v>
      </c>
      <c r="B630" s="78" t="s">
        <v>40</v>
      </c>
      <c r="C630" s="78" t="s">
        <v>40</v>
      </c>
      <c r="D630" s="80" t="s">
        <v>40</v>
      </c>
      <c r="E630" s="77" t="s">
        <v>43</v>
      </c>
      <c r="F630" t="s">
        <v>40</v>
      </c>
      <c r="G630" t="s">
        <v>31</v>
      </c>
      <c r="H630" t="s">
        <v>4</v>
      </c>
      <c r="I630" s="74" t="s">
        <v>36</v>
      </c>
      <c r="J630" s="75">
        <v>178350</v>
      </c>
      <c r="K630" s="69">
        <v>5.0999999999999996</v>
      </c>
      <c r="L630" s="82">
        <v>1</v>
      </c>
    </row>
    <row r="631" spans="1:12" x14ac:dyDescent="0.25">
      <c r="A631" t="s">
        <v>7</v>
      </c>
      <c r="B631" s="78" t="s">
        <v>40</v>
      </c>
      <c r="C631" s="78" t="s">
        <v>40</v>
      </c>
      <c r="D631" s="80" t="s">
        <v>40</v>
      </c>
      <c r="E631" s="77" t="s">
        <v>47</v>
      </c>
      <c r="F631" t="s">
        <v>40</v>
      </c>
      <c r="G631" t="s">
        <v>32</v>
      </c>
      <c r="H631" t="s">
        <v>4</v>
      </c>
      <c r="I631" s="74" t="s">
        <v>36</v>
      </c>
      <c r="J631" s="75">
        <v>182587</v>
      </c>
      <c r="K631" s="69">
        <v>5.0999999999999996</v>
      </c>
      <c r="L631" s="82">
        <v>1</v>
      </c>
    </row>
    <row r="632" spans="1:12" x14ac:dyDescent="0.25">
      <c r="A632" t="s">
        <v>7</v>
      </c>
      <c r="B632" s="78" t="s">
        <v>40</v>
      </c>
      <c r="C632" s="78" t="s">
        <v>40</v>
      </c>
      <c r="D632" s="80" t="s">
        <v>40</v>
      </c>
      <c r="E632" t="s">
        <v>39</v>
      </c>
      <c r="F632" t="s">
        <v>40</v>
      </c>
      <c r="G632" t="s">
        <v>5</v>
      </c>
      <c r="H632" t="s">
        <v>4</v>
      </c>
      <c r="I632" s="74" t="s">
        <v>34</v>
      </c>
      <c r="J632" s="75">
        <v>188111</v>
      </c>
      <c r="K632" s="69">
        <v>5.0999999999999996</v>
      </c>
      <c r="L632" s="82">
        <v>0.1290531714625994</v>
      </c>
    </row>
    <row r="633" spans="1:12" x14ac:dyDescent="0.25">
      <c r="A633" t="s">
        <v>7</v>
      </c>
      <c r="B633" s="78" t="s">
        <v>59</v>
      </c>
      <c r="C633" s="78" t="s">
        <v>40</v>
      </c>
      <c r="D633" s="80" t="s">
        <v>40</v>
      </c>
      <c r="E633" s="80" t="s">
        <v>40</v>
      </c>
      <c r="F633" t="s">
        <v>40</v>
      </c>
      <c r="G633" t="s">
        <v>5</v>
      </c>
      <c r="H633" t="s">
        <v>4</v>
      </c>
      <c r="I633" s="74" t="s">
        <v>34</v>
      </c>
      <c r="J633" s="75">
        <v>191511</v>
      </c>
      <c r="K633" s="69">
        <v>5.0999999999999996</v>
      </c>
      <c r="L633" s="82">
        <v>0.12072955548228845</v>
      </c>
    </row>
    <row r="634" spans="1:12" x14ac:dyDescent="0.25">
      <c r="A634" s="74" t="s">
        <v>7</v>
      </c>
      <c r="B634" s="78" t="s">
        <v>58</v>
      </c>
      <c r="C634" s="78" t="s">
        <v>40</v>
      </c>
      <c r="D634" s="80" t="s">
        <v>40</v>
      </c>
      <c r="E634" s="80" t="s">
        <v>40</v>
      </c>
      <c r="F634" t="s">
        <v>40</v>
      </c>
      <c r="G634" s="74" t="s">
        <v>5</v>
      </c>
      <c r="H634" t="s">
        <v>4</v>
      </c>
      <c r="I634" s="74" t="s">
        <v>36</v>
      </c>
      <c r="J634" s="75">
        <v>201826</v>
      </c>
      <c r="K634" s="69">
        <v>4.4000000000000004</v>
      </c>
      <c r="L634" s="82">
        <v>1</v>
      </c>
    </row>
    <row r="635" spans="1:12" x14ac:dyDescent="0.25">
      <c r="A635" t="s">
        <v>7</v>
      </c>
      <c r="B635" s="78" t="s">
        <v>40</v>
      </c>
      <c r="C635" s="78" t="s">
        <v>40</v>
      </c>
      <c r="D635" s="80" t="s">
        <v>40</v>
      </c>
      <c r="E635" s="77" t="s">
        <v>42</v>
      </c>
      <c r="F635" t="s">
        <v>40</v>
      </c>
      <c r="G635" t="s">
        <v>5</v>
      </c>
      <c r="H635" t="s">
        <v>4</v>
      </c>
      <c r="I635" s="74" t="s">
        <v>34</v>
      </c>
      <c r="J635" s="75">
        <v>222273</v>
      </c>
      <c r="K635" s="69">
        <v>4.4000000000000004</v>
      </c>
      <c r="L635" s="82">
        <v>8.0530894577579906E-2</v>
      </c>
    </row>
    <row r="636" spans="1:12" x14ac:dyDescent="0.25">
      <c r="A636" t="s">
        <v>7</v>
      </c>
      <c r="B636" s="78" t="s">
        <v>57</v>
      </c>
      <c r="C636" s="78" t="s">
        <v>40</v>
      </c>
      <c r="D636" s="80" t="s">
        <v>40</v>
      </c>
      <c r="E636" s="80" t="s">
        <v>40</v>
      </c>
      <c r="F636" t="s">
        <v>40</v>
      </c>
      <c r="G636" t="s">
        <v>5</v>
      </c>
      <c r="H636" t="s">
        <v>4</v>
      </c>
      <c r="I636" s="74" t="s">
        <v>34</v>
      </c>
      <c r="J636" s="75">
        <v>237172</v>
      </c>
      <c r="K636" s="69">
        <v>4.4000000000000004</v>
      </c>
      <c r="L636" s="82">
        <v>7.7006996385568766E-2</v>
      </c>
    </row>
    <row r="637" spans="1:12" x14ac:dyDescent="0.25">
      <c r="A637" t="s">
        <v>7</v>
      </c>
      <c r="B637" s="78" t="s">
        <v>40</v>
      </c>
      <c r="C637" s="78" t="s">
        <v>40</v>
      </c>
      <c r="D637" s="80" t="s">
        <v>40</v>
      </c>
      <c r="E637" s="77" t="s">
        <v>48</v>
      </c>
      <c r="F637" t="s">
        <v>40</v>
      </c>
      <c r="G637" t="s">
        <v>32</v>
      </c>
      <c r="H637" t="s">
        <v>4</v>
      </c>
      <c r="I637" s="74" t="s">
        <v>34</v>
      </c>
      <c r="J637" s="75">
        <v>244323</v>
      </c>
      <c r="K637" s="69">
        <v>4.4000000000000004</v>
      </c>
      <c r="L637" s="82">
        <v>8.8021359472339467E-2</v>
      </c>
    </row>
    <row r="638" spans="1:12" x14ac:dyDescent="0.25">
      <c r="A638" t="s">
        <v>7</v>
      </c>
      <c r="B638" s="78" t="s">
        <v>62</v>
      </c>
      <c r="C638" s="78" t="s">
        <v>40</v>
      </c>
      <c r="D638" s="80" t="s">
        <v>40</v>
      </c>
      <c r="E638" s="80" t="s">
        <v>40</v>
      </c>
      <c r="F638" t="s">
        <v>40</v>
      </c>
      <c r="G638" t="s">
        <v>32</v>
      </c>
      <c r="H638" t="s">
        <v>4</v>
      </c>
      <c r="I638" s="74" t="s">
        <v>34</v>
      </c>
      <c r="J638" s="75">
        <v>245349</v>
      </c>
      <c r="K638" s="69">
        <v>4.4000000000000004</v>
      </c>
      <c r="L638" s="82">
        <v>8.8202051285738423E-2</v>
      </c>
    </row>
    <row r="639" spans="1:12" x14ac:dyDescent="0.25">
      <c r="A639" t="s">
        <v>7</v>
      </c>
      <c r="B639" s="78" t="s">
        <v>59</v>
      </c>
      <c r="C639" s="78" t="s">
        <v>40</v>
      </c>
      <c r="D639" s="80" t="s">
        <v>40</v>
      </c>
      <c r="E639" s="80" t="s">
        <v>40</v>
      </c>
      <c r="F639" t="s">
        <v>40</v>
      </c>
      <c r="G639" t="s">
        <v>31</v>
      </c>
      <c r="H639" t="s">
        <v>4</v>
      </c>
      <c r="I639" s="74" t="s">
        <v>29</v>
      </c>
      <c r="J639" s="75">
        <v>248118</v>
      </c>
      <c r="K639" s="69">
        <v>4.4000000000000004</v>
      </c>
      <c r="L639" s="82">
        <v>0.630105746472578</v>
      </c>
    </row>
    <row r="640" spans="1:12" x14ac:dyDescent="0.25">
      <c r="A640" t="s">
        <v>7</v>
      </c>
      <c r="B640" s="78" t="s">
        <v>40</v>
      </c>
      <c r="C640" s="78" t="s">
        <v>40</v>
      </c>
      <c r="D640" s="80" t="s">
        <v>40</v>
      </c>
      <c r="E640" s="77" t="s">
        <v>48</v>
      </c>
      <c r="F640" t="s">
        <v>40</v>
      </c>
      <c r="G640" t="s">
        <v>31</v>
      </c>
      <c r="H640" t="s">
        <v>4</v>
      </c>
      <c r="I640" s="74" t="s">
        <v>34</v>
      </c>
      <c r="J640" s="75">
        <v>252420</v>
      </c>
      <c r="K640" s="69">
        <v>3.9</v>
      </c>
      <c r="L640" s="82">
        <v>0.10755391330580216</v>
      </c>
    </row>
    <row r="641" spans="1:12" x14ac:dyDescent="0.25">
      <c r="A641" s="76" t="s">
        <v>7</v>
      </c>
      <c r="B641" s="78" t="s">
        <v>62</v>
      </c>
      <c r="C641" s="78" t="s">
        <v>40</v>
      </c>
      <c r="D641" s="80" t="s">
        <v>40</v>
      </c>
      <c r="E641" s="80" t="s">
        <v>40</v>
      </c>
      <c r="F641" t="s">
        <v>40</v>
      </c>
      <c r="G641" s="76" t="s">
        <v>31</v>
      </c>
      <c r="H641" t="s">
        <v>4</v>
      </c>
      <c r="I641" s="76" t="s">
        <v>34</v>
      </c>
      <c r="J641" s="75">
        <v>252465</v>
      </c>
      <c r="K641" s="69">
        <v>3.9</v>
      </c>
      <c r="L641" s="82">
        <v>0.10750428586393053</v>
      </c>
    </row>
    <row r="642" spans="1:12" x14ac:dyDescent="0.25">
      <c r="A642" s="74" t="s">
        <v>7</v>
      </c>
      <c r="B642" s="78" t="s">
        <v>61</v>
      </c>
      <c r="C642" s="78" t="s">
        <v>40</v>
      </c>
      <c r="D642" s="80" t="s">
        <v>40</v>
      </c>
      <c r="E642" s="80" t="s">
        <v>40</v>
      </c>
      <c r="F642" t="s">
        <v>40</v>
      </c>
      <c r="G642" s="74" t="s">
        <v>5</v>
      </c>
      <c r="H642" t="s">
        <v>4</v>
      </c>
      <c r="I642" s="74" t="s">
        <v>36</v>
      </c>
      <c r="J642" s="75">
        <v>262105</v>
      </c>
      <c r="K642" s="69">
        <v>3.9</v>
      </c>
      <c r="L642" s="82">
        <v>1</v>
      </c>
    </row>
    <row r="643" spans="1:12" x14ac:dyDescent="0.25">
      <c r="A643" t="s">
        <v>7</v>
      </c>
      <c r="B643" s="78" t="s">
        <v>40</v>
      </c>
      <c r="C643" s="78" t="s">
        <v>40</v>
      </c>
      <c r="D643" s="80" t="s">
        <v>40</v>
      </c>
      <c r="E643" t="s">
        <v>39</v>
      </c>
      <c r="F643" t="s">
        <v>40</v>
      </c>
      <c r="G643" t="s">
        <v>31</v>
      </c>
      <c r="H643" t="s">
        <v>4</v>
      </c>
      <c r="I643" s="74" t="s">
        <v>29</v>
      </c>
      <c r="J643" s="75">
        <v>263475</v>
      </c>
      <c r="K643" s="69">
        <v>3.9</v>
      </c>
      <c r="L643" s="82">
        <v>0.62965113778121906</v>
      </c>
    </row>
    <row r="644" spans="1:12" x14ac:dyDescent="0.25">
      <c r="A644" s="74" t="s">
        <v>7</v>
      </c>
      <c r="B644" s="78" t="s">
        <v>40</v>
      </c>
      <c r="C644" s="78" t="s">
        <v>40</v>
      </c>
      <c r="D644" s="80" t="s">
        <v>40</v>
      </c>
      <c r="E644" s="77" t="s">
        <v>43</v>
      </c>
      <c r="F644" t="s">
        <v>40</v>
      </c>
      <c r="G644" s="74" t="s">
        <v>5</v>
      </c>
      <c r="H644" t="s">
        <v>4</v>
      </c>
      <c r="I644" s="74" t="s">
        <v>36</v>
      </c>
      <c r="J644" s="75">
        <v>269771</v>
      </c>
      <c r="K644" s="69">
        <v>3.9</v>
      </c>
      <c r="L644" s="82">
        <v>1</v>
      </c>
    </row>
    <row r="645" spans="1:12" x14ac:dyDescent="0.25">
      <c r="A645" t="s">
        <v>7</v>
      </c>
      <c r="B645" s="78" t="s">
        <v>40</v>
      </c>
      <c r="C645" s="78" t="s">
        <v>40</v>
      </c>
      <c r="D645" s="80" t="s">
        <v>40</v>
      </c>
      <c r="E645" s="77" t="s">
        <v>42</v>
      </c>
      <c r="F645" t="s">
        <v>40</v>
      </c>
      <c r="G645" t="s">
        <v>31</v>
      </c>
      <c r="H645" t="s">
        <v>4</v>
      </c>
      <c r="I645" s="74" t="s">
        <v>35</v>
      </c>
      <c r="J645" s="75">
        <v>333937</v>
      </c>
      <c r="K645" s="69">
        <v>3.5</v>
      </c>
      <c r="L645" s="82">
        <v>0.22007255856253646</v>
      </c>
    </row>
    <row r="646" spans="1:12" x14ac:dyDescent="0.25">
      <c r="A646" s="74" t="s">
        <v>7</v>
      </c>
      <c r="B646" s="78" t="s">
        <v>40</v>
      </c>
      <c r="C646" s="78" t="s">
        <v>40</v>
      </c>
      <c r="D646" s="80" t="s">
        <v>40</v>
      </c>
      <c r="E646" s="77" t="s">
        <v>47</v>
      </c>
      <c r="F646" t="s">
        <v>40</v>
      </c>
      <c r="G646" s="74" t="s">
        <v>5</v>
      </c>
      <c r="H646" t="s">
        <v>4</v>
      </c>
      <c r="I646" s="74" t="s">
        <v>36</v>
      </c>
      <c r="J646" s="75">
        <v>337091</v>
      </c>
      <c r="K646" s="69">
        <v>3.5</v>
      </c>
      <c r="L646" s="82">
        <v>1</v>
      </c>
    </row>
    <row r="647" spans="1:12" x14ac:dyDescent="0.25">
      <c r="A647" t="s">
        <v>7</v>
      </c>
      <c r="B647" s="78" t="s">
        <v>59</v>
      </c>
      <c r="C647" s="78" t="s">
        <v>40</v>
      </c>
      <c r="D647" s="80" t="s">
        <v>40</v>
      </c>
      <c r="E647" s="80" t="s">
        <v>40</v>
      </c>
      <c r="F647" t="s">
        <v>40</v>
      </c>
      <c r="G647" t="s">
        <v>31</v>
      </c>
      <c r="H647" t="s">
        <v>4</v>
      </c>
      <c r="I647" s="74" t="s">
        <v>36</v>
      </c>
      <c r="J647" s="75">
        <v>393772</v>
      </c>
      <c r="K647" s="69">
        <v>3.5</v>
      </c>
      <c r="L647" s="82">
        <v>1</v>
      </c>
    </row>
    <row r="648" spans="1:12" x14ac:dyDescent="0.25">
      <c r="A648" t="s">
        <v>7</v>
      </c>
      <c r="B648" s="78" t="s">
        <v>57</v>
      </c>
      <c r="C648" s="78" t="s">
        <v>40</v>
      </c>
      <c r="D648" s="80" t="s">
        <v>40</v>
      </c>
      <c r="E648" s="80" t="s">
        <v>40</v>
      </c>
      <c r="F648" t="s">
        <v>40</v>
      </c>
      <c r="G648" t="s">
        <v>31</v>
      </c>
      <c r="H648" t="s">
        <v>4</v>
      </c>
      <c r="I648" s="74" t="s">
        <v>35</v>
      </c>
      <c r="J648" s="75">
        <v>411885</v>
      </c>
      <c r="K648" s="69">
        <v>3.1</v>
      </c>
      <c r="L648" s="82">
        <v>0.23894179562684043</v>
      </c>
    </row>
    <row r="649" spans="1:12" x14ac:dyDescent="0.25">
      <c r="A649" t="s">
        <v>7</v>
      </c>
      <c r="B649" s="78" t="s">
        <v>40</v>
      </c>
      <c r="C649" s="78" t="s">
        <v>40</v>
      </c>
      <c r="D649" s="80" t="s">
        <v>40</v>
      </c>
      <c r="E649" t="s">
        <v>39</v>
      </c>
      <c r="F649" t="s">
        <v>40</v>
      </c>
      <c r="G649" t="s">
        <v>31</v>
      </c>
      <c r="H649" t="s">
        <v>4</v>
      </c>
      <c r="I649" s="74" t="s">
        <v>36</v>
      </c>
      <c r="J649" s="75">
        <v>418446</v>
      </c>
      <c r="K649" s="69">
        <v>3.1</v>
      </c>
      <c r="L649" s="82">
        <v>1</v>
      </c>
    </row>
    <row r="650" spans="1:12" x14ac:dyDescent="0.25">
      <c r="A650" t="s">
        <v>7</v>
      </c>
      <c r="B650" s="78" t="s">
        <v>40</v>
      </c>
      <c r="C650" s="78" t="s">
        <v>40</v>
      </c>
      <c r="D650" s="80" t="s">
        <v>40</v>
      </c>
      <c r="E650" t="s">
        <v>39</v>
      </c>
      <c r="F650" t="s">
        <v>40</v>
      </c>
      <c r="G650" t="s">
        <v>32</v>
      </c>
      <c r="H650" t="s">
        <v>4</v>
      </c>
      <c r="I650" s="74" t="s">
        <v>35</v>
      </c>
      <c r="J650" s="75">
        <v>437966</v>
      </c>
      <c r="K650" s="69">
        <v>3.1</v>
      </c>
      <c r="L650" s="82">
        <v>0.4214542648131504</v>
      </c>
    </row>
    <row r="651" spans="1:12" x14ac:dyDescent="0.25">
      <c r="A651" t="s">
        <v>7</v>
      </c>
      <c r="B651" s="78" t="s">
        <v>40</v>
      </c>
      <c r="C651" s="78" t="s">
        <v>40</v>
      </c>
      <c r="D651" s="80" t="s">
        <v>40</v>
      </c>
      <c r="E651" t="s">
        <v>39</v>
      </c>
      <c r="F651" t="s">
        <v>40</v>
      </c>
      <c r="G651" t="s">
        <v>32</v>
      </c>
      <c r="H651" t="s">
        <v>4</v>
      </c>
      <c r="I651" s="74" t="s">
        <v>29</v>
      </c>
      <c r="J651" s="75">
        <v>486165</v>
      </c>
      <c r="K651" s="69">
        <v>3.1</v>
      </c>
      <c r="L651" s="82">
        <v>0.46783611662294622</v>
      </c>
    </row>
    <row r="652" spans="1:12" x14ac:dyDescent="0.25">
      <c r="A652" t="s">
        <v>7</v>
      </c>
      <c r="B652" s="78" t="s">
        <v>40</v>
      </c>
      <c r="C652" s="78" t="s">
        <v>40</v>
      </c>
      <c r="D652" s="80" t="s">
        <v>40</v>
      </c>
      <c r="E652" s="77" t="s">
        <v>48</v>
      </c>
      <c r="F652" t="s">
        <v>40</v>
      </c>
      <c r="G652" t="s">
        <v>5</v>
      </c>
      <c r="H652" t="s">
        <v>4</v>
      </c>
      <c r="I652" s="74" t="s">
        <v>34</v>
      </c>
      <c r="J652" s="75">
        <v>496743</v>
      </c>
      <c r="K652" s="69">
        <v>3.1</v>
      </c>
      <c r="L652" s="82">
        <v>9.6970116970936854E-2</v>
      </c>
    </row>
    <row r="653" spans="1:12" x14ac:dyDescent="0.25">
      <c r="A653" t="s">
        <v>7</v>
      </c>
      <c r="B653" s="78" t="s">
        <v>62</v>
      </c>
      <c r="C653" s="78" t="s">
        <v>40</v>
      </c>
      <c r="D653" s="80" t="s">
        <v>40</v>
      </c>
      <c r="E653" s="80" t="s">
        <v>40</v>
      </c>
      <c r="F653" t="s">
        <v>40</v>
      </c>
      <c r="G653" t="s">
        <v>5</v>
      </c>
      <c r="H653" t="s">
        <v>4</v>
      </c>
      <c r="I653" s="74" t="s">
        <v>34</v>
      </c>
      <c r="J653" s="75">
        <v>497814</v>
      </c>
      <c r="K653" s="69">
        <v>3.1</v>
      </c>
      <c r="L653" s="82">
        <v>9.7038101490656684E-2</v>
      </c>
    </row>
    <row r="654" spans="1:12" x14ac:dyDescent="0.25">
      <c r="A654" t="s">
        <v>7</v>
      </c>
      <c r="B654" s="78" t="s">
        <v>40</v>
      </c>
      <c r="C654" s="78" t="s">
        <v>40</v>
      </c>
      <c r="D654" s="80" t="s">
        <v>40</v>
      </c>
      <c r="E654" t="s">
        <v>39</v>
      </c>
      <c r="F654" t="s">
        <v>40</v>
      </c>
      <c r="G654" t="s">
        <v>5</v>
      </c>
      <c r="H654" t="s">
        <v>4</v>
      </c>
      <c r="I654" s="74" t="s">
        <v>35</v>
      </c>
      <c r="J654" s="75">
        <v>519873</v>
      </c>
      <c r="K654" s="69">
        <v>2.7</v>
      </c>
      <c r="L654" s="82">
        <v>0.35665782122138495</v>
      </c>
    </row>
    <row r="655" spans="1:12" x14ac:dyDescent="0.25">
      <c r="A655" t="s">
        <v>7</v>
      </c>
      <c r="B655" s="78" t="s">
        <v>62</v>
      </c>
      <c r="C655" s="78" t="s">
        <v>40</v>
      </c>
      <c r="D655" s="80" t="s">
        <v>40</v>
      </c>
      <c r="E655" s="80" t="s">
        <v>40</v>
      </c>
      <c r="F655" t="s">
        <v>40</v>
      </c>
      <c r="G655" t="s">
        <v>31</v>
      </c>
      <c r="H655" t="s">
        <v>4</v>
      </c>
      <c r="I655" s="74" t="s">
        <v>35</v>
      </c>
      <c r="J655" s="75">
        <v>531656</v>
      </c>
      <c r="K655" s="69">
        <v>2.7</v>
      </c>
      <c r="L655" s="82">
        <v>0.22638899889202008</v>
      </c>
    </row>
    <row r="656" spans="1:12" x14ac:dyDescent="0.25">
      <c r="A656" s="76" t="s">
        <v>7</v>
      </c>
      <c r="B656" s="78" t="s">
        <v>59</v>
      </c>
      <c r="C656" s="78" t="s">
        <v>40</v>
      </c>
      <c r="D656" s="80" t="s">
        <v>40</v>
      </c>
      <c r="E656" s="80" t="s">
        <v>40</v>
      </c>
      <c r="F656" t="s">
        <v>40</v>
      </c>
      <c r="G656" s="76" t="s">
        <v>32</v>
      </c>
      <c r="H656" t="s">
        <v>4</v>
      </c>
      <c r="I656" s="76" t="s">
        <v>35</v>
      </c>
      <c r="J656" s="75">
        <v>532670</v>
      </c>
      <c r="K656" s="69">
        <v>2.7</v>
      </c>
      <c r="L656" s="82">
        <v>0.44668006698481938</v>
      </c>
    </row>
    <row r="657" spans="1:12" x14ac:dyDescent="0.25">
      <c r="A657" t="s">
        <v>7</v>
      </c>
      <c r="B657" s="78" t="s">
        <v>40</v>
      </c>
      <c r="C657" s="78" t="s">
        <v>40</v>
      </c>
      <c r="D657" s="80" t="s">
        <v>40</v>
      </c>
      <c r="E657" s="77" t="s">
        <v>48</v>
      </c>
      <c r="F657" t="s">
        <v>40</v>
      </c>
      <c r="G657" t="s">
        <v>31</v>
      </c>
      <c r="H657" t="s">
        <v>4</v>
      </c>
      <c r="I657" s="74" t="s">
        <v>35</v>
      </c>
      <c r="J657" s="75">
        <v>532982</v>
      </c>
      <c r="K657" s="69">
        <v>2.7</v>
      </c>
      <c r="L657" s="82">
        <v>0.22709888210741244</v>
      </c>
    </row>
    <row r="658" spans="1:12" x14ac:dyDescent="0.25">
      <c r="A658" t="s">
        <v>7</v>
      </c>
      <c r="B658" s="78" t="s">
        <v>59</v>
      </c>
      <c r="C658" s="78" t="s">
        <v>40</v>
      </c>
      <c r="D658" s="80" t="s">
        <v>40</v>
      </c>
      <c r="E658" s="80" t="s">
        <v>40</v>
      </c>
      <c r="F658" t="s">
        <v>40</v>
      </c>
      <c r="G658" t="s">
        <v>32</v>
      </c>
      <c r="H658" t="s">
        <v>4</v>
      </c>
      <c r="I658" s="74" t="s">
        <v>29</v>
      </c>
      <c r="J658" s="75">
        <v>537643</v>
      </c>
      <c r="K658" s="69">
        <v>2.7</v>
      </c>
      <c r="L658" s="82">
        <v>0.45085026611958484</v>
      </c>
    </row>
    <row r="659" spans="1:12" x14ac:dyDescent="0.25">
      <c r="A659" t="s">
        <v>7</v>
      </c>
      <c r="B659" s="78" t="s">
        <v>40</v>
      </c>
      <c r="C659" s="78" t="s">
        <v>40</v>
      </c>
      <c r="D659" s="80" t="s">
        <v>40</v>
      </c>
      <c r="E659" s="77" t="s">
        <v>42</v>
      </c>
      <c r="F659" t="s">
        <v>40</v>
      </c>
      <c r="G659" t="s">
        <v>32</v>
      </c>
      <c r="H659" t="s">
        <v>4</v>
      </c>
      <c r="I659" s="74" t="s">
        <v>35</v>
      </c>
      <c r="J659" s="75">
        <v>565303</v>
      </c>
      <c r="K659" s="69">
        <v>2.7</v>
      </c>
      <c r="L659" s="82">
        <v>0.45489864416299658</v>
      </c>
    </row>
    <row r="660" spans="1:12" x14ac:dyDescent="0.25">
      <c r="A660" t="s">
        <v>7</v>
      </c>
      <c r="B660" s="78" t="s">
        <v>40</v>
      </c>
      <c r="C660" s="78" t="s">
        <v>40</v>
      </c>
      <c r="D660" s="80" t="s">
        <v>40</v>
      </c>
      <c r="E660" s="77" t="s">
        <v>42</v>
      </c>
      <c r="F660" t="s">
        <v>40</v>
      </c>
      <c r="G660" t="s">
        <v>32</v>
      </c>
      <c r="H660" t="s">
        <v>4</v>
      </c>
      <c r="I660" s="74" t="s">
        <v>29</v>
      </c>
      <c r="J660" s="75">
        <v>588331</v>
      </c>
      <c r="K660" s="69">
        <v>2.7</v>
      </c>
      <c r="L660" s="82">
        <v>0.4734292480653029</v>
      </c>
    </row>
    <row r="661" spans="1:12" x14ac:dyDescent="0.25">
      <c r="A661" t="s">
        <v>7</v>
      </c>
      <c r="B661" s="78" t="s">
        <v>59</v>
      </c>
      <c r="C661" s="78" t="s">
        <v>40</v>
      </c>
      <c r="D661" s="80" t="s">
        <v>40</v>
      </c>
      <c r="E661" s="80" t="s">
        <v>40</v>
      </c>
      <c r="F661" t="s">
        <v>40</v>
      </c>
      <c r="G661" t="s">
        <v>5</v>
      </c>
      <c r="H661" t="s">
        <v>4</v>
      </c>
      <c r="I661" s="74" t="s">
        <v>35</v>
      </c>
      <c r="J661" s="75">
        <v>609009</v>
      </c>
      <c r="K661" s="69">
        <v>2.7</v>
      </c>
      <c r="L661" s="82">
        <v>0.38392252066311078</v>
      </c>
    </row>
    <row r="662" spans="1:12" x14ac:dyDescent="0.25">
      <c r="A662" t="s">
        <v>7</v>
      </c>
      <c r="B662" s="78" t="s">
        <v>57</v>
      </c>
      <c r="C662" s="78" t="s">
        <v>40</v>
      </c>
      <c r="D662" s="80" t="s">
        <v>40</v>
      </c>
      <c r="E662" s="80" t="s">
        <v>40</v>
      </c>
      <c r="F662" t="s">
        <v>40</v>
      </c>
      <c r="G662" t="s">
        <v>32</v>
      </c>
      <c r="H662" t="s">
        <v>4</v>
      </c>
      <c r="I662" s="74" t="s">
        <v>29</v>
      </c>
      <c r="J662" s="75">
        <v>616822</v>
      </c>
      <c r="K662" s="69">
        <v>2.7</v>
      </c>
      <c r="L662" s="82">
        <v>0.45485396227973407</v>
      </c>
    </row>
    <row r="663" spans="1:12" x14ac:dyDescent="0.25">
      <c r="A663" t="s">
        <v>7</v>
      </c>
      <c r="B663" s="78" t="s">
        <v>57</v>
      </c>
      <c r="C663" s="78" t="s">
        <v>40</v>
      </c>
      <c r="D663" s="80" t="s">
        <v>40</v>
      </c>
      <c r="E663" s="80" t="s">
        <v>40</v>
      </c>
      <c r="F663" t="s">
        <v>40</v>
      </c>
      <c r="G663" t="s">
        <v>32</v>
      </c>
      <c r="H663" t="s">
        <v>4</v>
      </c>
      <c r="I663" s="74" t="s">
        <v>35</v>
      </c>
      <c r="J663" s="75">
        <v>646003</v>
      </c>
      <c r="K663" s="69">
        <v>2.7</v>
      </c>
      <c r="L663" s="82">
        <v>0.47637247730235793</v>
      </c>
    </row>
    <row r="664" spans="1:12" x14ac:dyDescent="0.25">
      <c r="A664" t="s">
        <v>7</v>
      </c>
      <c r="B664" s="78" t="s">
        <v>40</v>
      </c>
      <c r="C664" s="78" t="s">
        <v>40</v>
      </c>
      <c r="D664" s="80" t="s">
        <v>40</v>
      </c>
      <c r="E664" t="s">
        <v>39</v>
      </c>
      <c r="F664" t="s">
        <v>40</v>
      </c>
      <c r="G664" t="s">
        <v>5</v>
      </c>
      <c r="H664" t="s">
        <v>4</v>
      </c>
      <c r="I664" s="74" t="s">
        <v>29</v>
      </c>
      <c r="J664" s="75">
        <v>749640</v>
      </c>
      <c r="K664" s="69">
        <v>2.7</v>
      </c>
      <c r="L664" s="82">
        <v>0.51428900731601568</v>
      </c>
    </row>
    <row r="665" spans="1:12" x14ac:dyDescent="0.25">
      <c r="A665" t="s">
        <v>7</v>
      </c>
      <c r="B665" s="78" t="s">
        <v>59</v>
      </c>
      <c r="C665" s="78" t="s">
        <v>40</v>
      </c>
      <c r="D665" s="80" t="s">
        <v>40</v>
      </c>
      <c r="E665" s="80" t="s">
        <v>40</v>
      </c>
      <c r="F665" t="s">
        <v>40</v>
      </c>
      <c r="G665" t="s">
        <v>5</v>
      </c>
      <c r="H665" t="s">
        <v>4</v>
      </c>
      <c r="I665" s="74" t="s">
        <v>29</v>
      </c>
      <c r="J665" s="75">
        <v>785761</v>
      </c>
      <c r="K665" s="69">
        <v>2.2000000000000002</v>
      </c>
      <c r="L665" s="82">
        <v>0.4953479238546008</v>
      </c>
    </row>
    <row r="666" spans="1:12" x14ac:dyDescent="0.25">
      <c r="A666" t="s">
        <v>7</v>
      </c>
      <c r="B666" s="78" t="s">
        <v>40</v>
      </c>
      <c r="C666" s="78" t="s">
        <v>40</v>
      </c>
      <c r="D666" s="80" t="s">
        <v>40</v>
      </c>
      <c r="E666" s="77" t="s">
        <v>42</v>
      </c>
      <c r="F666" t="s">
        <v>40</v>
      </c>
      <c r="G666" t="s">
        <v>5</v>
      </c>
      <c r="H666" t="s">
        <v>4</v>
      </c>
      <c r="I666" s="74" t="s">
        <v>35</v>
      </c>
      <c r="J666" s="75">
        <v>899240</v>
      </c>
      <c r="K666" s="69">
        <v>2.2000000000000002</v>
      </c>
      <c r="L666" s="82">
        <v>0.32580026201987178</v>
      </c>
    </row>
    <row r="667" spans="1:12" x14ac:dyDescent="0.25">
      <c r="A667" t="s">
        <v>7</v>
      </c>
      <c r="B667" s="78" t="s">
        <v>40</v>
      </c>
      <c r="C667" s="78" t="s">
        <v>40</v>
      </c>
      <c r="D667" s="80" t="s">
        <v>40</v>
      </c>
      <c r="E667" t="s">
        <v>39</v>
      </c>
      <c r="F667" t="s">
        <v>40</v>
      </c>
      <c r="G667" t="s">
        <v>32</v>
      </c>
      <c r="H667" t="s">
        <v>4</v>
      </c>
      <c r="I667" s="74" t="s">
        <v>36</v>
      </c>
      <c r="J667" s="75">
        <v>1039178</v>
      </c>
      <c r="K667" s="69">
        <v>1.8</v>
      </c>
      <c r="L667" s="82">
        <v>1</v>
      </c>
    </row>
    <row r="668" spans="1:12" x14ac:dyDescent="0.25">
      <c r="A668" s="76" t="s">
        <v>7</v>
      </c>
      <c r="B668" s="78" t="s">
        <v>40</v>
      </c>
      <c r="C668" s="78" t="s">
        <v>40</v>
      </c>
      <c r="D668" s="80" t="s">
        <v>40</v>
      </c>
      <c r="E668" s="77" t="s">
        <v>42</v>
      </c>
      <c r="F668" t="s">
        <v>40</v>
      </c>
      <c r="G668" s="76" t="s">
        <v>31</v>
      </c>
      <c r="H668" t="s">
        <v>4</v>
      </c>
      <c r="I668" s="76" t="s">
        <v>29</v>
      </c>
      <c r="J668" s="75">
        <v>1050252</v>
      </c>
      <c r="K668" s="69">
        <v>1.8</v>
      </c>
      <c r="L668" s="82">
        <v>0.69214146613109973</v>
      </c>
    </row>
    <row r="669" spans="1:12" x14ac:dyDescent="0.25">
      <c r="A669" t="s">
        <v>7</v>
      </c>
      <c r="B669" s="78" t="s">
        <v>57</v>
      </c>
      <c r="C669" s="78" t="s">
        <v>40</v>
      </c>
      <c r="D669" s="80" t="s">
        <v>40</v>
      </c>
      <c r="E669" s="80" t="s">
        <v>40</v>
      </c>
      <c r="F669" t="s">
        <v>40</v>
      </c>
      <c r="G669" t="s">
        <v>5</v>
      </c>
      <c r="H669" t="s">
        <v>4</v>
      </c>
      <c r="I669" s="74" t="s">
        <v>35</v>
      </c>
      <c r="J669" s="75">
        <v>1057888</v>
      </c>
      <c r="K669" s="69">
        <v>1.8</v>
      </c>
      <c r="L669" s="82">
        <v>0.34348395844508028</v>
      </c>
    </row>
    <row r="670" spans="1:12" x14ac:dyDescent="0.25">
      <c r="A670" t="s">
        <v>7</v>
      </c>
      <c r="B670" s="78" t="s">
        <v>57</v>
      </c>
      <c r="C670" s="78" t="s">
        <v>40</v>
      </c>
      <c r="D670" s="80" t="s">
        <v>40</v>
      </c>
      <c r="E670" s="80" t="s">
        <v>40</v>
      </c>
      <c r="F670" t="s">
        <v>40</v>
      </c>
      <c r="G670" t="s">
        <v>31</v>
      </c>
      <c r="H670" t="s">
        <v>4</v>
      </c>
      <c r="I670" s="74" t="s">
        <v>29</v>
      </c>
      <c r="J670" s="75">
        <v>1167994</v>
      </c>
      <c r="K670" s="69">
        <v>1.8</v>
      </c>
      <c r="L670" s="82">
        <v>0.67757404042724512</v>
      </c>
    </row>
    <row r="671" spans="1:12" x14ac:dyDescent="0.25">
      <c r="A671" t="s">
        <v>7</v>
      </c>
      <c r="B671" s="78" t="s">
        <v>59</v>
      </c>
      <c r="C671" s="78" t="s">
        <v>40</v>
      </c>
      <c r="D671" s="80" t="s">
        <v>40</v>
      </c>
      <c r="E671" s="80" t="s">
        <v>40</v>
      </c>
      <c r="F671" t="s">
        <v>40</v>
      </c>
      <c r="G671" t="s">
        <v>32</v>
      </c>
      <c r="H671" t="s">
        <v>4</v>
      </c>
      <c r="I671" s="74" t="s">
        <v>36</v>
      </c>
      <c r="J671" s="75">
        <v>1192509</v>
      </c>
      <c r="K671" s="69">
        <v>1.8</v>
      </c>
      <c r="L671" s="82">
        <v>1</v>
      </c>
    </row>
    <row r="672" spans="1:12" x14ac:dyDescent="0.25">
      <c r="A672" t="s">
        <v>7</v>
      </c>
      <c r="B672" s="78" t="s">
        <v>40</v>
      </c>
      <c r="C672" s="78" t="s">
        <v>40</v>
      </c>
      <c r="D672" s="80" t="s">
        <v>40</v>
      </c>
      <c r="E672" s="77" t="s">
        <v>42</v>
      </c>
      <c r="F672" t="s">
        <v>40</v>
      </c>
      <c r="G672" t="s">
        <v>32</v>
      </c>
      <c r="H672" t="s">
        <v>4</v>
      </c>
      <c r="I672" s="74" t="s">
        <v>36</v>
      </c>
      <c r="J672" s="75">
        <v>1242701</v>
      </c>
      <c r="K672" s="69">
        <v>1.8</v>
      </c>
      <c r="L672" s="82">
        <v>1</v>
      </c>
    </row>
    <row r="673" spans="1:12" x14ac:dyDescent="0.25">
      <c r="A673" t="s">
        <v>7</v>
      </c>
      <c r="B673" s="78" t="s">
        <v>40</v>
      </c>
      <c r="C673" s="78" t="s">
        <v>40</v>
      </c>
      <c r="D673" s="80" t="s">
        <v>40</v>
      </c>
      <c r="E673" s="77" t="s">
        <v>48</v>
      </c>
      <c r="F673" t="s">
        <v>40</v>
      </c>
      <c r="G673" t="s">
        <v>32</v>
      </c>
      <c r="H673" t="s">
        <v>4</v>
      </c>
      <c r="I673" s="74" t="s">
        <v>29</v>
      </c>
      <c r="J673" s="75">
        <v>1261177</v>
      </c>
      <c r="K673" s="69">
        <v>1.8</v>
      </c>
      <c r="L673" s="82">
        <v>0.45435965535478312</v>
      </c>
    </row>
    <row r="674" spans="1:12" x14ac:dyDescent="0.25">
      <c r="A674" t="s">
        <v>7</v>
      </c>
      <c r="B674" s="78" t="s">
        <v>62</v>
      </c>
      <c r="C674" s="78" t="s">
        <v>40</v>
      </c>
      <c r="D674" s="80" t="s">
        <v>40</v>
      </c>
      <c r="E674" s="80" t="s">
        <v>40</v>
      </c>
      <c r="F674" t="s">
        <v>40</v>
      </c>
      <c r="G674" t="s">
        <v>32</v>
      </c>
      <c r="H674" t="s">
        <v>4</v>
      </c>
      <c r="I674" s="74" t="s">
        <v>29</v>
      </c>
      <c r="J674" s="75">
        <v>1263177</v>
      </c>
      <c r="K674" s="69">
        <v>1.8</v>
      </c>
      <c r="L674" s="82">
        <v>0.45410742467654325</v>
      </c>
    </row>
    <row r="675" spans="1:12" x14ac:dyDescent="0.25">
      <c r="A675" t="s">
        <v>7</v>
      </c>
      <c r="B675" s="78" t="s">
        <v>40</v>
      </c>
      <c r="C675" s="78" t="s">
        <v>40</v>
      </c>
      <c r="D675" s="80" t="s">
        <v>40</v>
      </c>
      <c r="E675" s="77" t="s">
        <v>48</v>
      </c>
      <c r="F675" t="s">
        <v>40</v>
      </c>
      <c r="G675" t="s">
        <v>32</v>
      </c>
      <c r="H675" t="s">
        <v>4</v>
      </c>
      <c r="I675" s="74" t="s">
        <v>35</v>
      </c>
      <c r="J675" s="75">
        <v>1270224</v>
      </c>
      <c r="K675" s="69">
        <v>1.8</v>
      </c>
      <c r="L675" s="82">
        <v>0.45761898517287741</v>
      </c>
    </row>
    <row r="676" spans="1:12" x14ac:dyDescent="0.25">
      <c r="A676" t="s">
        <v>7</v>
      </c>
      <c r="B676" s="78" t="s">
        <v>62</v>
      </c>
      <c r="C676" s="78" t="s">
        <v>40</v>
      </c>
      <c r="D676" s="80" t="s">
        <v>40</v>
      </c>
      <c r="E676" s="80" t="s">
        <v>40</v>
      </c>
      <c r="F676" t="s">
        <v>40</v>
      </c>
      <c r="G676" t="s">
        <v>32</v>
      </c>
      <c r="H676" t="s">
        <v>4</v>
      </c>
      <c r="I676" s="74" t="s">
        <v>35</v>
      </c>
      <c r="J676" s="75">
        <v>1273144</v>
      </c>
      <c r="K676" s="69">
        <v>1.8</v>
      </c>
      <c r="L676" s="82">
        <v>0.45769052403771837</v>
      </c>
    </row>
    <row r="677" spans="1:12" x14ac:dyDescent="0.25">
      <c r="A677" t="s">
        <v>7</v>
      </c>
      <c r="B677" s="78" t="s">
        <v>57</v>
      </c>
      <c r="C677" s="78" t="s">
        <v>40</v>
      </c>
      <c r="D677" s="80" t="s">
        <v>40</v>
      </c>
      <c r="E677" s="80" t="s">
        <v>40</v>
      </c>
      <c r="F677" t="s">
        <v>40</v>
      </c>
      <c r="G677" t="s">
        <v>32</v>
      </c>
      <c r="H677" t="s">
        <v>4</v>
      </c>
      <c r="I677" s="74" t="s">
        <v>36</v>
      </c>
      <c r="J677" s="75">
        <v>1356088</v>
      </c>
      <c r="K677" s="69">
        <v>1.8</v>
      </c>
      <c r="L677" s="82">
        <v>1</v>
      </c>
    </row>
    <row r="678" spans="1:12" x14ac:dyDescent="0.25">
      <c r="A678" s="74" t="s">
        <v>7</v>
      </c>
      <c r="B678" s="78" t="s">
        <v>40</v>
      </c>
      <c r="C678" s="78" t="s">
        <v>40</v>
      </c>
      <c r="D678" s="80" t="s">
        <v>40</v>
      </c>
      <c r="E678" t="s">
        <v>39</v>
      </c>
      <c r="F678" t="s">
        <v>40</v>
      </c>
      <c r="G678" s="74" t="s">
        <v>5</v>
      </c>
      <c r="H678" t="s">
        <v>4</v>
      </c>
      <c r="I678" s="74" t="s">
        <v>36</v>
      </c>
      <c r="J678" s="75">
        <v>1457624</v>
      </c>
      <c r="K678" s="69">
        <v>1.8</v>
      </c>
      <c r="L678" s="82">
        <v>1</v>
      </c>
    </row>
    <row r="679" spans="1:12" x14ac:dyDescent="0.25">
      <c r="A679" t="s">
        <v>7</v>
      </c>
      <c r="B679" s="78" t="s">
        <v>40</v>
      </c>
      <c r="C679" s="78" t="s">
        <v>40</v>
      </c>
      <c r="D679" s="80" t="s">
        <v>40</v>
      </c>
      <c r="E679" s="77" t="s">
        <v>42</v>
      </c>
      <c r="F679" t="s">
        <v>40</v>
      </c>
      <c r="G679" t="s">
        <v>31</v>
      </c>
      <c r="H679" t="s">
        <v>4</v>
      </c>
      <c r="I679" s="74" t="s">
        <v>36</v>
      </c>
      <c r="J679" s="75">
        <v>1517395</v>
      </c>
      <c r="K679" s="69">
        <v>1.4</v>
      </c>
      <c r="L679" s="82">
        <v>1</v>
      </c>
    </row>
    <row r="680" spans="1:12" x14ac:dyDescent="0.25">
      <c r="A680" s="76" t="s">
        <v>7</v>
      </c>
      <c r="B680" s="78" t="s">
        <v>40</v>
      </c>
      <c r="C680" s="78" t="s">
        <v>40</v>
      </c>
      <c r="D680" s="80" t="s">
        <v>40</v>
      </c>
      <c r="E680" s="77" t="s">
        <v>48</v>
      </c>
      <c r="F680" t="s">
        <v>40</v>
      </c>
      <c r="G680" s="76" t="s">
        <v>31</v>
      </c>
      <c r="H680" t="s">
        <v>4</v>
      </c>
      <c r="I680" s="76" t="s">
        <v>29</v>
      </c>
      <c r="J680" s="75">
        <v>1561514</v>
      </c>
      <c r="K680" s="69">
        <v>1.4</v>
      </c>
      <c r="L680" s="82">
        <v>0.66534720458678542</v>
      </c>
    </row>
    <row r="681" spans="1:12" x14ac:dyDescent="0.25">
      <c r="A681" t="s">
        <v>7</v>
      </c>
      <c r="B681" s="78" t="s">
        <v>62</v>
      </c>
      <c r="C681" s="78" t="s">
        <v>40</v>
      </c>
      <c r="D681" s="80" t="s">
        <v>40</v>
      </c>
      <c r="E681" s="80" t="s">
        <v>40</v>
      </c>
      <c r="F681" t="s">
        <v>40</v>
      </c>
      <c r="G681" t="s">
        <v>31</v>
      </c>
      <c r="H681" t="s">
        <v>4</v>
      </c>
      <c r="I681" s="74" t="s">
        <v>29</v>
      </c>
      <c r="J681" s="75">
        <v>1564297</v>
      </c>
      <c r="K681" s="69">
        <v>1.4</v>
      </c>
      <c r="L681" s="82">
        <v>0.66610671524404941</v>
      </c>
    </row>
    <row r="682" spans="1:12" x14ac:dyDescent="0.25">
      <c r="A682" s="74" t="s">
        <v>7</v>
      </c>
      <c r="B682" s="78" t="s">
        <v>59</v>
      </c>
      <c r="C682" s="78" t="s">
        <v>40</v>
      </c>
      <c r="D682" s="80" t="s">
        <v>40</v>
      </c>
      <c r="E682" s="80" t="s">
        <v>40</v>
      </c>
      <c r="F682" t="s">
        <v>40</v>
      </c>
      <c r="G682" s="74" t="s">
        <v>5</v>
      </c>
      <c r="H682" t="s">
        <v>4</v>
      </c>
      <c r="I682" s="74" t="s">
        <v>36</v>
      </c>
      <c r="J682" s="75">
        <v>1586281</v>
      </c>
      <c r="K682" s="69">
        <v>1.4</v>
      </c>
      <c r="L682" s="82">
        <v>1</v>
      </c>
    </row>
    <row r="683" spans="1:12" x14ac:dyDescent="0.25">
      <c r="A683" t="s">
        <v>7</v>
      </c>
      <c r="B683" s="78" t="s">
        <v>40</v>
      </c>
      <c r="C683" s="78" t="s">
        <v>40</v>
      </c>
      <c r="D683" s="80" t="s">
        <v>40</v>
      </c>
      <c r="E683" s="77" t="s">
        <v>42</v>
      </c>
      <c r="F683" t="s">
        <v>40</v>
      </c>
      <c r="G683" t="s">
        <v>5</v>
      </c>
      <c r="H683" t="s">
        <v>4</v>
      </c>
      <c r="I683" s="74" t="s">
        <v>29</v>
      </c>
      <c r="J683" s="75">
        <v>1638583</v>
      </c>
      <c r="K683" s="69">
        <v>1.4</v>
      </c>
      <c r="L683" s="82">
        <v>0.59366884340254833</v>
      </c>
    </row>
    <row r="684" spans="1:12" x14ac:dyDescent="0.25">
      <c r="A684" t="s">
        <v>7</v>
      </c>
      <c r="B684" s="78" t="s">
        <v>57</v>
      </c>
      <c r="C684" s="78" t="s">
        <v>40</v>
      </c>
      <c r="D684" s="80" t="s">
        <v>40</v>
      </c>
      <c r="E684" s="80" t="s">
        <v>40</v>
      </c>
      <c r="F684" t="s">
        <v>40</v>
      </c>
      <c r="G684" t="s">
        <v>31</v>
      </c>
      <c r="H684" t="s">
        <v>4</v>
      </c>
      <c r="I684" s="74" t="s">
        <v>36</v>
      </c>
      <c r="J684" s="75">
        <v>1723788</v>
      </c>
      <c r="K684" s="69">
        <v>1.4</v>
      </c>
      <c r="L684" s="82">
        <v>1</v>
      </c>
    </row>
    <row r="685" spans="1:12" x14ac:dyDescent="0.25">
      <c r="A685" t="s">
        <v>7</v>
      </c>
      <c r="B685" s="78" t="s">
        <v>57</v>
      </c>
      <c r="C685" s="78" t="s">
        <v>40</v>
      </c>
      <c r="D685" s="80" t="s">
        <v>40</v>
      </c>
      <c r="E685" s="80" t="s">
        <v>40</v>
      </c>
      <c r="F685" t="s">
        <v>40</v>
      </c>
      <c r="G685" t="s">
        <v>5</v>
      </c>
      <c r="H685" t="s">
        <v>4</v>
      </c>
      <c r="I685" s="74" t="s">
        <v>29</v>
      </c>
      <c r="J685" s="75">
        <v>1784816</v>
      </c>
      <c r="K685" s="69">
        <v>1.4</v>
      </c>
      <c r="L685" s="82">
        <v>0.57950904516935098</v>
      </c>
    </row>
    <row r="686" spans="1:12" x14ac:dyDescent="0.25">
      <c r="A686" t="s">
        <v>7</v>
      </c>
      <c r="B686" s="78" t="s">
        <v>40</v>
      </c>
      <c r="C686" s="78" t="s">
        <v>40</v>
      </c>
      <c r="D686" s="80" t="s">
        <v>40</v>
      </c>
      <c r="E686" s="77" t="s">
        <v>48</v>
      </c>
      <c r="F686" t="s">
        <v>40</v>
      </c>
      <c r="G686" t="s">
        <v>5</v>
      </c>
      <c r="H686" t="s">
        <v>4</v>
      </c>
      <c r="I686" s="74" t="s">
        <v>35</v>
      </c>
      <c r="J686" s="75">
        <v>1803206</v>
      </c>
      <c r="K686" s="69">
        <v>1.4</v>
      </c>
      <c r="L686" s="82">
        <v>0.35200716817890776</v>
      </c>
    </row>
    <row r="687" spans="1:12" x14ac:dyDescent="0.25">
      <c r="A687" t="s">
        <v>7</v>
      </c>
      <c r="B687" s="78" t="s">
        <v>62</v>
      </c>
      <c r="C687" s="78" t="s">
        <v>40</v>
      </c>
      <c r="D687" s="80" t="s">
        <v>40</v>
      </c>
      <c r="E687" s="80" t="s">
        <v>40</v>
      </c>
      <c r="F687" t="s">
        <v>40</v>
      </c>
      <c r="G687" t="s">
        <v>5</v>
      </c>
      <c r="H687" t="s">
        <v>4</v>
      </c>
      <c r="I687" s="74" t="s">
        <v>35</v>
      </c>
      <c r="J687" s="75">
        <v>1804800</v>
      </c>
      <c r="K687" s="69">
        <v>1.4</v>
      </c>
      <c r="L687" s="82">
        <v>0.35180683060407542</v>
      </c>
    </row>
    <row r="688" spans="1:12" x14ac:dyDescent="0.25">
      <c r="A688" t="s">
        <v>7</v>
      </c>
      <c r="B688" s="78" t="s">
        <v>40</v>
      </c>
      <c r="C688" s="78" t="s">
        <v>40</v>
      </c>
      <c r="D688" s="80" t="s">
        <v>40</v>
      </c>
      <c r="E688" s="77" t="s">
        <v>48</v>
      </c>
      <c r="F688" t="s">
        <v>40</v>
      </c>
      <c r="G688" t="s">
        <v>31</v>
      </c>
      <c r="H688" t="s">
        <v>4</v>
      </c>
      <c r="I688" s="74" t="s">
        <v>36</v>
      </c>
      <c r="J688" s="75">
        <v>2346916</v>
      </c>
      <c r="K688" s="69">
        <v>1.1000000000000001</v>
      </c>
      <c r="L688" s="82">
        <v>1</v>
      </c>
    </row>
    <row r="689" spans="1:12" x14ac:dyDescent="0.25">
      <c r="A689" t="s">
        <v>7</v>
      </c>
      <c r="B689" s="78" t="s">
        <v>62</v>
      </c>
      <c r="C689" s="78" t="s">
        <v>40</v>
      </c>
      <c r="D689" s="80" t="s">
        <v>40</v>
      </c>
      <c r="E689" s="80" t="s">
        <v>40</v>
      </c>
      <c r="F689" t="s">
        <v>40</v>
      </c>
      <c r="G689" t="s">
        <v>31</v>
      </c>
      <c r="H689" t="s">
        <v>4</v>
      </c>
      <c r="I689" s="74" t="s">
        <v>36</v>
      </c>
      <c r="J689" s="75">
        <v>2348418</v>
      </c>
      <c r="K689" s="69">
        <v>1.1000000000000001</v>
      </c>
      <c r="L689" s="82">
        <v>1</v>
      </c>
    </row>
    <row r="690" spans="1:12" x14ac:dyDescent="0.25">
      <c r="A690" s="74" t="s">
        <v>7</v>
      </c>
      <c r="B690" s="78" t="s">
        <v>40</v>
      </c>
      <c r="C690" s="78" t="s">
        <v>40</v>
      </c>
      <c r="D690" s="80" t="s">
        <v>40</v>
      </c>
      <c r="E690" s="77" t="s">
        <v>42</v>
      </c>
      <c r="F690" t="s">
        <v>40</v>
      </c>
      <c r="G690" s="74" t="s">
        <v>5</v>
      </c>
      <c r="H690" t="s">
        <v>4</v>
      </c>
      <c r="I690" s="74" t="s">
        <v>36</v>
      </c>
      <c r="J690" s="75">
        <v>2760096</v>
      </c>
      <c r="K690" s="69">
        <v>1.1000000000000001</v>
      </c>
      <c r="L690" s="82">
        <v>1</v>
      </c>
    </row>
    <row r="691" spans="1:12" x14ac:dyDescent="0.25">
      <c r="A691" t="s">
        <v>7</v>
      </c>
      <c r="B691" s="78" t="s">
        <v>40</v>
      </c>
      <c r="C691" s="78" t="s">
        <v>40</v>
      </c>
      <c r="D691" s="80" t="s">
        <v>40</v>
      </c>
      <c r="E691" s="77" t="s">
        <v>48</v>
      </c>
      <c r="F691" t="s">
        <v>40</v>
      </c>
      <c r="G691" t="s">
        <v>32</v>
      </c>
      <c r="H691" t="s">
        <v>4</v>
      </c>
      <c r="I691" s="74" t="s">
        <v>36</v>
      </c>
      <c r="J691" s="75">
        <v>2775724</v>
      </c>
      <c r="K691" s="69">
        <v>1.1000000000000001</v>
      </c>
      <c r="L691" s="82">
        <v>1</v>
      </c>
    </row>
    <row r="692" spans="1:12" x14ac:dyDescent="0.25">
      <c r="A692" s="76" t="s">
        <v>7</v>
      </c>
      <c r="B692" s="78" t="s">
        <v>62</v>
      </c>
      <c r="C692" s="78" t="s">
        <v>40</v>
      </c>
      <c r="D692" s="80" t="s">
        <v>40</v>
      </c>
      <c r="E692" s="80" t="s">
        <v>40</v>
      </c>
      <c r="F692" t="s">
        <v>40</v>
      </c>
      <c r="G692" s="76" t="s">
        <v>32</v>
      </c>
      <c r="H692" t="s">
        <v>4</v>
      </c>
      <c r="I692" s="76" t="s">
        <v>36</v>
      </c>
      <c r="J692" s="75">
        <v>2781670</v>
      </c>
      <c r="K692" s="69">
        <v>1.1000000000000001</v>
      </c>
      <c r="L692" s="82">
        <v>1</v>
      </c>
    </row>
    <row r="693" spans="1:12" x14ac:dyDescent="0.25">
      <c r="A693" t="s">
        <v>7</v>
      </c>
      <c r="B693" s="78" t="s">
        <v>40</v>
      </c>
      <c r="C693" s="78" t="s">
        <v>40</v>
      </c>
      <c r="D693" s="80" t="s">
        <v>40</v>
      </c>
      <c r="E693" s="77" t="s">
        <v>48</v>
      </c>
      <c r="F693" t="s">
        <v>40</v>
      </c>
      <c r="G693" t="s">
        <v>5</v>
      </c>
      <c r="H693" t="s">
        <v>4</v>
      </c>
      <c r="I693" s="74" t="s">
        <v>29</v>
      </c>
      <c r="J693" s="75">
        <v>2822691</v>
      </c>
      <c r="K693" s="69">
        <v>1.1000000000000001</v>
      </c>
      <c r="L693" s="82">
        <v>0.55102271485015542</v>
      </c>
    </row>
    <row r="694" spans="1:12" x14ac:dyDescent="0.25">
      <c r="A694" t="s">
        <v>7</v>
      </c>
      <c r="B694" s="78" t="s">
        <v>62</v>
      </c>
      <c r="C694" s="78" t="s">
        <v>40</v>
      </c>
      <c r="D694" s="80" t="s">
        <v>40</v>
      </c>
      <c r="E694" s="80" t="s">
        <v>40</v>
      </c>
      <c r="F694" t="s">
        <v>40</v>
      </c>
      <c r="G694" t="s">
        <v>5</v>
      </c>
      <c r="H694" t="s">
        <v>4</v>
      </c>
      <c r="I694" s="74" t="s">
        <v>29</v>
      </c>
      <c r="J694" s="75">
        <v>2827474</v>
      </c>
      <c r="K694" s="69">
        <v>1.1000000000000001</v>
      </c>
      <c r="L694" s="82">
        <v>0.55115506790526791</v>
      </c>
    </row>
    <row r="695" spans="1:12" x14ac:dyDescent="0.25">
      <c r="A695" s="74" t="s">
        <v>7</v>
      </c>
      <c r="B695" s="78" t="s">
        <v>57</v>
      </c>
      <c r="C695" s="78" t="s">
        <v>40</v>
      </c>
      <c r="D695" s="80" t="s">
        <v>40</v>
      </c>
      <c r="E695" s="80" t="s">
        <v>40</v>
      </c>
      <c r="F695" t="s">
        <v>40</v>
      </c>
      <c r="G695" s="74" t="s">
        <v>5</v>
      </c>
      <c r="H695" t="s">
        <v>4</v>
      </c>
      <c r="I695" s="74" t="s">
        <v>36</v>
      </c>
      <c r="J695" s="75">
        <v>3079876</v>
      </c>
      <c r="K695" s="69">
        <v>0.8</v>
      </c>
      <c r="L695" s="82">
        <v>1</v>
      </c>
    </row>
    <row r="696" spans="1:12" x14ac:dyDescent="0.25">
      <c r="A696" s="74" t="s">
        <v>7</v>
      </c>
      <c r="B696" s="78" t="s">
        <v>40</v>
      </c>
      <c r="C696" s="78" t="s">
        <v>40</v>
      </c>
      <c r="D696" s="80" t="s">
        <v>40</v>
      </c>
      <c r="E696" s="77" t="s">
        <v>48</v>
      </c>
      <c r="F696" t="s">
        <v>40</v>
      </c>
      <c r="G696" s="74" t="s">
        <v>5</v>
      </c>
      <c r="H696" t="s">
        <v>4</v>
      </c>
      <c r="I696" s="74" t="s">
        <v>36</v>
      </c>
      <c r="J696" s="75">
        <v>5122640</v>
      </c>
      <c r="K696" s="69">
        <v>0.5</v>
      </c>
      <c r="L696" s="82">
        <v>1</v>
      </c>
    </row>
    <row r="697" spans="1:12" x14ac:dyDescent="0.25">
      <c r="A697" s="74" t="s">
        <v>7</v>
      </c>
      <c r="B697" s="78" t="s">
        <v>62</v>
      </c>
      <c r="C697" s="78" t="s">
        <v>40</v>
      </c>
      <c r="D697" s="80" t="s">
        <v>40</v>
      </c>
      <c r="E697" s="80" t="s">
        <v>40</v>
      </c>
      <c r="F697" t="s">
        <v>40</v>
      </c>
      <c r="G697" s="74" t="s">
        <v>5</v>
      </c>
      <c r="H697" t="s">
        <v>4</v>
      </c>
      <c r="I697" s="74" t="s">
        <v>36</v>
      </c>
      <c r="J697" s="75">
        <v>5130088</v>
      </c>
      <c r="K697" s="69">
        <v>0.5</v>
      </c>
      <c r="L697" s="82">
        <v>1</v>
      </c>
    </row>
    <row r="698" spans="1:12" x14ac:dyDescent="0.25">
      <c r="A698" t="s">
        <v>7</v>
      </c>
      <c r="B698" s="78" t="s">
        <v>40</v>
      </c>
      <c r="C698" s="78" t="s">
        <v>40</v>
      </c>
      <c r="D698" s="80" t="s">
        <v>40</v>
      </c>
      <c r="E698" s="77" t="s">
        <v>44</v>
      </c>
      <c r="F698" t="s">
        <v>40</v>
      </c>
      <c r="G698" t="s">
        <v>31</v>
      </c>
      <c r="H698" t="s">
        <v>24</v>
      </c>
      <c r="I698" s="74" t="s">
        <v>35</v>
      </c>
      <c r="J698" s="75">
        <v>57786</v>
      </c>
      <c r="K698" s="69">
        <v>12.2</v>
      </c>
      <c r="L698" s="82">
        <v>0.2507659327020717</v>
      </c>
    </row>
    <row r="699" spans="1:12" x14ac:dyDescent="0.25">
      <c r="A699" t="s">
        <v>7</v>
      </c>
      <c r="B699" s="78" t="s">
        <v>40</v>
      </c>
      <c r="C699" s="78" t="s">
        <v>40</v>
      </c>
      <c r="D699" s="80" t="s">
        <v>40</v>
      </c>
      <c r="E699" s="77" t="s">
        <v>44</v>
      </c>
      <c r="F699" t="s">
        <v>40</v>
      </c>
      <c r="G699" t="s">
        <v>31</v>
      </c>
      <c r="H699" t="s">
        <v>24</v>
      </c>
      <c r="I699" s="74" t="s">
        <v>34</v>
      </c>
      <c r="J699" s="75">
        <v>60359</v>
      </c>
      <c r="K699" s="69">
        <v>11.7</v>
      </c>
      <c r="L699" s="82">
        <v>0.26193162586031815</v>
      </c>
    </row>
    <row r="700" spans="1:12" x14ac:dyDescent="0.25">
      <c r="A700" t="s">
        <v>7</v>
      </c>
      <c r="B700" s="78" t="s">
        <v>40</v>
      </c>
      <c r="C700" s="78" t="s">
        <v>40</v>
      </c>
      <c r="D700" s="80" t="s">
        <v>40</v>
      </c>
      <c r="E700" s="77" t="s">
        <v>45</v>
      </c>
      <c r="F700" t="s">
        <v>40</v>
      </c>
      <c r="G700" t="s">
        <v>32</v>
      </c>
      <c r="H700" t="s">
        <v>24</v>
      </c>
      <c r="I700" s="74" t="s">
        <v>34</v>
      </c>
      <c r="J700" s="75">
        <v>79498</v>
      </c>
      <c r="K700" s="69">
        <v>10.4</v>
      </c>
      <c r="L700" s="82">
        <v>0.14729543947024187</v>
      </c>
    </row>
    <row r="701" spans="1:12" x14ac:dyDescent="0.25">
      <c r="A701" t="s">
        <v>7</v>
      </c>
      <c r="B701" s="78" t="s">
        <v>40</v>
      </c>
      <c r="C701" s="78" t="s">
        <v>40</v>
      </c>
      <c r="D701" s="78" t="s">
        <v>40</v>
      </c>
      <c r="E701" s="78" t="s">
        <v>40</v>
      </c>
      <c r="F701" t="s">
        <v>26</v>
      </c>
      <c r="G701" t="s">
        <v>31</v>
      </c>
      <c r="H701" t="s">
        <v>24</v>
      </c>
      <c r="I701" s="74" t="s">
        <v>35</v>
      </c>
      <c r="J701" s="75">
        <v>80751</v>
      </c>
      <c r="K701" s="69">
        <v>10.1</v>
      </c>
      <c r="L701" s="82">
        <v>0.25954436466254827</v>
      </c>
    </row>
    <row r="702" spans="1:12" x14ac:dyDescent="0.25">
      <c r="A702" t="s">
        <v>7</v>
      </c>
      <c r="B702" s="78" t="s">
        <v>40</v>
      </c>
      <c r="C702" s="78" t="s">
        <v>40</v>
      </c>
      <c r="D702" s="78" t="s">
        <v>40</v>
      </c>
      <c r="E702" s="78" t="s">
        <v>40</v>
      </c>
      <c r="F702" t="s">
        <v>26</v>
      </c>
      <c r="G702" t="s">
        <v>31</v>
      </c>
      <c r="H702" t="s">
        <v>24</v>
      </c>
      <c r="I702" s="74" t="s">
        <v>29</v>
      </c>
      <c r="J702" s="75">
        <v>92219</v>
      </c>
      <c r="K702" s="69">
        <v>9.5</v>
      </c>
      <c r="L702" s="82">
        <v>0.29640402923574372</v>
      </c>
    </row>
    <row r="703" spans="1:12" x14ac:dyDescent="0.25">
      <c r="A703" t="s">
        <v>7</v>
      </c>
      <c r="B703" s="78" t="s">
        <v>40</v>
      </c>
      <c r="C703" s="78" t="s">
        <v>40</v>
      </c>
      <c r="D703" s="78" t="s">
        <v>40</v>
      </c>
      <c r="E703" s="78" t="s">
        <v>40</v>
      </c>
      <c r="F703" t="s">
        <v>28</v>
      </c>
      <c r="G703" t="s">
        <v>31</v>
      </c>
      <c r="H703" t="s">
        <v>24</v>
      </c>
      <c r="I703" s="74" t="s">
        <v>34</v>
      </c>
      <c r="J703" s="75">
        <v>100160</v>
      </c>
      <c r="K703" s="69">
        <v>9</v>
      </c>
      <c r="L703" s="82">
        <v>0.19919375848950036</v>
      </c>
    </row>
    <row r="704" spans="1:12" x14ac:dyDescent="0.25">
      <c r="A704" s="76" t="s">
        <v>7</v>
      </c>
      <c r="B704" s="78" t="s">
        <v>40</v>
      </c>
      <c r="C704" s="78" t="s">
        <v>40</v>
      </c>
      <c r="D704" s="80" t="s">
        <v>40</v>
      </c>
      <c r="E704" s="77" t="s">
        <v>45</v>
      </c>
      <c r="F704" t="s">
        <v>40</v>
      </c>
      <c r="G704" s="76" t="s">
        <v>32</v>
      </c>
      <c r="H704" t="s">
        <v>24</v>
      </c>
      <c r="I704" s="76" t="s">
        <v>29</v>
      </c>
      <c r="J704" s="75">
        <v>101254</v>
      </c>
      <c r="K704" s="69">
        <v>9</v>
      </c>
      <c r="L704" s="82">
        <v>0.18760537910538466</v>
      </c>
    </row>
    <row r="705" spans="1:12" x14ac:dyDescent="0.25">
      <c r="A705" t="s">
        <v>7</v>
      </c>
      <c r="B705" s="78" t="s">
        <v>40</v>
      </c>
      <c r="C705" s="78" t="s">
        <v>40</v>
      </c>
      <c r="D705" s="80" t="s">
        <v>40</v>
      </c>
      <c r="E705" s="77" t="s">
        <v>45</v>
      </c>
      <c r="F705" t="s">
        <v>40</v>
      </c>
      <c r="G705" t="s">
        <v>31</v>
      </c>
      <c r="H705" t="s">
        <v>24</v>
      </c>
      <c r="I705" s="74" t="s">
        <v>29</v>
      </c>
      <c r="J705" s="75">
        <v>110772</v>
      </c>
      <c r="K705" s="69">
        <v>9</v>
      </c>
      <c r="L705" s="82">
        <v>0.17337653190590224</v>
      </c>
    </row>
    <row r="706" spans="1:12" x14ac:dyDescent="0.25">
      <c r="A706" t="s">
        <v>7</v>
      </c>
      <c r="B706" s="78" t="s">
        <v>40</v>
      </c>
      <c r="C706" s="78" t="s">
        <v>40</v>
      </c>
      <c r="D706" s="80" t="s">
        <v>40</v>
      </c>
      <c r="E706" s="77" t="s">
        <v>44</v>
      </c>
      <c r="F706" t="s">
        <v>40</v>
      </c>
      <c r="G706" t="s">
        <v>31</v>
      </c>
      <c r="H706" t="s">
        <v>24</v>
      </c>
      <c r="I706" s="74" t="s">
        <v>29</v>
      </c>
      <c r="J706" s="75">
        <v>112293</v>
      </c>
      <c r="K706" s="69">
        <v>9</v>
      </c>
      <c r="L706" s="82">
        <v>0.48730244143761009</v>
      </c>
    </row>
    <row r="707" spans="1:12" x14ac:dyDescent="0.25">
      <c r="A707" t="s">
        <v>7</v>
      </c>
      <c r="B707" s="78" t="s">
        <v>40</v>
      </c>
      <c r="C707" s="78" t="s">
        <v>40</v>
      </c>
      <c r="D707" s="80" t="s">
        <v>40</v>
      </c>
      <c r="E707" s="77" t="s">
        <v>46</v>
      </c>
      <c r="F707" t="s">
        <v>40</v>
      </c>
      <c r="G707" t="s">
        <v>32</v>
      </c>
      <c r="H707" t="s">
        <v>24</v>
      </c>
      <c r="I707" s="74" t="s">
        <v>34</v>
      </c>
      <c r="J707" s="75">
        <v>121895</v>
      </c>
      <c r="K707" s="69">
        <v>9</v>
      </c>
      <c r="L707" s="82">
        <v>7.1277373329824867E-2</v>
      </c>
    </row>
    <row r="708" spans="1:12" x14ac:dyDescent="0.25">
      <c r="A708" t="s">
        <v>7</v>
      </c>
      <c r="B708" s="78" t="s">
        <v>40</v>
      </c>
      <c r="C708" s="78" t="s">
        <v>40</v>
      </c>
      <c r="D708" s="78" t="s">
        <v>40</v>
      </c>
      <c r="E708" s="78" t="s">
        <v>40</v>
      </c>
      <c r="F708" t="s">
        <v>26</v>
      </c>
      <c r="G708" t="s">
        <v>32</v>
      </c>
      <c r="H708" t="s">
        <v>24</v>
      </c>
      <c r="I708" s="74" t="s">
        <v>29</v>
      </c>
      <c r="J708" s="75">
        <v>128648</v>
      </c>
      <c r="K708" s="69">
        <v>8.1</v>
      </c>
      <c r="L708" s="82">
        <v>0.26906039678921151</v>
      </c>
    </row>
    <row r="709" spans="1:12" x14ac:dyDescent="0.25">
      <c r="A709" t="s">
        <v>7</v>
      </c>
      <c r="B709" s="78" t="s">
        <v>40</v>
      </c>
      <c r="C709" s="78" t="s">
        <v>40</v>
      </c>
      <c r="D709" s="78" t="s">
        <v>40</v>
      </c>
      <c r="E709" s="78" t="s">
        <v>40</v>
      </c>
      <c r="F709" t="s">
        <v>26</v>
      </c>
      <c r="G709" t="s">
        <v>31</v>
      </c>
      <c r="H709" t="s">
        <v>24</v>
      </c>
      <c r="I709" s="74" t="s">
        <v>34</v>
      </c>
      <c r="J709" s="75">
        <v>138156</v>
      </c>
      <c r="K709" s="69">
        <v>8.1</v>
      </c>
      <c r="L709" s="82">
        <v>0.44405160610170796</v>
      </c>
    </row>
    <row r="710" spans="1:12" x14ac:dyDescent="0.25">
      <c r="A710" t="s">
        <v>7</v>
      </c>
      <c r="B710" s="78" t="s">
        <v>40</v>
      </c>
      <c r="C710" s="78" t="s">
        <v>40</v>
      </c>
      <c r="D710" s="80" t="s">
        <v>40</v>
      </c>
      <c r="E710" s="77" t="s">
        <v>45</v>
      </c>
      <c r="F710" t="s">
        <v>40</v>
      </c>
      <c r="G710" t="s">
        <v>31</v>
      </c>
      <c r="H710" t="s">
        <v>24</v>
      </c>
      <c r="I710" s="74" t="s">
        <v>34</v>
      </c>
      <c r="J710" s="75">
        <v>147364</v>
      </c>
      <c r="K710" s="69">
        <v>8.1</v>
      </c>
      <c r="L710" s="82">
        <v>0.23064907420450453</v>
      </c>
    </row>
    <row r="711" spans="1:12" x14ac:dyDescent="0.25">
      <c r="A711" t="s">
        <v>7</v>
      </c>
      <c r="B711" s="78" t="s">
        <v>40</v>
      </c>
      <c r="C711" s="78" t="s">
        <v>40</v>
      </c>
      <c r="D711" s="78" t="s">
        <v>40</v>
      </c>
      <c r="E711" s="78" t="s">
        <v>40</v>
      </c>
      <c r="F711" t="s">
        <v>27</v>
      </c>
      <c r="G711" t="s">
        <v>32</v>
      </c>
      <c r="H711" t="s">
        <v>24</v>
      </c>
      <c r="I711" s="74" t="s">
        <v>34</v>
      </c>
      <c r="J711" s="75">
        <v>154044</v>
      </c>
      <c r="K711" s="69">
        <v>7.4</v>
      </c>
      <c r="L711" s="82">
        <v>0.10055629609417736</v>
      </c>
    </row>
    <row r="712" spans="1:12" x14ac:dyDescent="0.25">
      <c r="A712" t="s">
        <v>7</v>
      </c>
      <c r="B712" s="78" t="s">
        <v>40</v>
      </c>
      <c r="C712" s="78" t="s">
        <v>40</v>
      </c>
      <c r="D712" s="78" t="s">
        <v>40</v>
      </c>
      <c r="E712" s="78" t="s">
        <v>40</v>
      </c>
      <c r="F712" t="s">
        <v>26</v>
      </c>
      <c r="G712" t="s">
        <v>32</v>
      </c>
      <c r="H712" t="s">
        <v>24</v>
      </c>
      <c r="I712" s="74" t="s">
        <v>34</v>
      </c>
      <c r="J712" s="75">
        <v>156527</v>
      </c>
      <c r="K712" s="69">
        <v>7.4</v>
      </c>
      <c r="L712" s="82">
        <v>0.32736783104459383</v>
      </c>
    </row>
    <row r="713" spans="1:12" x14ac:dyDescent="0.25">
      <c r="A713" t="s">
        <v>7</v>
      </c>
      <c r="B713" s="78" t="s">
        <v>40</v>
      </c>
      <c r="C713" s="78" t="s">
        <v>40</v>
      </c>
      <c r="D713" s="80" t="s">
        <v>40</v>
      </c>
      <c r="E713" s="77" t="s">
        <v>41</v>
      </c>
      <c r="F713" t="s">
        <v>40</v>
      </c>
      <c r="G713" t="s">
        <v>32</v>
      </c>
      <c r="H713" t="s">
        <v>24</v>
      </c>
      <c r="I713" s="74" t="s">
        <v>29</v>
      </c>
      <c r="J713" s="75">
        <v>162026</v>
      </c>
      <c r="K713" s="69">
        <v>7.4</v>
      </c>
      <c r="L713" s="82">
        <v>0.24300133479310707</v>
      </c>
    </row>
    <row r="714" spans="1:12" x14ac:dyDescent="0.25">
      <c r="A714" t="s">
        <v>7</v>
      </c>
      <c r="B714" s="78" t="s">
        <v>40</v>
      </c>
      <c r="C714" s="78" t="s">
        <v>40</v>
      </c>
      <c r="D714" s="80" t="s">
        <v>40</v>
      </c>
      <c r="E714" s="77" t="s">
        <v>46</v>
      </c>
      <c r="F714" t="s">
        <v>40</v>
      </c>
      <c r="G714" t="s">
        <v>32</v>
      </c>
      <c r="H714" t="s">
        <v>24</v>
      </c>
      <c r="I714" s="74" t="s">
        <v>29</v>
      </c>
      <c r="J714" s="75">
        <v>163927</v>
      </c>
      <c r="K714" s="69">
        <v>7.4</v>
      </c>
      <c r="L714" s="82">
        <v>9.5855334327398178E-2</v>
      </c>
    </row>
    <row r="715" spans="1:12" x14ac:dyDescent="0.25">
      <c r="A715" t="s">
        <v>7</v>
      </c>
      <c r="B715" s="78" t="s">
        <v>40</v>
      </c>
      <c r="C715" s="78" t="s">
        <v>40</v>
      </c>
      <c r="D715" s="78" t="s">
        <v>40</v>
      </c>
      <c r="E715" s="78" t="s">
        <v>40</v>
      </c>
      <c r="F715" t="s">
        <v>28</v>
      </c>
      <c r="G715" t="s">
        <v>32</v>
      </c>
      <c r="H715" t="s">
        <v>24</v>
      </c>
      <c r="I715" s="74" t="s">
        <v>34</v>
      </c>
      <c r="J715" s="75">
        <v>187780</v>
      </c>
      <c r="K715" s="69">
        <v>7.4</v>
      </c>
      <c r="L715" s="82">
        <v>0.16896111141103853</v>
      </c>
    </row>
    <row r="716" spans="1:12" x14ac:dyDescent="0.25">
      <c r="A716" s="76" t="s">
        <v>7</v>
      </c>
      <c r="B716" s="78" t="s">
        <v>40</v>
      </c>
      <c r="C716" s="78" t="s">
        <v>40</v>
      </c>
      <c r="D716" s="78" t="s">
        <v>40</v>
      </c>
      <c r="E716" s="78" t="s">
        <v>40</v>
      </c>
      <c r="F716" t="s">
        <v>27</v>
      </c>
      <c r="G716" s="76" t="s">
        <v>31</v>
      </c>
      <c r="H716" t="s">
        <v>24</v>
      </c>
      <c r="I716" s="76" t="s">
        <v>34</v>
      </c>
      <c r="J716" s="75">
        <v>190366</v>
      </c>
      <c r="K716" s="69">
        <v>7.4</v>
      </c>
      <c r="L716" s="82">
        <v>0.11986439807124893</v>
      </c>
    </row>
    <row r="717" spans="1:12" x14ac:dyDescent="0.25">
      <c r="A717" t="s">
        <v>7</v>
      </c>
      <c r="B717" s="78" t="s">
        <v>40</v>
      </c>
      <c r="C717" s="78" t="s">
        <v>40</v>
      </c>
      <c r="D717" s="78" t="s">
        <v>40</v>
      </c>
      <c r="E717" s="78" t="s">
        <v>40</v>
      </c>
      <c r="F717" t="s">
        <v>28</v>
      </c>
      <c r="G717" t="s">
        <v>31</v>
      </c>
      <c r="H717" t="s">
        <v>24</v>
      </c>
      <c r="I717" s="74" t="s">
        <v>29</v>
      </c>
      <c r="J717" s="75">
        <v>191222</v>
      </c>
      <c r="K717" s="69">
        <v>7.4</v>
      </c>
      <c r="L717" s="82">
        <v>0.38029381874879431</v>
      </c>
    </row>
    <row r="718" spans="1:12" x14ac:dyDescent="0.25">
      <c r="A718" t="s">
        <v>7</v>
      </c>
      <c r="B718" s="78" t="s">
        <v>40</v>
      </c>
      <c r="C718" s="78" t="s">
        <v>40</v>
      </c>
      <c r="D718" s="78" t="s">
        <v>40</v>
      </c>
      <c r="E718" s="78" t="s">
        <v>40</v>
      </c>
      <c r="F718" t="s">
        <v>26</v>
      </c>
      <c r="G718" t="s">
        <v>32</v>
      </c>
      <c r="H718" t="s">
        <v>24</v>
      </c>
      <c r="I718" s="74" t="s">
        <v>35</v>
      </c>
      <c r="J718" s="75">
        <v>192963</v>
      </c>
      <c r="K718" s="69">
        <v>7.4</v>
      </c>
      <c r="L718" s="82">
        <v>0.40357177216619472</v>
      </c>
    </row>
    <row r="719" spans="1:12" x14ac:dyDescent="0.25">
      <c r="A719" t="s">
        <v>7</v>
      </c>
      <c r="B719" s="78" t="s">
        <v>40</v>
      </c>
      <c r="C719" s="78" t="s">
        <v>40</v>
      </c>
      <c r="D719" s="80" t="s">
        <v>40</v>
      </c>
      <c r="E719" s="77" t="s">
        <v>47</v>
      </c>
      <c r="F719" t="s">
        <v>40</v>
      </c>
      <c r="G719" t="s">
        <v>32</v>
      </c>
      <c r="H719" t="s">
        <v>24</v>
      </c>
      <c r="I719" s="74" t="s">
        <v>34</v>
      </c>
      <c r="J719" s="75">
        <v>198617</v>
      </c>
      <c r="K719" s="69">
        <v>7.4</v>
      </c>
      <c r="L719" s="82">
        <v>0.16846497102158559</v>
      </c>
    </row>
    <row r="720" spans="1:12" x14ac:dyDescent="0.25">
      <c r="A720" t="s">
        <v>7</v>
      </c>
      <c r="B720" s="78" t="s">
        <v>40</v>
      </c>
      <c r="C720" s="78" t="s">
        <v>40</v>
      </c>
      <c r="D720" s="80" t="s">
        <v>40</v>
      </c>
      <c r="E720" s="77" t="s">
        <v>41</v>
      </c>
      <c r="F720" t="s">
        <v>40</v>
      </c>
      <c r="G720" t="s">
        <v>32</v>
      </c>
      <c r="H720" t="s">
        <v>24</v>
      </c>
      <c r="I720" s="74" t="s">
        <v>34</v>
      </c>
      <c r="J720" s="75">
        <v>201234</v>
      </c>
      <c r="K720" s="69">
        <v>6.4</v>
      </c>
      <c r="L720" s="82">
        <v>0.30180422034584642</v>
      </c>
    </row>
    <row r="721" spans="1:12" x14ac:dyDescent="0.25">
      <c r="A721" t="s">
        <v>7</v>
      </c>
      <c r="B721" s="78" t="s">
        <v>40</v>
      </c>
      <c r="C721" s="78" t="s">
        <v>40</v>
      </c>
      <c r="D721" s="78" t="s">
        <v>54</v>
      </c>
      <c r="E721" s="78" t="s">
        <v>40</v>
      </c>
      <c r="F721" s="78" t="s">
        <v>40</v>
      </c>
      <c r="G721" t="s">
        <v>32</v>
      </c>
      <c r="H721" t="s">
        <v>24</v>
      </c>
      <c r="I721" s="74" t="s">
        <v>34</v>
      </c>
      <c r="J721" s="75">
        <v>201307</v>
      </c>
      <c r="K721" s="69">
        <v>6.4</v>
      </c>
      <c r="L721" s="82">
        <v>0.10286599321506626</v>
      </c>
    </row>
    <row r="722" spans="1:12" x14ac:dyDescent="0.25">
      <c r="A722" t="s">
        <v>7</v>
      </c>
      <c r="B722" s="78" t="s">
        <v>40</v>
      </c>
      <c r="C722" s="78" t="s">
        <v>40</v>
      </c>
      <c r="D722" s="78" t="s">
        <v>40</v>
      </c>
      <c r="E722" s="78" t="s">
        <v>40</v>
      </c>
      <c r="F722" t="s">
        <v>28</v>
      </c>
      <c r="G722" t="s">
        <v>31</v>
      </c>
      <c r="H722" t="s">
        <v>24</v>
      </c>
      <c r="I722" s="74" t="s">
        <v>35</v>
      </c>
      <c r="J722" s="75">
        <v>211445</v>
      </c>
      <c r="K722" s="69">
        <v>6.4</v>
      </c>
      <c r="L722" s="82">
        <v>0.42051242276170531</v>
      </c>
    </row>
    <row r="723" spans="1:12" x14ac:dyDescent="0.25">
      <c r="A723" t="s">
        <v>7</v>
      </c>
      <c r="B723" s="78" t="s">
        <v>40</v>
      </c>
      <c r="C723" s="78" t="s">
        <v>40</v>
      </c>
      <c r="D723" s="80" t="s">
        <v>40</v>
      </c>
      <c r="E723" s="77" t="s">
        <v>45</v>
      </c>
      <c r="F723" t="s">
        <v>40</v>
      </c>
      <c r="G723" t="s">
        <v>5</v>
      </c>
      <c r="H723" t="s">
        <v>24</v>
      </c>
      <c r="I723" s="74" t="s">
        <v>29</v>
      </c>
      <c r="J723" s="75">
        <v>212026</v>
      </c>
      <c r="K723" s="69">
        <v>6.4</v>
      </c>
      <c r="L723" s="82">
        <v>0.17989221365859287</v>
      </c>
    </row>
    <row r="724" spans="1:12" x14ac:dyDescent="0.25">
      <c r="A724" t="s">
        <v>7</v>
      </c>
      <c r="B724" s="78" t="s">
        <v>40</v>
      </c>
      <c r="C724" s="78" t="s">
        <v>40</v>
      </c>
      <c r="D724" s="78" t="s">
        <v>40</v>
      </c>
      <c r="E724" s="78" t="s">
        <v>40</v>
      </c>
      <c r="F724" t="s">
        <v>26</v>
      </c>
      <c r="G724" t="s">
        <v>5</v>
      </c>
      <c r="H724" t="s">
        <v>24</v>
      </c>
      <c r="I724" s="74" t="s">
        <v>29</v>
      </c>
      <c r="J724" s="75">
        <v>220867</v>
      </c>
      <c r="K724" s="69">
        <v>6.4</v>
      </c>
      <c r="L724" s="82">
        <v>0.27983919195605017</v>
      </c>
    </row>
    <row r="725" spans="1:12" x14ac:dyDescent="0.25">
      <c r="A725" t="s">
        <v>7</v>
      </c>
      <c r="B725" s="78" t="s">
        <v>40</v>
      </c>
      <c r="C725" s="78" t="s">
        <v>40</v>
      </c>
      <c r="D725" s="80" t="s">
        <v>40</v>
      </c>
      <c r="E725" s="77" t="s">
        <v>45</v>
      </c>
      <c r="F725" t="s">
        <v>40</v>
      </c>
      <c r="G725" t="s">
        <v>5</v>
      </c>
      <c r="H725" t="s">
        <v>24</v>
      </c>
      <c r="I725" s="74" t="s">
        <v>34</v>
      </c>
      <c r="J725" s="75">
        <v>226862</v>
      </c>
      <c r="K725" s="69">
        <v>6.4</v>
      </c>
      <c r="L725" s="82">
        <v>0.19247973066989754</v>
      </c>
    </row>
    <row r="726" spans="1:12" x14ac:dyDescent="0.25">
      <c r="A726" t="s">
        <v>7</v>
      </c>
      <c r="B726" s="78" t="s">
        <v>40</v>
      </c>
      <c r="C726" s="78" t="s">
        <v>40</v>
      </c>
      <c r="D726" s="80" t="s">
        <v>40</v>
      </c>
      <c r="E726" s="77" t="s">
        <v>44</v>
      </c>
      <c r="F726" t="s">
        <v>40</v>
      </c>
      <c r="G726" t="s">
        <v>31</v>
      </c>
      <c r="H726" t="s">
        <v>24</v>
      </c>
      <c r="I726" s="74" t="s">
        <v>36</v>
      </c>
      <c r="J726" s="75">
        <v>230438</v>
      </c>
      <c r="K726" s="69">
        <v>6.4</v>
      </c>
      <c r="L726" s="82">
        <v>1</v>
      </c>
    </row>
    <row r="727" spans="1:12" x14ac:dyDescent="0.25">
      <c r="A727" t="s">
        <v>7</v>
      </c>
      <c r="B727" s="78" t="s">
        <v>40</v>
      </c>
      <c r="C727" s="78" t="s">
        <v>40</v>
      </c>
      <c r="D727" s="80" t="s">
        <v>40</v>
      </c>
      <c r="E727" s="77" t="s">
        <v>47</v>
      </c>
      <c r="F727" t="s">
        <v>40</v>
      </c>
      <c r="G727" t="s">
        <v>31</v>
      </c>
      <c r="H727" t="s">
        <v>24</v>
      </c>
      <c r="I727" s="74" t="s">
        <v>34</v>
      </c>
      <c r="J727" s="75">
        <v>240385</v>
      </c>
      <c r="K727" s="69">
        <v>6.4</v>
      </c>
      <c r="L727" s="82">
        <v>0.22143666460937572</v>
      </c>
    </row>
    <row r="728" spans="1:12" x14ac:dyDescent="0.25">
      <c r="A728" t="s">
        <v>7</v>
      </c>
      <c r="B728" s="78" t="s">
        <v>59</v>
      </c>
      <c r="C728" s="78" t="s">
        <v>40</v>
      </c>
      <c r="D728" s="80" t="s">
        <v>40</v>
      </c>
      <c r="E728" s="80" t="s">
        <v>40</v>
      </c>
      <c r="F728" t="s">
        <v>40</v>
      </c>
      <c r="G728" t="s">
        <v>31</v>
      </c>
      <c r="H728" t="s">
        <v>24</v>
      </c>
      <c r="I728" s="74" t="s">
        <v>35</v>
      </c>
      <c r="J728" s="75">
        <v>250817</v>
      </c>
      <c r="K728" s="69">
        <v>5.7</v>
      </c>
      <c r="L728" s="82">
        <v>0.21415056804113325</v>
      </c>
    </row>
    <row r="729" spans="1:12" x14ac:dyDescent="0.25">
      <c r="A729" t="s">
        <v>7</v>
      </c>
      <c r="B729" s="78" t="s">
        <v>40</v>
      </c>
      <c r="C729" s="78" t="s">
        <v>40</v>
      </c>
      <c r="D729" s="80" t="s">
        <v>40</v>
      </c>
      <c r="E729" s="77" t="s">
        <v>41</v>
      </c>
      <c r="F729" t="s">
        <v>40</v>
      </c>
      <c r="G729" t="s">
        <v>31</v>
      </c>
      <c r="H729" t="s">
        <v>24</v>
      </c>
      <c r="I729" s="74" t="s">
        <v>29</v>
      </c>
      <c r="J729" s="75">
        <v>253410</v>
      </c>
      <c r="K729" s="69">
        <v>5.7</v>
      </c>
      <c r="L729" s="82">
        <v>0.29115605302645581</v>
      </c>
    </row>
    <row r="730" spans="1:12" x14ac:dyDescent="0.25">
      <c r="A730" t="s">
        <v>7</v>
      </c>
      <c r="B730" s="78" t="s">
        <v>40</v>
      </c>
      <c r="C730" s="78" t="s">
        <v>40</v>
      </c>
      <c r="D730" s="80" t="s">
        <v>40</v>
      </c>
      <c r="E730" s="77" t="s">
        <v>44</v>
      </c>
      <c r="F730" t="s">
        <v>40</v>
      </c>
      <c r="G730" t="s">
        <v>32</v>
      </c>
      <c r="H730" t="s">
        <v>24</v>
      </c>
      <c r="I730" s="74" t="s">
        <v>34</v>
      </c>
      <c r="J730" s="75">
        <v>262798</v>
      </c>
      <c r="K730" s="69">
        <v>5.7</v>
      </c>
      <c r="L730" s="82">
        <v>0.26128360025293401</v>
      </c>
    </row>
    <row r="731" spans="1:12" x14ac:dyDescent="0.25">
      <c r="A731" t="s">
        <v>7</v>
      </c>
      <c r="B731" s="78" t="s">
        <v>40</v>
      </c>
      <c r="C731" s="78" t="s">
        <v>40</v>
      </c>
      <c r="D731" s="78" t="s">
        <v>40</v>
      </c>
      <c r="E731" s="78" t="s">
        <v>40</v>
      </c>
      <c r="F731" t="s">
        <v>26</v>
      </c>
      <c r="G731" t="s">
        <v>5</v>
      </c>
      <c r="H731" t="s">
        <v>24</v>
      </c>
      <c r="I731" s="74" t="s">
        <v>35</v>
      </c>
      <c r="J731" s="75">
        <v>273714</v>
      </c>
      <c r="K731" s="69">
        <v>5.7</v>
      </c>
      <c r="L731" s="82">
        <v>0.346796509152831</v>
      </c>
    </row>
    <row r="732" spans="1:12" x14ac:dyDescent="0.25">
      <c r="A732" s="76" t="s">
        <v>7</v>
      </c>
      <c r="B732" s="78" t="s">
        <v>40</v>
      </c>
      <c r="C732" s="78" t="s">
        <v>40</v>
      </c>
      <c r="D732" s="80" t="s">
        <v>40</v>
      </c>
      <c r="E732" s="77" t="s">
        <v>47</v>
      </c>
      <c r="F732" t="s">
        <v>40</v>
      </c>
      <c r="G732" s="76" t="s">
        <v>32</v>
      </c>
      <c r="H732" t="s">
        <v>24</v>
      </c>
      <c r="I732" s="76" t="s">
        <v>29</v>
      </c>
      <c r="J732" s="75">
        <v>280360</v>
      </c>
      <c r="K732" s="69">
        <v>5.7</v>
      </c>
      <c r="L732" s="82">
        <v>0.23779857351390735</v>
      </c>
    </row>
    <row r="733" spans="1:12" ht="15" customHeight="1" x14ac:dyDescent="0.25">
      <c r="A733" t="s">
        <v>7</v>
      </c>
      <c r="B733" s="78" t="s">
        <v>40</v>
      </c>
      <c r="C733" s="78" t="s">
        <v>40</v>
      </c>
      <c r="D733" s="78" t="s">
        <v>40</v>
      </c>
      <c r="E733" s="78" t="s">
        <v>40</v>
      </c>
      <c r="F733" t="s">
        <v>28</v>
      </c>
      <c r="G733" t="s">
        <v>5</v>
      </c>
      <c r="H733" t="s">
        <v>24</v>
      </c>
      <c r="I733" s="74" t="s">
        <v>34</v>
      </c>
      <c r="J733" s="75">
        <v>287940</v>
      </c>
      <c r="K733" s="69">
        <v>5.7</v>
      </c>
      <c r="L733" s="82">
        <v>0.17837860943484943</v>
      </c>
    </row>
    <row r="734" spans="1:12" x14ac:dyDescent="0.25">
      <c r="A734" t="s">
        <v>7</v>
      </c>
      <c r="B734" s="78" t="s">
        <v>40</v>
      </c>
      <c r="C734" s="78" t="s">
        <v>40</v>
      </c>
      <c r="D734" s="78" t="s">
        <v>40</v>
      </c>
      <c r="E734" s="78" t="s">
        <v>40</v>
      </c>
      <c r="F734" t="s">
        <v>26</v>
      </c>
      <c r="G734" t="s">
        <v>5</v>
      </c>
      <c r="H734" t="s">
        <v>24</v>
      </c>
      <c r="I734" s="74" t="s">
        <v>34</v>
      </c>
      <c r="J734" s="75">
        <v>294683</v>
      </c>
      <c r="K734" s="69">
        <v>5.7</v>
      </c>
      <c r="L734" s="82">
        <v>0.37336429889111883</v>
      </c>
    </row>
    <row r="735" spans="1:12" ht="15.75" customHeight="1" x14ac:dyDescent="0.25">
      <c r="A735" t="s">
        <v>7</v>
      </c>
      <c r="B735" s="78" t="s">
        <v>40</v>
      </c>
      <c r="C735" s="78" t="s">
        <v>40</v>
      </c>
      <c r="D735" s="80" t="s">
        <v>40</v>
      </c>
      <c r="E735" s="77" t="s">
        <v>41</v>
      </c>
      <c r="F735" t="s">
        <v>40</v>
      </c>
      <c r="G735" t="s">
        <v>31</v>
      </c>
      <c r="H735" t="s">
        <v>24</v>
      </c>
      <c r="I735" s="74" t="s">
        <v>35</v>
      </c>
      <c r="J735" s="75">
        <v>300842</v>
      </c>
      <c r="K735" s="69">
        <v>5.2</v>
      </c>
      <c r="L735" s="82">
        <v>0.34565316800672824</v>
      </c>
    </row>
    <row r="736" spans="1:12" x14ac:dyDescent="0.25">
      <c r="A736" t="s">
        <v>7</v>
      </c>
      <c r="B736" s="78" t="s">
        <v>40</v>
      </c>
      <c r="C736" s="78" t="s">
        <v>40</v>
      </c>
      <c r="D736" s="80" t="s">
        <v>40</v>
      </c>
      <c r="E736" s="77" t="s">
        <v>41</v>
      </c>
      <c r="F736" t="s">
        <v>40</v>
      </c>
      <c r="G736" t="s">
        <v>32</v>
      </c>
      <c r="H736" t="s">
        <v>24</v>
      </c>
      <c r="I736" s="74" t="s">
        <v>35</v>
      </c>
      <c r="J736" s="75">
        <v>303510</v>
      </c>
      <c r="K736" s="69">
        <v>5.2</v>
      </c>
      <c r="L736" s="82">
        <v>0.45519444486104654</v>
      </c>
    </row>
    <row r="737" spans="1:12" x14ac:dyDescent="0.25">
      <c r="A737" t="s">
        <v>7</v>
      </c>
      <c r="B737" s="78" t="s">
        <v>40</v>
      </c>
      <c r="C737" s="78" t="s">
        <v>40</v>
      </c>
      <c r="D737" s="78" t="s">
        <v>40</v>
      </c>
      <c r="E737" s="78" t="s">
        <v>40</v>
      </c>
      <c r="F737" t="s">
        <v>26</v>
      </c>
      <c r="G737" t="s">
        <v>31</v>
      </c>
      <c r="H737" t="s">
        <v>24</v>
      </c>
      <c r="I737" s="74" t="s">
        <v>36</v>
      </c>
      <c r="J737" s="75">
        <v>311126</v>
      </c>
      <c r="K737" s="69">
        <v>5.2</v>
      </c>
      <c r="L737" s="82">
        <v>1</v>
      </c>
    </row>
    <row r="738" spans="1:12" x14ac:dyDescent="0.25">
      <c r="A738" t="s">
        <v>7</v>
      </c>
      <c r="B738" s="78" t="s">
        <v>40</v>
      </c>
      <c r="C738" s="78" t="s">
        <v>40</v>
      </c>
      <c r="D738" s="80" t="s">
        <v>40</v>
      </c>
      <c r="E738" s="77" t="s">
        <v>41</v>
      </c>
      <c r="F738" t="s">
        <v>40</v>
      </c>
      <c r="G738" t="s">
        <v>31</v>
      </c>
      <c r="H738" t="s">
        <v>24</v>
      </c>
      <c r="I738" s="74" t="s">
        <v>34</v>
      </c>
      <c r="J738" s="75">
        <v>316106</v>
      </c>
      <c r="K738" s="69">
        <v>5.2</v>
      </c>
      <c r="L738" s="82">
        <v>0.36319077896681595</v>
      </c>
    </row>
    <row r="739" spans="1:12" x14ac:dyDescent="0.25">
      <c r="A739" t="s">
        <v>7</v>
      </c>
      <c r="B739" s="78" t="s">
        <v>40</v>
      </c>
      <c r="C739" s="78" t="s">
        <v>40</v>
      </c>
      <c r="D739" s="80" t="s">
        <v>40</v>
      </c>
      <c r="E739" s="77" t="s">
        <v>46</v>
      </c>
      <c r="F739" t="s">
        <v>40</v>
      </c>
      <c r="G739" t="s">
        <v>31</v>
      </c>
      <c r="H739" t="s">
        <v>24</v>
      </c>
      <c r="I739" s="74" t="s">
        <v>34</v>
      </c>
      <c r="J739" s="75">
        <v>319124</v>
      </c>
      <c r="K739" s="69">
        <v>5.2</v>
      </c>
      <c r="L739" s="82">
        <v>0.16061741704741858</v>
      </c>
    </row>
    <row r="740" spans="1:12" x14ac:dyDescent="0.25">
      <c r="A740" t="s">
        <v>7</v>
      </c>
      <c r="B740" s="78" t="s">
        <v>40</v>
      </c>
      <c r="C740" s="78" t="s">
        <v>40</v>
      </c>
      <c r="D740" s="78" t="s">
        <v>53</v>
      </c>
      <c r="E740" s="78" t="s">
        <v>40</v>
      </c>
      <c r="F740" s="78" t="s">
        <v>40</v>
      </c>
      <c r="G740" t="s">
        <v>32</v>
      </c>
      <c r="H740" t="s">
        <v>24</v>
      </c>
      <c r="I740" s="74" t="s">
        <v>34</v>
      </c>
      <c r="J740" s="75">
        <v>322877</v>
      </c>
      <c r="K740" s="69">
        <v>5.2</v>
      </c>
      <c r="L740" s="82">
        <v>0.11085802809725026</v>
      </c>
    </row>
    <row r="741" spans="1:12" x14ac:dyDescent="0.25">
      <c r="A741" t="s">
        <v>7</v>
      </c>
      <c r="B741" s="78" t="s">
        <v>40</v>
      </c>
      <c r="C741" s="78" t="s">
        <v>40</v>
      </c>
      <c r="D741" s="80" t="s">
        <v>40</v>
      </c>
      <c r="E741" s="77" t="s">
        <v>44</v>
      </c>
      <c r="F741" t="s">
        <v>40</v>
      </c>
      <c r="G741" t="s">
        <v>5</v>
      </c>
      <c r="H741" t="s">
        <v>24</v>
      </c>
      <c r="I741" s="74" t="s">
        <v>34</v>
      </c>
      <c r="J741" s="75">
        <v>323157</v>
      </c>
      <c r="K741" s="69">
        <v>5.2</v>
      </c>
      <c r="L741" s="82">
        <v>0.26140439431369789</v>
      </c>
    </row>
    <row r="742" spans="1:12" x14ac:dyDescent="0.25">
      <c r="A742" t="s">
        <v>7</v>
      </c>
      <c r="B742" s="78" t="s">
        <v>40</v>
      </c>
      <c r="C742" s="78" t="s">
        <v>40</v>
      </c>
      <c r="D742" s="78" t="s">
        <v>54</v>
      </c>
      <c r="E742" s="78" t="s">
        <v>40</v>
      </c>
      <c r="F742" s="78" t="s">
        <v>40</v>
      </c>
      <c r="G742" t="s">
        <v>31</v>
      </c>
      <c r="H742" t="s">
        <v>24</v>
      </c>
      <c r="I742" s="74" t="s">
        <v>34</v>
      </c>
      <c r="J742" s="75">
        <v>331351</v>
      </c>
      <c r="K742" s="69">
        <v>5.2</v>
      </c>
      <c r="L742" s="82">
        <v>0.16210473788621146</v>
      </c>
    </row>
    <row r="743" spans="1:12" x14ac:dyDescent="0.25">
      <c r="A743" t="s">
        <v>7</v>
      </c>
      <c r="B743" s="78" t="s">
        <v>40</v>
      </c>
      <c r="C743" s="78" t="s">
        <v>40</v>
      </c>
      <c r="D743" s="80" t="s">
        <v>40</v>
      </c>
      <c r="E743" s="77" t="s">
        <v>44</v>
      </c>
      <c r="F743" t="s">
        <v>40</v>
      </c>
      <c r="G743" t="s">
        <v>32</v>
      </c>
      <c r="H743" t="s">
        <v>24</v>
      </c>
      <c r="I743" s="74" t="s">
        <v>29</v>
      </c>
      <c r="J743" s="75">
        <v>334993</v>
      </c>
      <c r="K743" s="69">
        <v>5.2</v>
      </c>
      <c r="L743" s="82">
        <v>0.33306256934805867</v>
      </c>
    </row>
    <row r="744" spans="1:12" x14ac:dyDescent="0.25">
      <c r="A744" s="76" t="s">
        <v>7</v>
      </c>
      <c r="B744" s="78" t="s">
        <v>40</v>
      </c>
      <c r="C744" s="78" t="s">
        <v>40</v>
      </c>
      <c r="D744" s="80" t="s">
        <v>40</v>
      </c>
      <c r="E744" s="77" t="s">
        <v>46</v>
      </c>
      <c r="F744" t="s">
        <v>40</v>
      </c>
      <c r="G744" s="76" t="s">
        <v>31</v>
      </c>
      <c r="H744" t="s">
        <v>24</v>
      </c>
      <c r="I744" s="76" t="s">
        <v>29</v>
      </c>
      <c r="J744" s="75">
        <v>336224</v>
      </c>
      <c r="K744" s="69">
        <v>5.2</v>
      </c>
      <c r="L744" s="82">
        <v>0.16922397071154557</v>
      </c>
    </row>
    <row r="745" spans="1:12" x14ac:dyDescent="0.25">
      <c r="A745" t="s">
        <v>7</v>
      </c>
      <c r="B745" s="78" t="s">
        <v>40</v>
      </c>
      <c r="C745" s="78" t="s">
        <v>40</v>
      </c>
      <c r="D745" s="78" t="s">
        <v>40</v>
      </c>
      <c r="E745" s="78" t="s">
        <v>40</v>
      </c>
      <c r="F745" t="s">
        <v>28</v>
      </c>
      <c r="G745" t="s">
        <v>32</v>
      </c>
      <c r="H745" t="s">
        <v>24</v>
      </c>
      <c r="I745" s="74" t="s">
        <v>29</v>
      </c>
      <c r="J745" s="75">
        <v>339112</v>
      </c>
      <c r="K745" s="69">
        <v>5.2</v>
      </c>
      <c r="L745" s="82">
        <v>0.30512695927585526</v>
      </c>
    </row>
    <row r="746" spans="1:12" x14ac:dyDescent="0.25">
      <c r="A746" t="s">
        <v>7</v>
      </c>
      <c r="B746" s="78" t="s">
        <v>40</v>
      </c>
      <c r="C746" s="78" t="s">
        <v>40</v>
      </c>
      <c r="D746" s="78" t="s">
        <v>40</v>
      </c>
      <c r="E746" s="78" t="s">
        <v>40</v>
      </c>
      <c r="F746" t="s">
        <v>27</v>
      </c>
      <c r="G746" t="s">
        <v>5</v>
      </c>
      <c r="H746" t="s">
        <v>24</v>
      </c>
      <c r="I746" s="74" t="s">
        <v>34</v>
      </c>
      <c r="J746" s="75">
        <v>344410</v>
      </c>
      <c r="K746" s="69">
        <v>5.2</v>
      </c>
      <c r="L746" s="82">
        <v>0.11038442406900301</v>
      </c>
    </row>
    <row r="747" spans="1:12" x14ac:dyDescent="0.25">
      <c r="A747" t="s">
        <v>7</v>
      </c>
      <c r="B747" s="78" t="s">
        <v>40</v>
      </c>
      <c r="C747" s="78" t="s">
        <v>40</v>
      </c>
      <c r="D747" s="78" t="s">
        <v>40</v>
      </c>
      <c r="E747" s="78" t="s">
        <v>40</v>
      </c>
      <c r="F747" t="s">
        <v>27</v>
      </c>
      <c r="G747" t="s">
        <v>31</v>
      </c>
      <c r="H747" t="s">
        <v>24</v>
      </c>
      <c r="I747" s="74" t="s">
        <v>35</v>
      </c>
      <c r="J747" s="75">
        <v>350286</v>
      </c>
      <c r="K747" s="69">
        <v>5.2</v>
      </c>
      <c r="L747" s="82">
        <v>0.2205584008845356</v>
      </c>
    </row>
    <row r="748" spans="1:12" x14ac:dyDescent="0.25">
      <c r="A748" t="s">
        <v>7</v>
      </c>
      <c r="B748" s="78" t="s">
        <v>40</v>
      </c>
      <c r="C748" s="78" t="s">
        <v>40</v>
      </c>
      <c r="D748" s="80" t="s">
        <v>40</v>
      </c>
      <c r="E748" s="77" t="s">
        <v>47</v>
      </c>
      <c r="F748" t="s">
        <v>40</v>
      </c>
      <c r="G748" t="s">
        <v>31</v>
      </c>
      <c r="H748" t="s">
        <v>24</v>
      </c>
      <c r="I748" s="74" t="s">
        <v>29</v>
      </c>
      <c r="J748" s="75">
        <v>350659</v>
      </c>
      <c r="K748" s="69">
        <v>4.8</v>
      </c>
      <c r="L748" s="82">
        <v>0.3230183221717623</v>
      </c>
    </row>
    <row r="749" spans="1:12" x14ac:dyDescent="0.25">
      <c r="A749" t="s">
        <v>7</v>
      </c>
      <c r="B749" s="78" t="s">
        <v>40</v>
      </c>
      <c r="C749" s="78" t="s">
        <v>40</v>
      </c>
      <c r="D749" s="80" t="s">
        <v>40</v>
      </c>
      <c r="E749" s="77" t="s">
        <v>45</v>
      </c>
      <c r="F749" t="s">
        <v>40</v>
      </c>
      <c r="G749" t="s">
        <v>32</v>
      </c>
      <c r="H749" t="s">
        <v>24</v>
      </c>
      <c r="I749" s="74" t="s">
        <v>35</v>
      </c>
      <c r="J749" s="75">
        <v>358966</v>
      </c>
      <c r="K749" s="69">
        <v>4.8</v>
      </c>
      <c r="L749" s="82">
        <v>0.66509918142437352</v>
      </c>
    </row>
    <row r="750" spans="1:12" x14ac:dyDescent="0.25">
      <c r="A750" t="s">
        <v>7</v>
      </c>
      <c r="B750" s="78" t="s">
        <v>59</v>
      </c>
      <c r="C750" s="78" t="s">
        <v>40</v>
      </c>
      <c r="D750" s="80" t="s">
        <v>40</v>
      </c>
      <c r="E750" s="80" t="s">
        <v>40</v>
      </c>
      <c r="F750" t="s">
        <v>40</v>
      </c>
      <c r="G750" t="s">
        <v>31</v>
      </c>
      <c r="H750" t="s">
        <v>24</v>
      </c>
      <c r="I750" s="74" t="s">
        <v>34</v>
      </c>
      <c r="J750" s="75">
        <v>360171</v>
      </c>
      <c r="K750" s="69">
        <v>4.8</v>
      </c>
      <c r="L750" s="82">
        <v>0.30751832707489124</v>
      </c>
    </row>
    <row r="751" spans="1:12" x14ac:dyDescent="0.25">
      <c r="A751" t="s">
        <v>7</v>
      </c>
      <c r="B751" s="78" t="s">
        <v>40</v>
      </c>
      <c r="C751" s="78" t="s">
        <v>40</v>
      </c>
      <c r="D751" s="80" t="s">
        <v>40</v>
      </c>
      <c r="E751" s="77" t="s">
        <v>45</v>
      </c>
      <c r="F751" t="s">
        <v>40</v>
      </c>
      <c r="G751" t="s">
        <v>31</v>
      </c>
      <c r="H751" t="s">
        <v>24</v>
      </c>
      <c r="I751" s="74" t="s">
        <v>35</v>
      </c>
      <c r="J751" s="75">
        <v>380774</v>
      </c>
      <c r="K751" s="69">
        <v>4.8</v>
      </c>
      <c r="L751" s="82">
        <v>0.59597439388959317</v>
      </c>
    </row>
    <row r="752" spans="1:12" x14ac:dyDescent="0.25">
      <c r="A752" t="s">
        <v>7</v>
      </c>
      <c r="B752" s="78" t="s">
        <v>40</v>
      </c>
      <c r="C752" s="78" t="s">
        <v>40</v>
      </c>
      <c r="D752" s="78" t="s">
        <v>54</v>
      </c>
      <c r="E752" s="78" t="s">
        <v>40</v>
      </c>
      <c r="F752" s="78" t="s">
        <v>40</v>
      </c>
      <c r="G752" t="s">
        <v>32</v>
      </c>
      <c r="H752" t="s">
        <v>24</v>
      </c>
      <c r="I752" s="74" t="s">
        <v>29</v>
      </c>
      <c r="J752" s="75">
        <v>401075</v>
      </c>
      <c r="K752" s="78">
        <v>4.5</v>
      </c>
      <c r="L752" s="82">
        <v>0.20494557183174306</v>
      </c>
    </row>
    <row r="753" spans="1:12" x14ac:dyDescent="0.25">
      <c r="A753" t="s">
        <v>7</v>
      </c>
      <c r="B753" s="78" t="s">
        <v>58</v>
      </c>
      <c r="C753" s="78" t="s">
        <v>40</v>
      </c>
      <c r="D753" s="80" t="s">
        <v>40</v>
      </c>
      <c r="E753" s="80" t="s">
        <v>40</v>
      </c>
      <c r="F753" t="s">
        <v>40</v>
      </c>
      <c r="G753" t="s">
        <v>32</v>
      </c>
      <c r="H753" t="s">
        <v>24</v>
      </c>
      <c r="I753" s="74" t="s">
        <v>34</v>
      </c>
      <c r="J753" s="75">
        <v>406273</v>
      </c>
      <c r="K753" s="78">
        <v>4.5</v>
      </c>
      <c r="L753" s="82">
        <v>0.25861595937747262</v>
      </c>
    </row>
    <row r="754" spans="1:12" x14ac:dyDescent="0.25">
      <c r="A754" t="s">
        <v>7</v>
      </c>
      <c r="B754" s="78" t="s">
        <v>40</v>
      </c>
      <c r="C754" s="78" t="s">
        <v>40</v>
      </c>
      <c r="D754" s="80" t="s">
        <v>40</v>
      </c>
      <c r="E754" s="77" t="s">
        <v>44</v>
      </c>
      <c r="F754" t="s">
        <v>40</v>
      </c>
      <c r="G754" t="s">
        <v>32</v>
      </c>
      <c r="H754" t="s">
        <v>24</v>
      </c>
      <c r="I754" s="74" t="s">
        <v>35</v>
      </c>
      <c r="J754" s="75">
        <v>408005</v>
      </c>
      <c r="K754" s="78">
        <v>4.5</v>
      </c>
      <c r="L754" s="82">
        <v>0.40565383039900738</v>
      </c>
    </row>
    <row r="755" spans="1:12" x14ac:dyDescent="0.25">
      <c r="A755" t="s">
        <v>7</v>
      </c>
      <c r="B755" s="78" t="s">
        <v>40</v>
      </c>
      <c r="C755" s="78" t="s">
        <v>40</v>
      </c>
      <c r="D755" s="80" t="s">
        <v>40</v>
      </c>
      <c r="E755" s="77" t="s">
        <v>41</v>
      </c>
      <c r="F755" t="s">
        <v>40</v>
      </c>
      <c r="G755" t="s">
        <v>5</v>
      </c>
      <c r="H755" t="s">
        <v>24</v>
      </c>
      <c r="I755" s="74" t="s">
        <v>29</v>
      </c>
      <c r="J755" s="75">
        <v>415436</v>
      </c>
      <c r="K755" s="78">
        <v>4.5</v>
      </c>
      <c r="L755" s="82">
        <v>0.27026766801463509</v>
      </c>
    </row>
    <row r="756" spans="1:12" x14ac:dyDescent="0.25">
      <c r="A756" s="76" t="s">
        <v>7</v>
      </c>
      <c r="B756" s="78" t="s">
        <v>40</v>
      </c>
      <c r="C756" s="78" t="s">
        <v>40</v>
      </c>
      <c r="D756" s="80" t="s">
        <v>40</v>
      </c>
      <c r="E756" s="77" t="s">
        <v>43</v>
      </c>
      <c r="F756" t="s">
        <v>40</v>
      </c>
      <c r="G756" s="76" t="s">
        <v>32</v>
      </c>
      <c r="H756" t="s">
        <v>24</v>
      </c>
      <c r="I756" s="76" t="s">
        <v>34</v>
      </c>
      <c r="J756" s="75">
        <v>436157</v>
      </c>
      <c r="K756" s="78">
        <v>4.5</v>
      </c>
      <c r="L756" s="82">
        <v>0.119688176348086</v>
      </c>
    </row>
    <row r="757" spans="1:12" x14ac:dyDescent="0.25">
      <c r="A757" t="s">
        <v>7</v>
      </c>
      <c r="B757" s="78" t="s">
        <v>40</v>
      </c>
      <c r="C757" s="78" t="s">
        <v>40</v>
      </c>
      <c r="D757" s="80" t="s">
        <v>40</v>
      </c>
      <c r="E757" s="77" t="s">
        <v>47</v>
      </c>
      <c r="F757" t="s">
        <v>40</v>
      </c>
      <c r="G757" t="s">
        <v>5</v>
      </c>
      <c r="H757" t="s">
        <v>24</v>
      </c>
      <c r="I757" s="74" t="s">
        <v>34</v>
      </c>
      <c r="J757" s="75">
        <v>439002</v>
      </c>
      <c r="K757" s="78">
        <v>4.5</v>
      </c>
      <c r="L757" s="82">
        <v>0.19385829685443162</v>
      </c>
    </row>
    <row r="758" spans="1:12" x14ac:dyDescent="0.25">
      <c r="A758" t="s">
        <v>7</v>
      </c>
      <c r="B758" s="78" t="s">
        <v>40</v>
      </c>
      <c r="C758" s="78" t="s">
        <v>40</v>
      </c>
      <c r="D758" s="80" t="s">
        <v>40</v>
      </c>
      <c r="E758" s="77" t="s">
        <v>46</v>
      </c>
      <c r="F758" t="s">
        <v>40</v>
      </c>
      <c r="G758" t="s">
        <v>5</v>
      </c>
      <c r="H758" t="s">
        <v>24</v>
      </c>
      <c r="I758" s="74" t="s">
        <v>34</v>
      </c>
      <c r="J758" s="75">
        <v>441019</v>
      </c>
      <c r="K758" s="78">
        <v>4.5</v>
      </c>
      <c r="L758" s="82">
        <v>0.11929078865936996</v>
      </c>
    </row>
    <row r="759" spans="1:12" x14ac:dyDescent="0.25">
      <c r="A759" t="s">
        <v>7</v>
      </c>
      <c r="B759" s="78" t="s">
        <v>40</v>
      </c>
      <c r="C759" s="78" t="s">
        <v>40</v>
      </c>
      <c r="D759" s="80" t="s">
        <v>40</v>
      </c>
      <c r="E759" s="77" t="s">
        <v>44</v>
      </c>
      <c r="F759" t="s">
        <v>40</v>
      </c>
      <c r="G759" t="s">
        <v>5</v>
      </c>
      <c r="H759" t="s">
        <v>24</v>
      </c>
      <c r="I759" s="74" t="s">
        <v>29</v>
      </c>
      <c r="J759" s="75">
        <v>447286</v>
      </c>
      <c r="K759" s="78">
        <v>4.5</v>
      </c>
      <c r="L759" s="82">
        <v>0.36181337837335004</v>
      </c>
    </row>
    <row r="760" spans="1:12" x14ac:dyDescent="0.25">
      <c r="A760" t="s">
        <v>7</v>
      </c>
      <c r="B760" s="78" t="s">
        <v>58</v>
      </c>
      <c r="C760" s="78" t="s">
        <v>40</v>
      </c>
      <c r="D760" s="80" t="s">
        <v>40</v>
      </c>
      <c r="E760" s="80" t="s">
        <v>40</v>
      </c>
      <c r="F760" t="s">
        <v>40</v>
      </c>
      <c r="G760" t="s">
        <v>31</v>
      </c>
      <c r="H760" t="s">
        <v>24</v>
      </c>
      <c r="I760" s="74" t="s">
        <v>35</v>
      </c>
      <c r="J760" s="75">
        <v>456468</v>
      </c>
      <c r="K760" s="69">
        <v>4.2</v>
      </c>
      <c r="L760" s="82">
        <v>0.27655073138104519</v>
      </c>
    </row>
    <row r="761" spans="1:12" x14ac:dyDescent="0.25">
      <c r="A761" t="s">
        <v>7</v>
      </c>
      <c r="B761" s="78" t="s">
        <v>40</v>
      </c>
      <c r="C761" s="78" t="s">
        <v>40</v>
      </c>
      <c r="D761" s="80" t="s">
        <v>40</v>
      </c>
      <c r="E761" t="s">
        <v>39</v>
      </c>
      <c r="F761" t="s">
        <v>40</v>
      </c>
      <c r="G761" t="s">
        <v>32</v>
      </c>
      <c r="H761" t="s">
        <v>24</v>
      </c>
      <c r="I761" s="74" t="s">
        <v>34</v>
      </c>
      <c r="J761" s="75">
        <v>462712</v>
      </c>
      <c r="K761" s="69">
        <v>4.2</v>
      </c>
      <c r="L761" s="82">
        <v>0.20043438597281579</v>
      </c>
    </row>
    <row r="762" spans="1:12" x14ac:dyDescent="0.25">
      <c r="A762" t="s">
        <v>7</v>
      </c>
      <c r="B762" s="78" t="s">
        <v>40</v>
      </c>
      <c r="C762" s="78" t="s">
        <v>40</v>
      </c>
      <c r="D762" s="78" t="s">
        <v>50</v>
      </c>
      <c r="E762" s="78" t="s">
        <v>40</v>
      </c>
      <c r="F762" s="78" t="s">
        <v>40</v>
      </c>
      <c r="G762" t="s">
        <v>32</v>
      </c>
      <c r="H762" t="s">
        <v>24</v>
      </c>
      <c r="I762" s="74" t="s">
        <v>34</v>
      </c>
      <c r="J762" s="75">
        <v>463846</v>
      </c>
      <c r="K762" s="69">
        <v>4.2</v>
      </c>
      <c r="L762" s="82">
        <v>0.2007609809218075</v>
      </c>
    </row>
    <row r="763" spans="1:12" x14ac:dyDescent="0.25">
      <c r="A763" t="s">
        <v>7</v>
      </c>
      <c r="B763" s="78" t="s">
        <v>40</v>
      </c>
      <c r="C763" s="78" t="s">
        <v>40</v>
      </c>
      <c r="D763" s="80" t="s">
        <v>40</v>
      </c>
      <c r="E763" s="77" t="s">
        <v>44</v>
      </c>
      <c r="F763" t="s">
        <v>40</v>
      </c>
      <c r="G763" t="s">
        <v>5</v>
      </c>
      <c r="H763" t="s">
        <v>24</v>
      </c>
      <c r="I763" s="74" t="s">
        <v>35</v>
      </c>
      <c r="J763" s="75">
        <v>465791</v>
      </c>
      <c r="K763" s="69">
        <v>4.2</v>
      </c>
      <c r="L763" s="82">
        <v>0.37678222731295208</v>
      </c>
    </row>
    <row r="764" spans="1:12" x14ac:dyDescent="0.25">
      <c r="A764" t="s">
        <v>7</v>
      </c>
      <c r="B764" s="78" t="s">
        <v>40</v>
      </c>
      <c r="C764" s="78" t="s">
        <v>40</v>
      </c>
      <c r="D764" s="78" t="s">
        <v>52</v>
      </c>
      <c r="E764" s="78" t="s">
        <v>40</v>
      </c>
      <c r="F764" s="78" t="s">
        <v>40</v>
      </c>
      <c r="G764" t="s">
        <v>32</v>
      </c>
      <c r="H764" t="s">
        <v>24</v>
      </c>
      <c r="I764" s="74" t="s">
        <v>34</v>
      </c>
      <c r="J764" s="75">
        <v>467994</v>
      </c>
      <c r="K764" s="69">
        <v>4.2</v>
      </c>
      <c r="L764" s="82">
        <v>0.17028118587084662</v>
      </c>
    </row>
    <row r="765" spans="1:12" x14ac:dyDescent="0.25">
      <c r="A765" t="s">
        <v>7</v>
      </c>
      <c r="B765" s="78" t="s">
        <v>58</v>
      </c>
      <c r="C765" s="78" t="s">
        <v>40</v>
      </c>
      <c r="D765" s="80" t="s">
        <v>40</v>
      </c>
      <c r="E765" s="80" t="s">
        <v>40</v>
      </c>
      <c r="F765" t="s">
        <v>40</v>
      </c>
      <c r="G765" t="s">
        <v>32</v>
      </c>
      <c r="H765" t="s">
        <v>24</v>
      </c>
      <c r="I765" s="74" t="s">
        <v>35</v>
      </c>
      <c r="J765" s="75">
        <v>476212</v>
      </c>
      <c r="K765" s="69">
        <v>4.2</v>
      </c>
      <c r="L765" s="82">
        <v>0.30313612582442101</v>
      </c>
    </row>
    <row r="766" spans="1:12" x14ac:dyDescent="0.25">
      <c r="A766" t="s">
        <v>7</v>
      </c>
      <c r="B766" s="78" t="s">
        <v>40</v>
      </c>
      <c r="C766" s="78" t="s">
        <v>40</v>
      </c>
      <c r="D766" s="78" t="s">
        <v>40</v>
      </c>
      <c r="E766" s="78" t="s">
        <v>40</v>
      </c>
      <c r="F766" t="s">
        <v>26</v>
      </c>
      <c r="G766" t="s">
        <v>32</v>
      </c>
      <c r="H766" t="s">
        <v>24</v>
      </c>
      <c r="I766" s="74" t="s">
        <v>36</v>
      </c>
      <c r="J766" s="75">
        <v>478138</v>
      </c>
      <c r="K766" s="69">
        <v>4.2</v>
      </c>
      <c r="L766" s="82">
        <v>1</v>
      </c>
    </row>
    <row r="767" spans="1:12" x14ac:dyDescent="0.25">
      <c r="A767" t="s">
        <v>7</v>
      </c>
      <c r="B767" s="78" t="s">
        <v>59</v>
      </c>
      <c r="C767" s="78" t="s">
        <v>40</v>
      </c>
      <c r="D767" s="80" t="s">
        <v>40</v>
      </c>
      <c r="E767" s="80" t="s">
        <v>40</v>
      </c>
      <c r="F767" t="s">
        <v>40</v>
      </c>
      <c r="G767" t="s">
        <v>32</v>
      </c>
      <c r="H767" t="s">
        <v>24</v>
      </c>
      <c r="I767" s="74" t="s">
        <v>34</v>
      </c>
      <c r="J767" s="75">
        <v>485134</v>
      </c>
      <c r="K767" s="69">
        <v>4.2</v>
      </c>
      <c r="L767" s="82">
        <v>0.19653401651564059</v>
      </c>
    </row>
    <row r="768" spans="1:12" x14ac:dyDescent="0.25">
      <c r="A768" s="76" t="s">
        <v>7</v>
      </c>
      <c r="B768" s="78" t="s">
        <v>40</v>
      </c>
      <c r="C768" s="78" t="s">
        <v>40</v>
      </c>
      <c r="D768" s="80" t="s">
        <v>40</v>
      </c>
      <c r="E768" s="77" t="s">
        <v>47</v>
      </c>
      <c r="F768" t="s">
        <v>40</v>
      </c>
      <c r="G768" s="76" t="s">
        <v>31</v>
      </c>
      <c r="H768" t="s">
        <v>24</v>
      </c>
      <c r="I768" s="76" t="s">
        <v>35</v>
      </c>
      <c r="J768" s="75">
        <v>494526</v>
      </c>
      <c r="K768" s="69">
        <v>4.2</v>
      </c>
      <c r="L768" s="82">
        <v>0.45554501321886198</v>
      </c>
    </row>
    <row r="769" spans="1:12" x14ac:dyDescent="0.25">
      <c r="A769" t="s">
        <v>7</v>
      </c>
      <c r="B769" s="78" t="s">
        <v>40</v>
      </c>
      <c r="C769" s="78" t="s">
        <v>40</v>
      </c>
      <c r="D769" s="80" t="s">
        <v>40</v>
      </c>
      <c r="E769" s="77" t="s">
        <v>46</v>
      </c>
      <c r="F769" t="s">
        <v>40</v>
      </c>
      <c r="G769" t="s">
        <v>5</v>
      </c>
      <c r="H769" t="s">
        <v>24</v>
      </c>
      <c r="I769" s="74" t="s">
        <v>29</v>
      </c>
      <c r="J769" s="75">
        <v>500151</v>
      </c>
      <c r="K769" s="69">
        <v>4</v>
      </c>
      <c r="L769" s="82">
        <v>0.13528534425676114</v>
      </c>
    </row>
    <row r="770" spans="1:12" x14ac:dyDescent="0.25">
      <c r="A770" t="s">
        <v>7</v>
      </c>
      <c r="B770" s="78" t="s">
        <v>40</v>
      </c>
      <c r="C770" s="78" t="s">
        <v>40</v>
      </c>
      <c r="D770" s="80" t="s">
        <v>40</v>
      </c>
      <c r="E770" t="s">
        <v>39</v>
      </c>
      <c r="F770" t="s">
        <v>40</v>
      </c>
      <c r="G770" t="s">
        <v>31</v>
      </c>
      <c r="H770" t="s">
        <v>24</v>
      </c>
      <c r="I770" s="74" t="s">
        <v>35</v>
      </c>
      <c r="J770" s="75">
        <v>500218</v>
      </c>
      <c r="K770" s="69">
        <v>4</v>
      </c>
      <c r="L770" s="82">
        <v>0.25779981291890319</v>
      </c>
    </row>
    <row r="771" spans="1:12" x14ac:dyDescent="0.25">
      <c r="A771" t="s">
        <v>7</v>
      </c>
      <c r="B771" s="78" t="s">
        <v>40</v>
      </c>
      <c r="C771" s="78" t="s">
        <v>40</v>
      </c>
      <c r="D771" s="78" t="s">
        <v>50</v>
      </c>
      <c r="E771" s="78" t="s">
        <v>40</v>
      </c>
      <c r="F771" s="78" t="s">
        <v>40</v>
      </c>
      <c r="G771" t="s">
        <v>31</v>
      </c>
      <c r="H771" t="s">
        <v>24</v>
      </c>
      <c r="I771" s="74" t="s">
        <v>35</v>
      </c>
      <c r="J771" s="75">
        <v>500239</v>
      </c>
      <c r="K771" s="69">
        <v>4</v>
      </c>
      <c r="L771" s="82">
        <v>0.25765129137512327</v>
      </c>
    </row>
    <row r="772" spans="1:12" x14ac:dyDescent="0.25">
      <c r="A772" t="s">
        <v>7</v>
      </c>
      <c r="B772" s="78" t="s">
        <v>40</v>
      </c>
      <c r="C772" s="78" t="s">
        <v>40</v>
      </c>
      <c r="D772" s="78" t="s">
        <v>40</v>
      </c>
      <c r="E772" s="78" t="s">
        <v>40</v>
      </c>
      <c r="F772" t="s">
        <v>28</v>
      </c>
      <c r="G772" t="s">
        <v>31</v>
      </c>
      <c r="H772" t="s">
        <v>24</v>
      </c>
      <c r="I772" s="74" t="s">
        <v>36</v>
      </c>
      <c r="J772" s="75">
        <v>502827</v>
      </c>
      <c r="K772" s="69">
        <v>4</v>
      </c>
      <c r="L772" s="82">
        <v>1</v>
      </c>
    </row>
    <row r="773" spans="1:12" x14ac:dyDescent="0.25">
      <c r="A773" t="s">
        <v>7</v>
      </c>
      <c r="B773" s="78" t="s">
        <v>40</v>
      </c>
      <c r="C773" s="78" t="s">
        <v>40</v>
      </c>
      <c r="D773" s="80" t="s">
        <v>40</v>
      </c>
      <c r="E773" s="77" t="s">
        <v>41</v>
      </c>
      <c r="F773" t="s">
        <v>40</v>
      </c>
      <c r="G773" t="s">
        <v>5</v>
      </c>
      <c r="H773" t="s">
        <v>24</v>
      </c>
      <c r="I773" s="74" t="s">
        <v>34</v>
      </c>
      <c r="J773" s="75">
        <v>517340</v>
      </c>
      <c r="K773" s="69">
        <v>4</v>
      </c>
      <c r="L773" s="82">
        <v>0.33656273257659741</v>
      </c>
    </row>
    <row r="774" spans="1:12" x14ac:dyDescent="0.25">
      <c r="A774" t="s">
        <v>7</v>
      </c>
      <c r="B774" s="78" t="s">
        <v>40</v>
      </c>
      <c r="C774" s="78" t="s">
        <v>40</v>
      </c>
      <c r="D774" s="78" t="s">
        <v>40</v>
      </c>
      <c r="E774" s="78" t="s">
        <v>40</v>
      </c>
      <c r="F774" t="s">
        <v>28</v>
      </c>
      <c r="G774" t="s">
        <v>5</v>
      </c>
      <c r="H774" t="s">
        <v>24</v>
      </c>
      <c r="I774" s="74" t="s">
        <v>29</v>
      </c>
      <c r="J774" s="75">
        <v>530334</v>
      </c>
      <c r="K774" s="69">
        <v>4</v>
      </c>
      <c r="L774" s="82">
        <v>0.32854150675842692</v>
      </c>
    </row>
    <row r="775" spans="1:12" x14ac:dyDescent="0.25">
      <c r="A775" t="s">
        <v>7</v>
      </c>
      <c r="B775" s="78" t="s">
        <v>58</v>
      </c>
      <c r="C775" s="78" t="s">
        <v>40</v>
      </c>
      <c r="D775" s="80" t="s">
        <v>40</v>
      </c>
      <c r="E775" s="80" t="s">
        <v>40</v>
      </c>
      <c r="F775" t="s">
        <v>40</v>
      </c>
      <c r="G775" t="s">
        <v>31</v>
      </c>
      <c r="H775" t="s">
        <v>24</v>
      </c>
      <c r="I775" s="74" t="s">
        <v>34</v>
      </c>
      <c r="J775" s="75">
        <v>530601</v>
      </c>
      <c r="K775" s="69">
        <v>4</v>
      </c>
      <c r="L775" s="82">
        <v>0.32146414342629481</v>
      </c>
    </row>
    <row r="776" spans="1:12" x14ac:dyDescent="0.25">
      <c r="A776" t="s">
        <v>7</v>
      </c>
      <c r="B776" s="78" t="s">
        <v>40</v>
      </c>
      <c r="C776" s="78" t="s">
        <v>40</v>
      </c>
      <c r="D776" s="78" t="s">
        <v>54</v>
      </c>
      <c r="E776" s="78" t="s">
        <v>40</v>
      </c>
      <c r="F776" s="78" t="s">
        <v>40</v>
      </c>
      <c r="G776" t="s">
        <v>5</v>
      </c>
      <c r="H776" t="s">
        <v>24</v>
      </c>
      <c r="I776" s="74" t="s">
        <v>34</v>
      </c>
      <c r="J776" s="75">
        <v>532658</v>
      </c>
      <c r="K776" s="69">
        <v>4</v>
      </c>
      <c r="L776" s="82">
        <v>0.13312995277725431</v>
      </c>
    </row>
    <row r="777" spans="1:12" x14ac:dyDescent="0.25">
      <c r="A777" t="s">
        <v>7</v>
      </c>
      <c r="B777" s="78" t="s">
        <v>40</v>
      </c>
      <c r="C777" s="78" t="s">
        <v>40</v>
      </c>
      <c r="D777" s="80" t="s">
        <v>40</v>
      </c>
      <c r="E777" s="77" t="s">
        <v>45</v>
      </c>
      <c r="F777" t="s">
        <v>40</v>
      </c>
      <c r="G777" t="s">
        <v>32</v>
      </c>
      <c r="H777" t="s">
        <v>24</v>
      </c>
      <c r="I777" s="74" t="s">
        <v>36</v>
      </c>
      <c r="J777" s="75">
        <v>539718</v>
      </c>
      <c r="K777" s="69">
        <v>4</v>
      </c>
      <c r="L777" s="82">
        <v>1</v>
      </c>
    </row>
    <row r="778" spans="1:12" x14ac:dyDescent="0.25">
      <c r="A778" t="s">
        <v>7</v>
      </c>
      <c r="B778" s="78" t="s">
        <v>59</v>
      </c>
      <c r="C778" s="78" t="s">
        <v>40</v>
      </c>
      <c r="D778" s="80" t="s">
        <v>40</v>
      </c>
      <c r="E778" s="80" t="s">
        <v>40</v>
      </c>
      <c r="F778" t="s">
        <v>40</v>
      </c>
      <c r="G778" t="s">
        <v>31</v>
      </c>
      <c r="H778" t="s">
        <v>24</v>
      </c>
      <c r="I778" s="74" t="s">
        <v>29</v>
      </c>
      <c r="J778" s="75">
        <v>560230</v>
      </c>
      <c r="K778" s="69">
        <v>4</v>
      </c>
      <c r="L778" s="82">
        <v>0.47833110488397551</v>
      </c>
    </row>
    <row r="779" spans="1:12" x14ac:dyDescent="0.25">
      <c r="A779" t="s">
        <v>7</v>
      </c>
      <c r="B779" s="78" t="s">
        <v>40</v>
      </c>
      <c r="C779" s="78" t="s">
        <v>40</v>
      </c>
      <c r="D779" s="80" t="s">
        <v>40</v>
      </c>
      <c r="E779" s="77" t="s">
        <v>42</v>
      </c>
      <c r="F779" t="s">
        <v>40</v>
      </c>
      <c r="G779" t="s">
        <v>32</v>
      </c>
      <c r="H779" t="s">
        <v>24</v>
      </c>
      <c r="I779" s="74" t="s">
        <v>34</v>
      </c>
      <c r="J779" s="75">
        <v>568390</v>
      </c>
      <c r="K779" s="69">
        <v>4</v>
      </c>
      <c r="L779" s="82">
        <v>0.1451399601292187</v>
      </c>
    </row>
    <row r="780" spans="1:12" x14ac:dyDescent="0.25">
      <c r="A780" s="76" t="s">
        <v>7</v>
      </c>
      <c r="B780" s="78" t="s">
        <v>40</v>
      </c>
      <c r="C780" s="78" t="s">
        <v>40</v>
      </c>
      <c r="D780" s="78" t="s">
        <v>54</v>
      </c>
      <c r="E780" s="78" t="s">
        <v>40</v>
      </c>
      <c r="F780" s="78" t="s">
        <v>40</v>
      </c>
      <c r="G780" s="76" t="s">
        <v>31</v>
      </c>
      <c r="H780" t="s">
        <v>24</v>
      </c>
      <c r="I780" s="76" t="s">
        <v>29</v>
      </c>
      <c r="J780" s="75">
        <v>575964</v>
      </c>
      <c r="K780" s="69">
        <v>4</v>
      </c>
      <c r="L780" s="82">
        <v>0.28177519685135671</v>
      </c>
    </row>
    <row r="781" spans="1:12" x14ac:dyDescent="0.25">
      <c r="A781" t="s">
        <v>7</v>
      </c>
      <c r="B781" s="78" t="s">
        <v>40</v>
      </c>
      <c r="C781" s="78" t="s">
        <v>40</v>
      </c>
      <c r="D781" s="78" t="s">
        <v>40</v>
      </c>
      <c r="E781" s="78" t="s">
        <v>40</v>
      </c>
      <c r="F781" t="s">
        <v>28</v>
      </c>
      <c r="G781" t="s">
        <v>32</v>
      </c>
      <c r="H781" t="s">
        <v>24</v>
      </c>
      <c r="I781" s="74" t="s">
        <v>35</v>
      </c>
      <c r="J781" s="75">
        <v>584488</v>
      </c>
      <c r="K781" s="69">
        <v>4</v>
      </c>
      <c r="L781" s="82">
        <v>0.52591192931310626</v>
      </c>
    </row>
    <row r="782" spans="1:12" x14ac:dyDescent="0.25">
      <c r="A782" t="s">
        <v>7</v>
      </c>
      <c r="B782" s="78" t="s">
        <v>40</v>
      </c>
      <c r="C782" s="78" t="s">
        <v>40</v>
      </c>
      <c r="D782" s="78" t="s">
        <v>53</v>
      </c>
      <c r="E782" s="78" t="s">
        <v>40</v>
      </c>
      <c r="F782" s="78" t="s">
        <v>40</v>
      </c>
      <c r="G782" t="s">
        <v>31</v>
      </c>
      <c r="H782" t="s">
        <v>24</v>
      </c>
      <c r="I782" s="74" t="s">
        <v>34</v>
      </c>
      <c r="J782" s="75">
        <v>584600</v>
      </c>
      <c r="K782" s="69">
        <v>4</v>
      </c>
      <c r="L782" s="82">
        <v>0.19408225090260198</v>
      </c>
    </row>
    <row r="783" spans="1:12" x14ac:dyDescent="0.25">
      <c r="A783" t="s">
        <v>7</v>
      </c>
      <c r="B783" s="78" t="s">
        <v>40</v>
      </c>
      <c r="C783" s="78" t="s">
        <v>40</v>
      </c>
      <c r="D783" s="80" t="s">
        <v>40</v>
      </c>
      <c r="E783" s="77" t="s">
        <v>41</v>
      </c>
      <c r="F783" t="s">
        <v>40</v>
      </c>
      <c r="G783" t="s">
        <v>5</v>
      </c>
      <c r="H783" t="s">
        <v>24</v>
      </c>
      <c r="I783" s="74" t="s">
        <v>35</v>
      </c>
      <c r="J783" s="75">
        <v>604352</v>
      </c>
      <c r="K783" s="69">
        <v>4</v>
      </c>
      <c r="L783" s="82">
        <v>0.3931695994087675</v>
      </c>
    </row>
    <row r="784" spans="1:12" x14ac:dyDescent="0.25">
      <c r="A784" t="s">
        <v>7</v>
      </c>
      <c r="B784" s="78" t="s">
        <v>40</v>
      </c>
      <c r="C784" s="78" t="s">
        <v>40</v>
      </c>
      <c r="D784" s="80" t="s">
        <v>40</v>
      </c>
      <c r="E784" t="s">
        <v>39</v>
      </c>
      <c r="F784" t="s">
        <v>40</v>
      </c>
      <c r="G784" t="s">
        <v>31</v>
      </c>
      <c r="H784" t="s">
        <v>24</v>
      </c>
      <c r="I784" s="74" t="s">
        <v>34</v>
      </c>
      <c r="J784" s="75">
        <v>628470</v>
      </c>
      <c r="K784" s="69">
        <v>4</v>
      </c>
      <c r="L784" s="82">
        <v>0.32389767746291231</v>
      </c>
    </row>
    <row r="785" spans="1:12" x14ac:dyDescent="0.25">
      <c r="A785" t="s">
        <v>7</v>
      </c>
      <c r="B785" s="78" t="s">
        <v>40</v>
      </c>
      <c r="C785" s="78" t="s">
        <v>40</v>
      </c>
      <c r="D785" s="78" t="s">
        <v>50</v>
      </c>
      <c r="E785" s="78" t="s">
        <v>40</v>
      </c>
      <c r="F785" s="78" t="s">
        <v>40</v>
      </c>
      <c r="G785" t="s">
        <v>31</v>
      </c>
      <c r="H785" t="s">
        <v>24</v>
      </c>
      <c r="I785" s="74" t="s">
        <v>34</v>
      </c>
      <c r="J785" s="75">
        <v>629063</v>
      </c>
      <c r="K785" s="69">
        <v>4</v>
      </c>
      <c r="L785" s="82">
        <v>0.32400291521914359</v>
      </c>
    </row>
    <row r="786" spans="1:12" x14ac:dyDescent="0.25">
      <c r="A786" t="s">
        <v>7</v>
      </c>
      <c r="B786" s="78" t="s">
        <v>40</v>
      </c>
      <c r="C786" s="78" t="s">
        <v>40</v>
      </c>
      <c r="D786" s="80" t="s">
        <v>40</v>
      </c>
      <c r="E786" s="77" t="s">
        <v>47</v>
      </c>
      <c r="F786" t="s">
        <v>40</v>
      </c>
      <c r="G786" t="s">
        <v>5</v>
      </c>
      <c r="H786" t="s">
        <v>24</v>
      </c>
      <c r="I786" s="74" t="s">
        <v>29</v>
      </c>
      <c r="J786" s="75">
        <v>631019</v>
      </c>
      <c r="K786" s="69">
        <v>4</v>
      </c>
      <c r="L786" s="82">
        <v>0.27865082305498973</v>
      </c>
    </row>
    <row r="787" spans="1:12" x14ac:dyDescent="0.25">
      <c r="A787" t="s">
        <v>7</v>
      </c>
      <c r="B787" s="78" t="s">
        <v>40</v>
      </c>
      <c r="C787" s="78" t="s">
        <v>40</v>
      </c>
      <c r="D787" s="78" t="s">
        <v>52</v>
      </c>
      <c r="E787" s="78" t="s">
        <v>40</v>
      </c>
      <c r="F787" s="78" t="s">
        <v>40</v>
      </c>
      <c r="G787" t="s">
        <v>31</v>
      </c>
      <c r="H787" t="s">
        <v>24</v>
      </c>
      <c r="I787" s="74" t="s">
        <v>34</v>
      </c>
      <c r="J787" s="75">
        <v>631517</v>
      </c>
      <c r="K787" s="69">
        <v>4</v>
      </c>
      <c r="L787" s="82">
        <v>0.22682708519058351</v>
      </c>
    </row>
    <row r="788" spans="1:12" x14ac:dyDescent="0.25">
      <c r="A788" t="s">
        <v>7</v>
      </c>
      <c r="B788" s="78" t="s">
        <v>40</v>
      </c>
      <c r="C788" s="78" t="s">
        <v>40</v>
      </c>
      <c r="D788" s="80" t="s">
        <v>40</v>
      </c>
      <c r="E788" s="77" t="s">
        <v>45</v>
      </c>
      <c r="F788" t="s">
        <v>40</v>
      </c>
      <c r="G788" t="s">
        <v>31</v>
      </c>
      <c r="H788" t="s">
        <v>24</v>
      </c>
      <c r="I788" s="74" t="s">
        <v>36</v>
      </c>
      <c r="J788" s="75">
        <v>638910</v>
      </c>
      <c r="K788" s="69">
        <v>4</v>
      </c>
      <c r="L788" s="82">
        <v>1</v>
      </c>
    </row>
    <row r="789" spans="1:12" x14ac:dyDescent="0.25">
      <c r="A789" t="s">
        <v>7</v>
      </c>
      <c r="B789" s="78" t="s">
        <v>58</v>
      </c>
      <c r="C789" s="78" t="s">
        <v>40</v>
      </c>
      <c r="D789" s="80" t="s">
        <v>40</v>
      </c>
      <c r="E789" s="80" t="s">
        <v>40</v>
      </c>
      <c r="F789" t="s">
        <v>40</v>
      </c>
      <c r="G789" t="s">
        <v>31</v>
      </c>
      <c r="H789" t="s">
        <v>24</v>
      </c>
      <c r="I789" s="74" t="s">
        <v>29</v>
      </c>
      <c r="J789" s="75">
        <v>663507</v>
      </c>
      <c r="K789" s="69">
        <v>4</v>
      </c>
      <c r="L789" s="82">
        <v>0.40198512519266</v>
      </c>
    </row>
    <row r="790" spans="1:12" x14ac:dyDescent="0.25">
      <c r="A790" t="s">
        <v>7</v>
      </c>
      <c r="B790" s="78" t="s">
        <v>40</v>
      </c>
      <c r="C790" s="78" t="s">
        <v>40</v>
      </c>
      <c r="D790" s="80" t="s">
        <v>40</v>
      </c>
      <c r="E790" s="77" t="s">
        <v>41</v>
      </c>
      <c r="F790" t="s">
        <v>40</v>
      </c>
      <c r="G790" t="s">
        <v>32</v>
      </c>
      <c r="H790" t="s">
        <v>24</v>
      </c>
      <c r="I790" s="74" t="s">
        <v>36</v>
      </c>
      <c r="J790" s="75">
        <v>666770</v>
      </c>
      <c r="K790" s="69">
        <v>4</v>
      </c>
      <c r="L790" s="82">
        <v>1</v>
      </c>
    </row>
    <row r="791" spans="1:12" x14ac:dyDescent="0.25">
      <c r="A791" t="s">
        <v>7</v>
      </c>
      <c r="B791" s="78" t="s">
        <v>40</v>
      </c>
      <c r="C791" s="78" t="s">
        <v>40</v>
      </c>
      <c r="D791" s="78" t="s">
        <v>40</v>
      </c>
      <c r="E791" s="78" t="s">
        <v>40</v>
      </c>
      <c r="F791" t="s">
        <v>27</v>
      </c>
      <c r="G791" t="s">
        <v>32</v>
      </c>
      <c r="H791" t="s">
        <v>24</v>
      </c>
      <c r="I791" s="74" t="s">
        <v>35</v>
      </c>
      <c r="J791" s="75">
        <v>667270</v>
      </c>
      <c r="K791" s="69">
        <v>4</v>
      </c>
      <c r="L791" s="82">
        <v>0.43557814452209581</v>
      </c>
    </row>
    <row r="792" spans="1:12" x14ac:dyDescent="0.25">
      <c r="A792" s="76" t="s">
        <v>7</v>
      </c>
      <c r="B792" s="78" t="s">
        <v>58</v>
      </c>
      <c r="C792" s="78" t="s">
        <v>40</v>
      </c>
      <c r="D792" s="80" t="s">
        <v>40</v>
      </c>
      <c r="E792" s="80" t="s">
        <v>40</v>
      </c>
      <c r="F792" t="s">
        <v>40</v>
      </c>
      <c r="G792" s="76" t="s">
        <v>32</v>
      </c>
      <c r="H792" t="s">
        <v>24</v>
      </c>
      <c r="I792" s="76" t="s">
        <v>29</v>
      </c>
      <c r="J792" s="75">
        <v>688466</v>
      </c>
      <c r="K792" s="69">
        <v>4</v>
      </c>
      <c r="L792" s="82">
        <v>0.43824791479810637</v>
      </c>
    </row>
    <row r="793" spans="1:12" x14ac:dyDescent="0.25">
      <c r="A793" t="s">
        <v>7</v>
      </c>
      <c r="B793" s="78" t="s">
        <v>40</v>
      </c>
      <c r="C793" s="78" t="s">
        <v>40</v>
      </c>
      <c r="D793" s="80" t="s">
        <v>40</v>
      </c>
      <c r="E793" s="77" t="s">
        <v>47</v>
      </c>
      <c r="F793" t="s">
        <v>40</v>
      </c>
      <c r="G793" t="s">
        <v>32</v>
      </c>
      <c r="H793" t="s">
        <v>24</v>
      </c>
      <c r="I793" s="74" t="s">
        <v>35</v>
      </c>
      <c r="J793" s="75">
        <v>700004</v>
      </c>
      <c r="K793" s="69">
        <v>4</v>
      </c>
      <c r="L793" s="82">
        <v>0.59373645546450704</v>
      </c>
    </row>
    <row r="794" spans="1:12" x14ac:dyDescent="0.25">
      <c r="A794" t="s">
        <v>7</v>
      </c>
      <c r="B794" s="78" t="s">
        <v>40</v>
      </c>
      <c r="C794" s="78" t="s">
        <v>40</v>
      </c>
      <c r="D794" s="78" t="s">
        <v>40</v>
      </c>
      <c r="E794" s="78" t="s">
        <v>40</v>
      </c>
      <c r="F794" t="s">
        <v>27</v>
      </c>
      <c r="G794" t="s">
        <v>32</v>
      </c>
      <c r="H794" t="s">
        <v>24</v>
      </c>
      <c r="I794" s="74" t="s">
        <v>29</v>
      </c>
      <c r="J794" s="75">
        <v>710604</v>
      </c>
      <c r="K794" s="69">
        <v>4</v>
      </c>
      <c r="L794" s="82">
        <v>0.46386555938372681</v>
      </c>
    </row>
    <row r="795" spans="1:12" x14ac:dyDescent="0.25">
      <c r="A795" t="s">
        <v>7</v>
      </c>
      <c r="B795" s="78" t="s">
        <v>40</v>
      </c>
      <c r="C795" s="78" t="s">
        <v>40</v>
      </c>
      <c r="D795" s="80" t="s">
        <v>40</v>
      </c>
      <c r="E795" s="77" t="s">
        <v>42</v>
      </c>
      <c r="F795" t="s">
        <v>40</v>
      </c>
      <c r="G795" t="s">
        <v>31</v>
      </c>
      <c r="H795" t="s">
        <v>24</v>
      </c>
      <c r="I795" s="74" t="s">
        <v>34</v>
      </c>
      <c r="J795" s="75">
        <v>712692</v>
      </c>
      <c r="K795" s="69">
        <v>4</v>
      </c>
      <c r="L795" s="82">
        <v>0.17725922867617433</v>
      </c>
    </row>
    <row r="796" spans="1:12" x14ac:dyDescent="0.25">
      <c r="A796" t="s">
        <v>7</v>
      </c>
      <c r="B796" s="78" t="s">
        <v>57</v>
      </c>
      <c r="C796" s="78" t="s">
        <v>40</v>
      </c>
      <c r="D796" s="80" t="s">
        <v>40</v>
      </c>
      <c r="E796" s="80" t="s">
        <v>40</v>
      </c>
      <c r="F796" t="s">
        <v>40</v>
      </c>
      <c r="G796" t="s">
        <v>32</v>
      </c>
      <c r="H796" t="s">
        <v>24</v>
      </c>
      <c r="I796" s="74" t="s">
        <v>34</v>
      </c>
      <c r="J796" s="75">
        <v>721589</v>
      </c>
      <c r="K796" s="69">
        <v>4</v>
      </c>
      <c r="L796" s="82">
        <v>0.10553018171182041</v>
      </c>
    </row>
    <row r="797" spans="1:12" x14ac:dyDescent="0.25">
      <c r="A797" t="s">
        <v>7</v>
      </c>
      <c r="B797" s="78" t="s">
        <v>40</v>
      </c>
      <c r="C797" s="78" t="s">
        <v>40</v>
      </c>
      <c r="D797" s="80" t="s">
        <v>40</v>
      </c>
      <c r="E797" s="77" t="s">
        <v>45</v>
      </c>
      <c r="F797" t="s">
        <v>40</v>
      </c>
      <c r="G797" t="s">
        <v>5</v>
      </c>
      <c r="H797" t="s">
        <v>24</v>
      </c>
      <c r="I797" s="74" t="s">
        <v>35</v>
      </c>
      <c r="J797" s="75">
        <v>739740</v>
      </c>
      <c r="K797" s="69">
        <v>4</v>
      </c>
      <c r="L797" s="82">
        <v>0.62762805567150959</v>
      </c>
    </row>
    <row r="798" spans="1:12" x14ac:dyDescent="0.25">
      <c r="A798" t="s">
        <v>7</v>
      </c>
      <c r="B798" s="78" t="s">
        <v>61</v>
      </c>
      <c r="C798" s="78" t="s">
        <v>40</v>
      </c>
      <c r="D798" s="80" t="s">
        <v>40</v>
      </c>
      <c r="E798" s="80" t="s">
        <v>40</v>
      </c>
      <c r="F798" t="s">
        <v>40</v>
      </c>
      <c r="G798" t="s">
        <v>32</v>
      </c>
      <c r="H798" t="s">
        <v>24</v>
      </c>
      <c r="I798" s="74" t="s">
        <v>34</v>
      </c>
      <c r="J798" s="75">
        <v>744284</v>
      </c>
      <c r="K798" s="69">
        <v>4</v>
      </c>
      <c r="L798" s="82">
        <v>0.17849140702359481</v>
      </c>
    </row>
    <row r="799" spans="1:12" x14ac:dyDescent="0.25">
      <c r="A799" t="s">
        <v>7</v>
      </c>
      <c r="B799" s="78" t="s">
        <v>40</v>
      </c>
      <c r="C799" s="78" t="s">
        <v>40</v>
      </c>
      <c r="D799" s="80" t="s">
        <v>40</v>
      </c>
      <c r="E799" s="77" t="s">
        <v>43</v>
      </c>
      <c r="F799" t="s">
        <v>40</v>
      </c>
      <c r="G799" t="s">
        <v>31</v>
      </c>
      <c r="H799" t="s">
        <v>24</v>
      </c>
      <c r="I799" s="74" t="s">
        <v>34</v>
      </c>
      <c r="J799" s="75">
        <v>745077</v>
      </c>
      <c r="K799" s="69">
        <v>4</v>
      </c>
      <c r="L799" s="82">
        <v>0.19337827031799781</v>
      </c>
    </row>
    <row r="800" spans="1:12" x14ac:dyDescent="0.25">
      <c r="A800" t="s">
        <v>7</v>
      </c>
      <c r="B800" s="78" t="s">
        <v>61</v>
      </c>
      <c r="C800" s="78" t="s">
        <v>40</v>
      </c>
      <c r="D800" s="80" t="s">
        <v>40</v>
      </c>
      <c r="E800" s="80" t="s">
        <v>40</v>
      </c>
      <c r="F800" t="s">
        <v>40</v>
      </c>
      <c r="G800" t="s">
        <v>32</v>
      </c>
      <c r="H800" t="s">
        <v>24</v>
      </c>
      <c r="I800" s="74" t="s">
        <v>29</v>
      </c>
      <c r="J800" s="75">
        <v>776543</v>
      </c>
      <c r="K800" s="69">
        <v>3.3</v>
      </c>
      <c r="L800" s="82">
        <v>0.18622763983146673</v>
      </c>
    </row>
    <row r="801" spans="1:12" x14ac:dyDescent="0.25">
      <c r="A801" s="74" t="s">
        <v>7</v>
      </c>
      <c r="B801" s="78" t="s">
        <v>40</v>
      </c>
      <c r="C801" s="78" t="s">
        <v>40</v>
      </c>
      <c r="D801" s="78" t="s">
        <v>40</v>
      </c>
      <c r="E801" s="78" t="s">
        <v>40</v>
      </c>
      <c r="F801" t="s">
        <v>26</v>
      </c>
      <c r="G801" s="74" t="s">
        <v>5</v>
      </c>
      <c r="H801" s="74" t="s">
        <v>24</v>
      </c>
      <c r="I801" s="74" t="s">
        <v>36</v>
      </c>
      <c r="J801" s="75">
        <v>789264</v>
      </c>
      <c r="K801" s="69">
        <v>3.3</v>
      </c>
      <c r="L801" s="82">
        <v>1</v>
      </c>
    </row>
    <row r="802" spans="1:12" x14ac:dyDescent="0.25">
      <c r="A802" t="s">
        <v>7</v>
      </c>
      <c r="B802" s="78" t="s">
        <v>40</v>
      </c>
      <c r="C802" s="78" t="s">
        <v>40</v>
      </c>
      <c r="D802" s="78" t="s">
        <v>53</v>
      </c>
      <c r="E802" s="78" t="s">
        <v>40</v>
      </c>
      <c r="F802" s="78" t="s">
        <v>40</v>
      </c>
      <c r="G802" t="s">
        <v>32</v>
      </c>
      <c r="H802" t="s">
        <v>24</v>
      </c>
      <c r="I802" s="74" t="s">
        <v>29</v>
      </c>
      <c r="J802" s="75">
        <v>789896</v>
      </c>
      <c r="K802" s="69">
        <v>3.3</v>
      </c>
      <c r="L802" s="82">
        <v>0.27120641285042163</v>
      </c>
    </row>
    <row r="803" spans="1:12" x14ac:dyDescent="0.25">
      <c r="A803" t="s">
        <v>7</v>
      </c>
      <c r="B803" s="78" t="s">
        <v>40</v>
      </c>
      <c r="C803" s="78" t="s">
        <v>40</v>
      </c>
      <c r="D803" s="78" t="s">
        <v>40</v>
      </c>
      <c r="E803" s="78" t="s">
        <v>40</v>
      </c>
      <c r="F803" t="s">
        <v>28</v>
      </c>
      <c r="G803" t="s">
        <v>5</v>
      </c>
      <c r="H803" t="s">
        <v>24</v>
      </c>
      <c r="I803" s="74" t="s">
        <v>35</v>
      </c>
      <c r="J803" s="75">
        <v>795933</v>
      </c>
      <c r="K803" s="69">
        <v>3.3</v>
      </c>
      <c r="L803" s="82">
        <v>0.49307988380672368</v>
      </c>
    </row>
    <row r="804" spans="1:12" x14ac:dyDescent="0.25">
      <c r="A804" s="76" t="s">
        <v>7</v>
      </c>
      <c r="B804" s="78" t="s">
        <v>40</v>
      </c>
      <c r="C804" s="78" t="s">
        <v>40</v>
      </c>
      <c r="D804" s="80" t="s">
        <v>40</v>
      </c>
      <c r="E804" t="s">
        <v>39</v>
      </c>
      <c r="F804" t="s">
        <v>40</v>
      </c>
      <c r="G804" s="76" t="s">
        <v>31</v>
      </c>
      <c r="H804" t="s">
        <v>24</v>
      </c>
      <c r="I804" s="76" t="s">
        <v>29</v>
      </c>
      <c r="J804" s="75">
        <v>811647</v>
      </c>
      <c r="K804" s="69">
        <v>3.3</v>
      </c>
      <c r="L804" s="82">
        <v>0.41830250961818449</v>
      </c>
    </row>
    <row r="805" spans="1:12" x14ac:dyDescent="0.25">
      <c r="A805" t="s">
        <v>7</v>
      </c>
      <c r="B805" s="78" t="s">
        <v>40</v>
      </c>
      <c r="C805" s="78" t="s">
        <v>40</v>
      </c>
      <c r="D805" s="78" t="s">
        <v>50</v>
      </c>
      <c r="E805" s="78" t="s">
        <v>40</v>
      </c>
      <c r="F805" s="78" t="s">
        <v>40</v>
      </c>
      <c r="G805" t="s">
        <v>31</v>
      </c>
      <c r="H805" t="s">
        <v>24</v>
      </c>
      <c r="I805" s="74" t="s">
        <v>29</v>
      </c>
      <c r="J805" s="75">
        <v>812233</v>
      </c>
      <c r="K805" s="69">
        <v>3.3</v>
      </c>
      <c r="L805" s="82">
        <v>0.41834579340573308</v>
      </c>
    </row>
    <row r="806" spans="1:12" x14ac:dyDescent="0.25">
      <c r="A806" t="s">
        <v>7</v>
      </c>
      <c r="B806" s="78" t="s">
        <v>59</v>
      </c>
      <c r="C806" s="78" t="s">
        <v>40</v>
      </c>
      <c r="D806" s="80" t="s">
        <v>40</v>
      </c>
      <c r="E806" s="80" t="s">
        <v>40</v>
      </c>
      <c r="F806" t="s">
        <v>40</v>
      </c>
      <c r="G806" t="s">
        <v>5</v>
      </c>
      <c r="H806" t="s">
        <v>24</v>
      </c>
      <c r="I806" s="74" t="s">
        <v>34</v>
      </c>
      <c r="J806" s="75">
        <v>845305</v>
      </c>
      <c r="K806" s="69">
        <v>3.3</v>
      </c>
      <c r="L806" s="82">
        <v>0.23224795901601961</v>
      </c>
    </row>
    <row r="807" spans="1:12" x14ac:dyDescent="0.25">
      <c r="A807" t="s">
        <v>7</v>
      </c>
      <c r="B807" s="78" t="s">
        <v>40</v>
      </c>
      <c r="C807" s="78" t="s">
        <v>40</v>
      </c>
      <c r="D807" s="80" t="s">
        <v>40</v>
      </c>
      <c r="E807" s="77" t="s">
        <v>41</v>
      </c>
      <c r="F807" t="s">
        <v>40</v>
      </c>
      <c r="G807" t="s">
        <v>31</v>
      </c>
      <c r="H807" t="s">
        <v>24</v>
      </c>
      <c r="I807" s="74" t="s">
        <v>36</v>
      </c>
      <c r="J807" s="75">
        <v>870358</v>
      </c>
      <c r="K807" s="69">
        <v>3.3</v>
      </c>
      <c r="L807" s="82">
        <v>1</v>
      </c>
    </row>
    <row r="808" spans="1:12" x14ac:dyDescent="0.25">
      <c r="A808" t="s">
        <v>7</v>
      </c>
      <c r="B808" s="78" t="s">
        <v>40</v>
      </c>
      <c r="C808" s="78" t="s">
        <v>40</v>
      </c>
      <c r="D808" s="78" t="s">
        <v>52</v>
      </c>
      <c r="E808" s="78" t="s">
        <v>40</v>
      </c>
      <c r="F808" s="78" t="s">
        <v>40</v>
      </c>
      <c r="G808" t="s">
        <v>32</v>
      </c>
      <c r="H808" t="s">
        <v>24</v>
      </c>
      <c r="I808" s="74" t="s">
        <v>29</v>
      </c>
      <c r="J808" s="75">
        <v>883816</v>
      </c>
      <c r="K808" s="69">
        <v>3.3</v>
      </c>
      <c r="L808" s="82">
        <v>0.32157941463272643</v>
      </c>
    </row>
    <row r="809" spans="1:12" x14ac:dyDescent="0.25">
      <c r="A809" t="s">
        <v>7</v>
      </c>
      <c r="B809" s="78" t="s">
        <v>40</v>
      </c>
      <c r="C809" s="78" t="s">
        <v>40</v>
      </c>
      <c r="D809" s="80" t="s">
        <v>40</v>
      </c>
      <c r="E809" t="s">
        <v>39</v>
      </c>
      <c r="F809" t="s">
        <v>40</v>
      </c>
      <c r="G809" t="s">
        <v>32</v>
      </c>
      <c r="H809" t="s">
        <v>24</v>
      </c>
      <c r="I809" s="74" t="s">
        <v>35</v>
      </c>
      <c r="J809" s="75">
        <v>895197</v>
      </c>
      <c r="K809" s="69">
        <v>3.3</v>
      </c>
      <c r="L809" s="82">
        <v>0.38777524900954974</v>
      </c>
    </row>
    <row r="810" spans="1:12" x14ac:dyDescent="0.25">
      <c r="A810" t="s">
        <v>7</v>
      </c>
      <c r="B810" s="78" t="s">
        <v>40</v>
      </c>
      <c r="C810" s="78" t="s">
        <v>40</v>
      </c>
      <c r="D810" s="78" t="s">
        <v>50</v>
      </c>
      <c r="E810" s="78" t="s">
        <v>40</v>
      </c>
      <c r="F810" s="78" t="s">
        <v>40</v>
      </c>
      <c r="G810" t="s">
        <v>32</v>
      </c>
      <c r="H810" t="s">
        <v>24</v>
      </c>
      <c r="I810" s="74" t="s">
        <v>35</v>
      </c>
      <c r="J810" s="75">
        <v>895904</v>
      </c>
      <c r="K810" s="69">
        <v>3.3</v>
      </c>
      <c r="L810" s="82">
        <v>0.38776353757878912</v>
      </c>
    </row>
    <row r="811" spans="1:12" x14ac:dyDescent="0.25">
      <c r="A811" t="s">
        <v>7</v>
      </c>
      <c r="B811" s="78" t="s">
        <v>40</v>
      </c>
      <c r="C811" s="78" t="s">
        <v>40</v>
      </c>
      <c r="D811" s="78" t="s">
        <v>51</v>
      </c>
      <c r="E811" s="78" t="s">
        <v>40</v>
      </c>
      <c r="F811" s="78" t="s">
        <v>40</v>
      </c>
      <c r="G811" t="s">
        <v>32</v>
      </c>
      <c r="H811" t="s">
        <v>24</v>
      </c>
      <c r="I811" s="74" t="s">
        <v>34</v>
      </c>
      <c r="J811" s="75">
        <v>907095</v>
      </c>
      <c r="K811" s="69">
        <v>3.3</v>
      </c>
      <c r="L811" s="82">
        <v>0.17608913408938257</v>
      </c>
    </row>
    <row r="812" spans="1:12" x14ac:dyDescent="0.25">
      <c r="A812" t="s">
        <v>7</v>
      </c>
      <c r="B812" s="78" t="s">
        <v>40</v>
      </c>
      <c r="C812" s="78" t="s">
        <v>40</v>
      </c>
      <c r="D812" s="78" t="s">
        <v>53</v>
      </c>
      <c r="E812" s="78" t="s">
        <v>40</v>
      </c>
      <c r="F812" s="78" t="s">
        <v>40</v>
      </c>
      <c r="G812" t="s">
        <v>5</v>
      </c>
      <c r="H812" t="s">
        <v>24</v>
      </c>
      <c r="I812" s="74" t="s">
        <v>34</v>
      </c>
      <c r="J812" s="75">
        <v>907477</v>
      </c>
      <c r="K812" s="69">
        <v>3.3</v>
      </c>
      <c r="L812" s="82">
        <v>0.15316967140010923</v>
      </c>
    </row>
    <row r="813" spans="1:12" x14ac:dyDescent="0.25">
      <c r="A813" t="s">
        <v>7</v>
      </c>
      <c r="B813" s="78" t="s">
        <v>58</v>
      </c>
      <c r="C813" s="78" t="s">
        <v>40</v>
      </c>
      <c r="D813" s="80" t="s">
        <v>40</v>
      </c>
      <c r="E813" s="80" t="s">
        <v>40</v>
      </c>
      <c r="F813" t="s">
        <v>40</v>
      </c>
      <c r="G813" t="s">
        <v>5</v>
      </c>
      <c r="H813" t="s">
        <v>24</v>
      </c>
      <c r="I813" s="74" t="s">
        <v>35</v>
      </c>
      <c r="J813" s="75">
        <v>932680</v>
      </c>
      <c r="K813" s="69">
        <v>3.3</v>
      </c>
      <c r="L813" s="82">
        <v>0.28951487912409241</v>
      </c>
    </row>
    <row r="814" spans="1:12" x14ac:dyDescent="0.25">
      <c r="A814" t="s">
        <v>7</v>
      </c>
      <c r="B814" s="78" t="s">
        <v>58</v>
      </c>
      <c r="C814" s="78" t="s">
        <v>40</v>
      </c>
      <c r="D814" s="80" t="s">
        <v>40</v>
      </c>
      <c r="E814" s="80" t="s">
        <v>40</v>
      </c>
      <c r="F814" t="s">
        <v>40</v>
      </c>
      <c r="G814" t="s">
        <v>5</v>
      </c>
      <c r="H814" t="s">
        <v>24</v>
      </c>
      <c r="I814" s="74" t="s">
        <v>34</v>
      </c>
      <c r="J814" s="75">
        <v>936874</v>
      </c>
      <c r="K814" s="69">
        <v>3.3</v>
      </c>
      <c r="L814" s="82">
        <v>0.29081674622003789</v>
      </c>
    </row>
    <row r="815" spans="1:12" x14ac:dyDescent="0.25">
      <c r="A815" t="s">
        <v>7</v>
      </c>
      <c r="B815" s="78" t="s">
        <v>40</v>
      </c>
      <c r="C815" s="78" t="s">
        <v>40</v>
      </c>
      <c r="D815" s="80" t="s">
        <v>40</v>
      </c>
      <c r="E815" t="s">
        <v>39</v>
      </c>
      <c r="F815" t="s">
        <v>40</v>
      </c>
      <c r="G815" t="s">
        <v>32</v>
      </c>
      <c r="H815" t="s">
        <v>24</v>
      </c>
      <c r="I815" s="74" t="s">
        <v>29</v>
      </c>
      <c r="J815" s="75">
        <v>950637</v>
      </c>
      <c r="K815" s="69">
        <v>3.3</v>
      </c>
      <c r="L815" s="82">
        <v>0.4117903650176345</v>
      </c>
    </row>
    <row r="816" spans="1:12" x14ac:dyDescent="0.25">
      <c r="A816" s="76" t="s">
        <v>7</v>
      </c>
      <c r="B816" s="78" t="s">
        <v>40</v>
      </c>
      <c r="C816" s="78" t="s">
        <v>40</v>
      </c>
      <c r="D816" s="78" t="s">
        <v>50</v>
      </c>
      <c r="E816" s="78" t="s">
        <v>40</v>
      </c>
      <c r="F816" s="78" t="s">
        <v>40</v>
      </c>
      <c r="G816" s="76" t="s">
        <v>32</v>
      </c>
      <c r="H816" t="s">
        <v>24</v>
      </c>
      <c r="I816" s="76" t="s">
        <v>29</v>
      </c>
      <c r="J816" s="75">
        <v>950689</v>
      </c>
      <c r="K816" s="69">
        <v>3.3</v>
      </c>
      <c r="L816" s="82">
        <v>0.41147548149940338</v>
      </c>
    </row>
    <row r="817" spans="1:12" x14ac:dyDescent="0.25">
      <c r="A817" t="s">
        <v>7</v>
      </c>
      <c r="B817" s="78" t="s">
        <v>40</v>
      </c>
      <c r="C817" s="78" t="s">
        <v>40</v>
      </c>
      <c r="D817" s="78" t="s">
        <v>53</v>
      </c>
      <c r="E817" s="78" t="s">
        <v>40</v>
      </c>
      <c r="F817" s="78" t="s">
        <v>40</v>
      </c>
      <c r="G817" t="s">
        <v>31</v>
      </c>
      <c r="H817" t="s">
        <v>24</v>
      </c>
      <c r="I817" s="74" t="s">
        <v>29</v>
      </c>
      <c r="J817" s="75">
        <v>963485</v>
      </c>
      <c r="K817" s="69">
        <v>3.3</v>
      </c>
      <c r="L817" s="82">
        <v>0.31986886334398473</v>
      </c>
    </row>
    <row r="818" spans="1:12" x14ac:dyDescent="0.25">
      <c r="A818" t="s">
        <v>7</v>
      </c>
      <c r="B818" s="78" t="s">
        <v>40</v>
      </c>
      <c r="C818" s="78" t="s">
        <v>40</v>
      </c>
      <c r="D818" s="78" t="s">
        <v>54</v>
      </c>
      <c r="E818" s="78" t="s">
        <v>40</v>
      </c>
      <c r="F818" s="78" t="s">
        <v>40</v>
      </c>
      <c r="G818" t="s">
        <v>5</v>
      </c>
      <c r="H818" t="s">
        <v>24</v>
      </c>
      <c r="I818" s="74" t="s">
        <v>29</v>
      </c>
      <c r="J818" s="75">
        <v>977039</v>
      </c>
      <c r="K818" s="69">
        <v>3.3</v>
      </c>
      <c r="L818" s="82">
        <v>0.24419638103912034</v>
      </c>
    </row>
    <row r="819" spans="1:12" x14ac:dyDescent="0.25">
      <c r="A819" t="s">
        <v>7</v>
      </c>
      <c r="B819" s="78" t="s">
        <v>59</v>
      </c>
      <c r="C819" s="78" t="s">
        <v>40</v>
      </c>
      <c r="D819" s="80" t="s">
        <v>40</v>
      </c>
      <c r="E819" s="80" t="s">
        <v>40</v>
      </c>
      <c r="F819" t="s">
        <v>40</v>
      </c>
      <c r="G819" t="s">
        <v>32</v>
      </c>
      <c r="H819" t="s">
        <v>24</v>
      </c>
      <c r="I819" s="74" t="s">
        <v>35</v>
      </c>
      <c r="J819" s="75">
        <v>979130</v>
      </c>
      <c r="K819" s="69">
        <v>3.3</v>
      </c>
      <c r="L819" s="82">
        <v>0.39665814309233982</v>
      </c>
    </row>
    <row r="820" spans="1:12" x14ac:dyDescent="0.25">
      <c r="A820" t="s">
        <v>7</v>
      </c>
      <c r="B820" s="78" t="s">
        <v>40</v>
      </c>
      <c r="C820" t="s">
        <v>64</v>
      </c>
      <c r="D820" s="80" t="s">
        <v>40</v>
      </c>
      <c r="E820" s="80" t="s">
        <v>40</v>
      </c>
      <c r="F820" t="s">
        <v>40</v>
      </c>
      <c r="G820" t="s">
        <v>32</v>
      </c>
      <c r="H820" t="s">
        <v>24</v>
      </c>
      <c r="I820" s="74" t="s">
        <v>34</v>
      </c>
      <c r="J820" s="75">
        <v>1002776</v>
      </c>
      <c r="K820" s="69">
        <v>2.8</v>
      </c>
      <c r="L820" s="82">
        <v>0.24673015666804946</v>
      </c>
    </row>
    <row r="821" spans="1:12" x14ac:dyDescent="0.25">
      <c r="A821" t="s">
        <v>7</v>
      </c>
      <c r="B821" s="78" t="s">
        <v>59</v>
      </c>
      <c r="C821" s="78" t="s">
        <v>40</v>
      </c>
      <c r="D821" s="80" t="s">
        <v>40</v>
      </c>
      <c r="E821" s="80" t="s">
        <v>40</v>
      </c>
      <c r="F821" t="s">
        <v>40</v>
      </c>
      <c r="G821" t="s">
        <v>32</v>
      </c>
      <c r="H821" t="s">
        <v>24</v>
      </c>
      <c r="I821" s="74" t="s">
        <v>29</v>
      </c>
      <c r="J821" s="75">
        <v>1004184</v>
      </c>
      <c r="K821" s="69">
        <v>2.8</v>
      </c>
      <c r="L821" s="82">
        <v>0.40680784039201962</v>
      </c>
    </row>
    <row r="822" spans="1:12" x14ac:dyDescent="0.25">
      <c r="A822" t="s">
        <v>7</v>
      </c>
      <c r="B822" s="78" t="s">
        <v>40</v>
      </c>
      <c r="C822" s="78" t="s">
        <v>40</v>
      </c>
      <c r="D822" s="80" t="s">
        <v>40</v>
      </c>
      <c r="E822" s="77" t="s">
        <v>44</v>
      </c>
      <c r="F822" t="s">
        <v>40</v>
      </c>
      <c r="G822" t="s">
        <v>32</v>
      </c>
      <c r="H822" t="s">
        <v>24</v>
      </c>
      <c r="I822" s="74" t="s">
        <v>36</v>
      </c>
      <c r="J822" s="75">
        <v>1005796</v>
      </c>
      <c r="K822" s="69">
        <v>2.8</v>
      </c>
      <c r="L822" s="82">
        <v>1</v>
      </c>
    </row>
    <row r="823" spans="1:12" x14ac:dyDescent="0.25">
      <c r="A823" t="s">
        <v>7</v>
      </c>
      <c r="B823" s="78" t="s">
        <v>40</v>
      </c>
      <c r="C823" s="78" t="s">
        <v>40</v>
      </c>
      <c r="D823" s="78" t="s">
        <v>40</v>
      </c>
      <c r="E823" s="78" t="s">
        <v>40</v>
      </c>
      <c r="F823" t="s">
        <v>27</v>
      </c>
      <c r="G823" t="s">
        <v>5</v>
      </c>
      <c r="H823" t="s">
        <v>24</v>
      </c>
      <c r="I823" s="74" t="s">
        <v>35</v>
      </c>
      <c r="J823" s="75">
        <v>1017556</v>
      </c>
      <c r="K823" s="69">
        <v>2.8</v>
      </c>
      <c r="L823" s="82">
        <v>0.3261297088294719</v>
      </c>
    </row>
    <row r="824" spans="1:12" x14ac:dyDescent="0.25">
      <c r="A824" t="s">
        <v>7</v>
      </c>
      <c r="B824" s="78" t="s">
        <v>40</v>
      </c>
      <c r="C824" s="78" t="s">
        <v>40</v>
      </c>
      <c r="D824" s="78" t="s">
        <v>51</v>
      </c>
      <c r="E824" s="78" t="s">
        <v>40</v>
      </c>
      <c r="F824" s="78" t="s">
        <v>40</v>
      </c>
      <c r="G824" t="s">
        <v>31</v>
      </c>
      <c r="H824" t="s">
        <v>24</v>
      </c>
      <c r="I824" s="74" t="s">
        <v>34</v>
      </c>
      <c r="J824" s="75">
        <v>1019748</v>
      </c>
      <c r="K824" s="69">
        <v>2.8</v>
      </c>
      <c r="L824" s="82">
        <v>0.20703340395864481</v>
      </c>
    </row>
    <row r="825" spans="1:12" x14ac:dyDescent="0.25">
      <c r="A825" t="s">
        <v>7</v>
      </c>
      <c r="B825" s="78" t="s">
        <v>40</v>
      </c>
      <c r="C825" s="78" t="s">
        <v>40</v>
      </c>
      <c r="D825" s="80" t="s">
        <v>40</v>
      </c>
      <c r="E825" s="77" t="s">
        <v>42</v>
      </c>
      <c r="F825" t="s">
        <v>40</v>
      </c>
      <c r="G825" t="s">
        <v>31</v>
      </c>
      <c r="H825" t="s">
        <v>24</v>
      </c>
      <c r="I825" s="74" t="s">
        <v>35</v>
      </c>
      <c r="J825" s="75">
        <v>1036578</v>
      </c>
      <c r="K825" s="69">
        <v>2.8</v>
      </c>
      <c r="L825" s="82">
        <v>0.25781546129701388</v>
      </c>
    </row>
    <row r="826" spans="1:12" x14ac:dyDescent="0.25">
      <c r="A826" t="s">
        <v>7</v>
      </c>
      <c r="B826" s="78" t="s">
        <v>40</v>
      </c>
      <c r="C826" s="78" t="s">
        <v>40</v>
      </c>
      <c r="D826" s="78" t="s">
        <v>40</v>
      </c>
      <c r="E826" s="78" t="s">
        <v>40</v>
      </c>
      <c r="F826" t="s">
        <v>27</v>
      </c>
      <c r="G826" t="s">
        <v>31</v>
      </c>
      <c r="H826" t="s">
        <v>24</v>
      </c>
      <c r="I826" s="74" t="s">
        <v>29</v>
      </c>
      <c r="J826" s="75">
        <v>1047526</v>
      </c>
      <c r="K826" s="69">
        <v>2.8</v>
      </c>
      <c r="L826" s="82">
        <v>0.65957720104421547</v>
      </c>
    </row>
    <row r="827" spans="1:12" x14ac:dyDescent="0.25">
      <c r="A827" t="s">
        <v>7</v>
      </c>
      <c r="B827" s="78" t="s">
        <v>40</v>
      </c>
      <c r="C827" s="78" t="s">
        <v>40</v>
      </c>
      <c r="D827" s="78" t="s">
        <v>52</v>
      </c>
      <c r="E827" s="78" t="s">
        <v>40</v>
      </c>
      <c r="F827" s="78" t="s">
        <v>40</v>
      </c>
      <c r="G827" t="s">
        <v>31</v>
      </c>
      <c r="H827" t="s">
        <v>24</v>
      </c>
      <c r="I827" s="74" t="s">
        <v>35</v>
      </c>
      <c r="J827" s="75">
        <v>1067371</v>
      </c>
      <c r="K827" s="69">
        <v>2.8</v>
      </c>
      <c r="L827" s="82">
        <v>0.38337630300840403</v>
      </c>
    </row>
    <row r="828" spans="1:12" x14ac:dyDescent="0.25">
      <c r="A828" s="76" t="s">
        <v>7</v>
      </c>
      <c r="B828" s="78" t="s">
        <v>40</v>
      </c>
      <c r="C828" s="78" t="s">
        <v>40</v>
      </c>
      <c r="D828" s="78" t="s">
        <v>52</v>
      </c>
      <c r="E828" s="78" t="s">
        <v>40</v>
      </c>
      <c r="F828" s="78" t="s">
        <v>40</v>
      </c>
      <c r="G828" s="76" t="s">
        <v>31</v>
      </c>
      <c r="H828" t="s">
        <v>24</v>
      </c>
      <c r="I828" s="76" t="s">
        <v>29</v>
      </c>
      <c r="J828" s="75">
        <v>1085246</v>
      </c>
      <c r="K828" s="69">
        <v>2.8</v>
      </c>
      <c r="L828" s="82">
        <v>0.38979661180101244</v>
      </c>
    </row>
    <row r="829" spans="1:12" x14ac:dyDescent="0.25">
      <c r="A829" t="s">
        <v>7</v>
      </c>
      <c r="B829" s="78" t="s">
        <v>40</v>
      </c>
      <c r="C829" s="78" t="s">
        <v>40</v>
      </c>
      <c r="D829" s="80" t="s">
        <v>40</v>
      </c>
      <c r="E829" s="77" t="s">
        <v>47</v>
      </c>
      <c r="F829" t="s">
        <v>40</v>
      </c>
      <c r="G829" t="s">
        <v>31</v>
      </c>
      <c r="H829" t="s">
        <v>24</v>
      </c>
      <c r="I829" s="74" t="s">
        <v>36</v>
      </c>
      <c r="J829" s="75">
        <v>1085570</v>
      </c>
      <c r="K829" s="69">
        <v>2.8</v>
      </c>
      <c r="L829" s="82">
        <v>1</v>
      </c>
    </row>
    <row r="830" spans="1:12" x14ac:dyDescent="0.25">
      <c r="A830" t="s">
        <v>7</v>
      </c>
      <c r="B830" s="78" t="s">
        <v>61</v>
      </c>
      <c r="C830" s="78" t="s">
        <v>40</v>
      </c>
      <c r="D830" s="80" t="s">
        <v>40</v>
      </c>
      <c r="E830" s="80" t="s">
        <v>40</v>
      </c>
      <c r="F830" t="s">
        <v>40</v>
      </c>
      <c r="G830" t="s">
        <v>31</v>
      </c>
      <c r="H830" t="s">
        <v>24</v>
      </c>
      <c r="I830" s="74" t="s">
        <v>29</v>
      </c>
      <c r="J830" s="75">
        <v>1089631</v>
      </c>
      <c r="K830" s="69">
        <v>2.8</v>
      </c>
      <c r="L830" s="82">
        <v>0.22858728225719324</v>
      </c>
    </row>
    <row r="831" spans="1:12" x14ac:dyDescent="0.25">
      <c r="A831" t="s">
        <v>7</v>
      </c>
      <c r="B831" s="78" t="s">
        <v>40</v>
      </c>
      <c r="C831" s="78" t="s">
        <v>40</v>
      </c>
      <c r="D831" s="80" t="s">
        <v>40</v>
      </c>
      <c r="E831" t="s">
        <v>39</v>
      </c>
      <c r="F831" t="s">
        <v>40</v>
      </c>
      <c r="G831" t="s">
        <v>5</v>
      </c>
      <c r="H831" t="s">
        <v>24</v>
      </c>
      <c r="I831" s="74" t="s">
        <v>34</v>
      </c>
      <c r="J831" s="75">
        <v>1091182</v>
      </c>
      <c r="K831" s="69">
        <v>2.8</v>
      </c>
      <c r="L831" s="82">
        <v>0.25681632410980682</v>
      </c>
    </row>
    <row r="832" spans="1:12" x14ac:dyDescent="0.25">
      <c r="A832" t="s">
        <v>7</v>
      </c>
      <c r="B832" s="78" t="s">
        <v>40</v>
      </c>
      <c r="C832" s="78" t="s">
        <v>40</v>
      </c>
      <c r="D832" s="78" t="s">
        <v>50</v>
      </c>
      <c r="E832" s="78" t="s">
        <v>40</v>
      </c>
      <c r="F832" s="78" t="s">
        <v>40</v>
      </c>
      <c r="G832" t="s">
        <v>5</v>
      </c>
      <c r="H832" t="s">
        <v>24</v>
      </c>
      <c r="I832" s="74" t="s">
        <v>34</v>
      </c>
      <c r="J832" s="75">
        <v>1092909</v>
      </c>
      <c r="K832" s="69">
        <v>2.8</v>
      </c>
      <c r="L832" s="82">
        <v>0.25703567331314819</v>
      </c>
    </row>
    <row r="833" spans="1:12" x14ac:dyDescent="0.25">
      <c r="A833" t="s">
        <v>7</v>
      </c>
      <c r="B833" s="78" t="s">
        <v>40</v>
      </c>
      <c r="C833" s="78" t="s">
        <v>40</v>
      </c>
      <c r="D833" s="78" t="s">
        <v>52</v>
      </c>
      <c r="E833" s="78" t="s">
        <v>40</v>
      </c>
      <c r="F833" s="78" t="s">
        <v>40</v>
      </c>
      <c r="G833" t="s">
        <v>5</v>
      </c>
      <c r="H833" t="s">
        <v>24</v>
      </c>
      <c r="I833" s="74" t="s">
        <v>34</v>
      </c>
      <c r="J833" s="75">
        <v>1099511</v>
      </c>
      <c r="K833" s="69">
        <v>2.8</v>
      </c>
      <c r="L833" s="82">
        <v>0.19873695299082114</v>
      </c>
    </row>
    <row r="834" spans="1:12" x14ac:dyDescent="0.25">
      <c r="A834" t="s">
        <v>7</v>
      </c>
      <c r="B834" s="78" t="s">
        <v>40</v>
      </c>
      <c r="C834" s="78" t="s">
        <v>40</v>
      </c>
      <c r="D834" s="78" t="s">
        <v>40</v>
      </c>
      <c r="E834" s="78" t="s">
        <v>40</v>
      </c>
      <c r="F834" t="s">
        <v>28</v>
      </c>
      <c r="G834" t="s">
        <v>32</v>
      </c>
      <c r="H834" t="s">
        <v>24</v>
      </c>
      <c r="I834" s="74" t="s">
        <v>36</v>
      </c>
      <c r="J834" s="75">
        <v>1111380</v>
      </c>
      <c r="K834" s="69">
        <v>2.8</v>
      </c>
      <c r="L834" s="82">
        <v>1</v>
      </c>
    </row>
    <row r="835" spans="1:12" x14ac:dyDescent="0.25">
      <c r="A835" t="s">
        <v>7</v>
      </c>
      <c r="B835" s="78" t="s">
        <v>40</v>
      </c>
      <c r="C835" s="78" t="s">
        <v>40</v>
      </c>
      <c r="D835" s="78" t="s">
        <v>40</v>
      </c>
      <c r="E835" s="78" t="s">
        <v>40</v>
      </c>
      <c r="F835" t="s">
        <v>25</v>
      </c>
      <c r="G835" t="s">
        <v>32</v>
      </c>
      <c r="H835" t="s">
        <v>24</v>
      </c>
      <c r="I835" s="74" t="s">
        <v>34</v>
      </c>
      <c r="J835" s="75">
        <v>1117557</v>
      </c>
      <c r="K835" s="69">
        <v>2.8</v>
      </c>
      <c r="L835" s="82">
        <v>0.16567098664159566</v>
      </c>
    </row>
    <row r="836" spans="1:12" x14ac:dyDescent="0.25">
      <c r="A836" t="s">
        <v>7</v>
      </c>
      <c r="B836" s="78" t="s">
        <v>57</v>
      </c>
      <c r="C836" s="78" t="s">
        <v>40</v>
      </c>
      <c r="D836" s="80" t="s">
        <v>40</v>
      </c>
      <c r="E836" s="80" t="s">
        <v>40</v>
      </c>
      <c r="F836" t="s">
        <v>40</v>
      </c>
      <c r="G836" t="s">
        <v>31</v>
      </c>
      <c r="H836" t="s">
        <v>24</v>
      </c>
      <c r="I836" s="74" t="s">
        <v>34</v>
      </c>
      <c r="J836" s="75">
        <v>1130571</v>
      </c>
      <c r="K836" s="69">
        <v>2.8</v>
      </c>
      <c r="L836" s="82">
        <v>0.15942106642822929</v>
      </c>
    </row>
    <row r="837" spans="1:12" x14ac:dyDescent="0.25">
      <c r="A837" t="s">
        <v>7</v>
      </c>
      <c r="B837" s="78" t="s">
        <v>40</v>
      </c>
      <c r="C837" s="78" t="s">
        <v>40</v>
      </c>
      <c r="D837" s="78" t="s">
        <v>54</v>
      </c>
      <c r="E837" s="78" t="s">
        <v>40</v>
      </c>
      <c r="F837" s="78" t="s">
        <v>40</v>
      </c>
      <c r="G837" t="s">
        <v>31</v>
      </c>
      <c r="H837" t="s">
        <v>24</v>
      </c>
      <c r="I837" s="74" t="s">
        <v>35</v>
      </c>
      <c r="J837" s="75">
        <v>1136740</v>
      </c>
      <c r="K837" s="69">
        <v>2.8</v>
      </c>
      <c r="L837" s="82">
        <v>0.55612006526243174</v>
      </c>
    </row>
    <row r="838" spans="1:12" x14ac:dyDescent="0.25">
      <c r="A838" t="s">
        <v>7</v>
      </c>
      <c r="B838" s="78" t="s">
        <v>40</v>
      </c>
      <c r="C838" t="s">
        <v>64</v>
      </c>
      <c r="D838" s="80" t="s">
        <v>40</v>
      </c>
      <c r="E838" s="80" t="s">
        <v>40</v>
      </c>
      <c r="F838" t="s">
        <v>40</v>
      </c>
      <c r="G838" t="s">
        <v>32</v>
      </c>
      <c r="H838" t="s">
        <v>24</v>
      </c>
      <c r="I838" s="74" t="s">
        <v>29</v>
      </c>
      <c r="J838" s="75">
        <v>1153029</v>
      </c>
      <c r="K838" s="69">
        <v>2.8</v>
      </c>
      <c r="L838" s="82">
        <v>0.28369947606724172</v>
      </c>
    </row>
    <row r="839" spans="1:12" x14ac:dyDescent="0.25">
      <c r="A839" t="s">
        <v>7</v>
      </c>
      <c r="B839" s="78" t="s">
        <v>59</v>
      </c>
      <c r="C839" s="78" t="s">
        <v>40</v>
      </c>
      <c r="D839" s="80" t="s">
        <v>40</v>
      </c>
      <c r="E839" s="80" t="s">
        <v>40</v>
      </c>
      <c r="F839" t="s">
        <v>40</v>
      </c>
      <c r="G839" t="s">
        <v>31</v>
      </c>
      <c r="H839" t="s">
        <v>24</v>
      </c>
      <c r="I839" s="74" t="s">
        <v>36</v>
      </c>
      <c r="J839" s="75">
        <v>1171218</v>
      </c>
      <c r="K839" s="69">
        <v>2.8</v>
      </c>
      <c r="L839" s="82">
        <v>1</v>
      </c>
    </row>
    <row r="840" spans="1:12" x14ac:dyDescent="0.25">
      <c r="A840" s="76" t="s">
        <v>7</v>
      </c>
      <c r="B840" s="78" t="s">
        <v>61</v>
      </c>
      <c r="C840" s="78" t="s">
        <v>40</v>
      </c>
      <c r="D840" s="80" t="s">
        <v>40</v>
      </c>
      <c r="E840" s="80" t="s">
        <v>40</v>
      </c>
      <c r="F840" t="s">
        <v>40</v>
      </c>
      <c r="G840" s="76" t="s">
        <v>31</v>
      </c>
      <c r="H840" t="s">
        <v>24</v>
      </c>
      <c r="I840" s="76" t="s">
        <v>34</v>
      </c>
      <c r="J840" s="75">
        <v>1171469</v>
      </c>
      <c r="K840" s="69">
        <v>2.8</v>
      </c>
      <c r="L840" s="82">
        <v>0.24575559520475454</v>
      </c>
    </row>
    <row r="841" spans="1:12" x14ac:dyDescent="0.25">
      <c r="A841" s="74" t="s">
        <v>7</v>
      </c>
      <c r="B841" s="78" t="s">
        <v>40</v>
      </c>
      <c r="C841" s="78" t="s">
        <v>40</v>
      </c>
      <c r="D841" s="80" t="s">
        <v>40</v>
      </c>
      <c r="E841" s="77" t="s">
        <v>45</v>
      </c>
      <c r="F841" t="s">
        <v>40</v>
      </c>
      <c r="G841" s="74" t="s">
        <v>5</v>
      </c>
      <c r="H841" s="74" t="s">
        <v>24</v>
      </c>
      <c r="I841" s="74" t="s">
        <v>36</v>
      </c>
      <c r="J841" s="75">
        <v>1178628</v>
      </c>
      <c r="K841" s="69">
        <v>2.8</v>
      </c>
      <c r="L841" s="82">
        <v>1</v>
      </c>
    </row>
    <row r="842" spans="1:12" x14ac:dyDescent="0.25">
      <c r="A842" t="s">
        <v>7</v>
      </c>
      <c r="B842" s="78" t="s">
        <v>40</v>
      </c>
      <c r="C842" s="78" t="s">
        <v>40</v>
      </c>
      <c r="D842" s="80" t="s">
        <v>40</v>
      </c>
      <c r="E842" s="77" t="s">
        <v>47</v>
      </c>
      <c r="F842" t="s">
        <v>40</v>
      </c>
      <c r="G842" t="s">
        <v>32</v>
      </c>
      <c r="H842" t="s">
        <v>24</v>
      </c>
      <c r="I842" s="74" t="s">
        <v>36</v>
      </c>
      <c r="J842" s="75">
        <v>1178981</v>
      </c>
      <c r="K842" s="69">
        <v>2.8</v>
      </c>
      <c r="L842" s="82">
        <v>1</v>
      </c>
    </row>
    <row r="843" spans="1:12" x14ac:dyDescent="0.25">
      <c r="A843" t="s">
        <v>7</v>
      </c>
      <c r="B843" s="78" t="s">
        <v>40</v>
      </c>
      <c r="C843" s="78" t="s">
        <v>40</v>
      </c>
      <c r="D843" s="80" t="s">
        <v>40</v>
      </c>
      <c r="E843" s="77" t="s">
        <v>43</v>
      </c>
      <c r="F843" t="s">
        <v>40</v>
      </c>
      <c r="G843" t="s">
        <v>5</v>
      </c>
      <c r="H843" t="s">
        <v>24</v>
      </c>
      <c r="I843" s="74" t="s">
        <v>34</v>
      </c>
      <c r="J843" s="75">
        <v>1181234</v>
      </c>
      <c r="K843" s="69">
        <v>2.8</v>
      </c>
      <c r="L843" s="82">
        <v>0.15755958800927616</v>
      </c>
    </row>
    <row r="844" spans="1:12" x14ac:dyDescent="0.25">
      <c r="A844" t="s">
        <v>7</v>
      </c>
      <c r="B844" s="78" t="s">
        <v>40</v>
      </c>
      <c r="C844" t="s">
        <v>64</v>
      </c>
      <c r="D844" s="80" t="s">
        <v>40</v>
      </c>
      <c r="E844" s="80" t="s">
        <v>40</v>
      </c>
      <c r="F844" t="s">
        <v>40</v>
      </c>
      <c r="G844" t="s">
        <v>31</v>
      </c>
      <c r="H844" t="s">
        <v>24</v>
      </c>
      <c r="I844" s="74" t="s">
        <v>29</v>
      </c>
      <c r="J844" s="75">
        <v>1189640</v>
      </c>
      <c r="K844" s="69">
        <v>2.8</v>
      </c>
      <c r="L844" s="82">
        <v>0.31743871645505239</v>
      </c>
    </row>
    <row r="845" spans="1:12" x14ac:dyDescent="0.25">
      <c r="A845" t="s">
        <v>7</v>
      </c>
      <c r="B845" s="78" t="s">
        <v>40</v>
      </c>
      <c r="C845" s="78" t="s">
        <v>40</v>
      </c>
      <c r="D845" s="80" t="s">
        <v>40</v>
      </c>
      <c r="E845" s="77" t="s">
        <v>47</v>
      </c>
      <c r="F845" t="s">
        <v>40</v>
      </c>
      <c r="G845" t="s">
        <v>5</v>
      </c>
      <c r="H845" t="s">
        <v>24</v>
      </c>
      <c r="I845" s="74" t="s">
        <v>35</v>
      </c>
      <c r="J845" s="75">
        <v>1194530</v>
      </c>
      <c r="K845" s="69">
        <v>2.8</v>
      </c>
      <c r="L845" s="82">
        <v>0.52749088009057865</v>
      </c>
    </row>
    <row r="846" spans="1:12" x14ac:dyDescent="0.25">
      <c r="A846" t="s">
        <v>7</v>
      </c>
      <c r="B846" s="78" t="s">
        <v>59</v>
      </c>
      <c r="C846" s="78" t="s">
        <v>40</v>
      </c>
      <c r="D846" s="80" t="s">
        <v>40</v>
      </c>
      <c r="E846" s="80" t="s">
        <v>40</v>
      </c>
      <c r="F846" t="s">
        <v>40</v>
      </c>
      <c r="G846" t="s">
        <v>5</v>
      </c>
      <c r="H846" t="s">
        <v>24</v>
      </c>
      <c r="I846" s="74" t="s">
        <v>35</v>
      </c>
      <c r="J846" s="75">
        <v>1229947</v>
      </c>
      <c r="K846" s="69">
        <v>2.8</v>
      </c>
      <c r="L846" s="82">
        <v>0.33792853520075744</v>
      </c>
    </row>
    <row r="847" spans="1:12" x14ac:dyDescent="0.25">
      <c r="A847" s="74" t="s">
        <v>7</v>
      </c>
      <c r="B847" s="78" t="s">
        <v>40</v>
      </c>
      <c r="C847" s="78" t="s">
        <v>40</v>
      </c>
      <c r="D847" s="80" t="s">
        <v>40</v>
      </c>
      <c r="E847" s="77" t="s">
        <v>44</v>
      </c>
      <c r="F847" t="s">
        <v>40</v>
      </c>
      <c r="G847" s="74" t="s">
        <v>5</v>
      </c>
      <c r="H847" s="74" t="s">
        <v>24</v>
      </c>
      <c r="I847" s="74" t="s">
        <v>36</v>
      </c>
      <c r="J847" s="75">
        <v>1236234</v>
      </c>
      <c r="K847" s="69">
        <v>2.8</v>
      </c>
      <c r="L847" s="82">
        <v>1</v>
      </c>
    </row>
    <row r="848" spans="1:12" x14ac:dyDescent="0.25">
      <c r="A848" t="s">
        <v>7</v>
      </c>
      <c r="B848" s="78" t="s">
        <v>40</v>
      </c>
      <c r="C848" t="s">
        <v>64</v>
      </c>
      <c r="D848" s="80" t="s">
        <v>40</v>
      </c>
      <c r="E848" s="80" t="s">
        <v>40</v>
      </c>
      <c r="F848" t="s">
        <v>40</v>
      </c>
      <c r="G848" t="s">
        <v>31</v>
      </c>
      <c r="H848" t="s">
        <v>24</v>
      </c>
      <c r="I848" s="74" t="s">
        <v>34</v>
      </c>
      <c r="J848" s="75">
        <v>1265987</v>
      </c>
      <c r="K848" s="69">
        <v>2.8</v>
      </c>
      <c r="L848" s="82">
        <v>0.33781084053056593</v>
      </c>
    </row>
    <row r="849" spans="1:12" x14ac:dyDescent="0.25">
      <c r="A849" t="s">
        <v>7</v>
      </c>
      <c r="B849" s="78" t="s">
        <v>40</v>
      </c>
      <c r="C849" s="78" t="s">
        <v>40</v>
      </c>
      <c r="D849" s="80" t="s">
        <v>40</v>
      </c>
      <c r="E849" s="77" t="s">
        <v>42</v>
      </c>
      <c r="F849" t="s">
        <v>40</v>
      </c>
      <c r="G849" t="s">
        <v>5</v>
      </c>
      <c r="H849" t="s">
        <v>24</v>
      </c>
      <c r="I849" s="74" t="s">
        <v>34</v>
      </c>
      <c r="J849" s="75">
        <v>1281082</v>
      </c>
      <c r="K849" s="69">
        <v>2.8</v>
      </c>
      <c r="L849" s="82">
        <v>0.16141098187159489</v>
      </c>
    </row>
    <row r="850" spans="1:12" x14ac:dyDescent="0.25">
      <c r="A850" t="s">
        <v>7</v>
      </c>
      <c r="B850" s="78" t="s">
        <v>40</v>
      </c>
      <c r="C850" t="s">
        <v>64</v>
      </c>
      <c r="D850" s="80" t="s">
        <v>40</v>
      </c>
      <c r="E850" s="80" t="s">
        <v>40</v>
      </c>
      <c r="F850" t="s">
        <v>40</v>
      </c>
      <c r="G850" t="s">
        <v>31</v>
      </c>
      <c r="H850" t="s">
        <v>24</v>
      </c>
      <c r="I850" s="74" t="s">
        <v>35</v>
      </c>
      <c r="J850" s="75">
        <v>1291994</v>
      </c>
      <c r="K850" s="69">
        <v>2.8</v>
      </c>
      <c r="L850" s="82">
        <v>0.34475044301438168</v>
      </c>
    </row>
    <row r="851" spans="1:12" x14ac:dyDescent="0.25">
      <c r="A851" t="s">
        <v>7</v>
      </c>
      <c r="B851" s="78" t="s">
        <v>40</v>
      </c>
      <c r="C851" t="s">
        <v>63</v>
      </c>
      <c r="D851" s="80" t="s">
        <v>40</v>
      </c>
      <c r="E851" s="80" t="s">
        <v>40</v>
      </c>
      <c r="F851" t="s">
        <v>40</v>
      </c>
      <c r="G851" t="s">
        <v>32</v>
      </c>
      <c r="H851" t="s">
        <v>24</v>
      </c>
      <c r="I851" s="74" t="s">
        <v>34</v>
      </c>
      <c r="J851" s="75">
        <v>1302482</v>
      </c>
      <c r="K851" s="69">
        <v>2.8</v>
      </c>
      <c r="L851" s="82">
        <v>0.12234478787562834</v>
      </c>
    </row>
    <row r="852" spans="1:12" x14ac:dyDescent="0.25">
      <c r="A852" s="76" t="s">
        <v>7</v>
      </c>
      <c r="B852" s="78" t="s">
        <v>40</v>
      </c>
      <c r="C852" s="78" t="s">
        <v>40</v>
      </c>
      <c r="D852" s="80" t="s">
        <v>40</v>
      </c>
      <c r="E852" s="77" t="s">
        <v>46</v>
      </c>
      <c r="F852" t="s">
        <v>40</v>
      </c>
      <c r="G852" s="76" t="s">
        <v>31</v>
      </c>
      <c r="H852" t="s">
        <v>24</v>
      </c>
      <c r="I852" s="76" t="s">
        <v>35</v>
      </c>
      <c r="J852" s="75">
        <v>1331510</v>
      </c>
      <c r="K852" s="69">
        <v>2.8</v>
      </c>
      <c r="L852" s="82">
        <v>0.6701586122410359</v>
      </c>
    </row>
    <row r="853" spans="1:12" x14ac:dyDescent="0.25">
      <c r="A853" t="s">
        <v>7</v>
      </c>
      <c r="B853" s="78" t="s">
        <v>58</v>
      </c>
      <c r="C853" s="78" t="s">
        <v>40</v>
      </c>
      <c r="D853" s="80" t="s">
        <v>40</v>
      </c>
      <c r="E853" s="80" t="s">
        <v>40</v>
      </c>
      <c r="F853" t="s">
        <v>40</v>
      </c>
      <c r="G853" t="s">
        <v>5</v>
      </c>
      <c r="H853" t="s">
        <v>24</v>
      </c>
      <c r="I853" s="74" t="s">
        <v>29</v>
      </c>
      <c r="J853" s="75">
        <v>1351973</v>
      </c>
      <c r="K853" s="69">
        <v>2.8</v>
      </c>
      <c r="L853" s="82">
        <v>0.4196683746558697</v>
      </c>
    </row>
    <row r="854" spans="1:12" x14ac:dyDescent="0.25">
      <c r="A854" t="s">
        <v>7</v>
      </c>
      <c r="B854" s="78" t="s">
        <v>40</v>
      </c>
      <c r="C854" s="78" t="s">
        <v>40</v>
      </c>
      <c r="D854" s="78" t="s">
        <v>54</v>
      </c>
      <c r="E854" s="78" t="s">
        <v>40</v>
      </c>
      <c r="F854" s="78" t="s">
        <v>40</v>
      </c>
      <c r="G854" t="s">
        <v>32</v>
      </c>
      <c r="H854" t="s">
        <v>24</v>
      </c>
      <c r="I854" s="74" t="s">
        <v>35</v>
      </c>
      <c r="J854" s="75">
        <v>1354601</v>
      </c>
      <c r="K854" s="69">
        <v>2.8</v>
      </c>
      <c r="L854" s="82">
        <v>0.69218843495319071</v>
      </c>
    </row>
    <row r="855" spans="1:12" x14ac:dyDescent="0.25">
      <c r="A855" t="s">
        <v>7</v>
      </c>
      <c r="B855" s="78" t="s">
        <v>40</v>
      </c>
      <c r="C855" s="78" t="s">
        <v>40</v>
      </c>
      <c r="D855" s="78" t="s">
        <v>51</v>
      </c>
      <c r="E855" s="78" t="s">
        <v>40</v>
      </c>
      <c r="F855" s="78" t="s">
        <v>40</v>
      </c>
      <c r="G855" t="s">
        <v>31</v>
      </c>
      <c r="H855" t="s">
        <v>24</v>
      </c>
      <c r="I855" s="74" t="s">
        <v>35</v>
      </c>
      <c r="J855" s="75">
        <v>1374532</v>
      </c>
      <c r="K855" s="69">
        <v>2.8</v>
      </c>
      <c r="L855" s="82">
        <v>0.27906310069750956</v>
      </c>
    </row>
    <row r="856" spans="1:12" x14ac:dyDescent="0.25">
      <c r="A856" t="s">
        <v>7</v>
      </c>
      <c r="B856" s="78" t="s">
        <v>40</v>
      </c>
      <c r="C856" s="78" t="s">
        <v>40</v>
      </c>
      <c r="D856" s="80" t="s">
        <v>40</v>
      </c>
      <c r="E856" s="77" t="s">
        <v>43</v>
      </c>
      <c r="F856" t="s">
        <v>40</v>
      </c>
      <c r="G856" t="s">
        <v>32</v>
      </c>
      <c r="H856" t="s">
        <v>24</v>
      </c>
      <c r="I856" s="74" t="s">
        <v>29</v>
      </c>
      <c r="J856" s="75">
        <v>1382182</v>
      </c>
      <c r="K856" s="69">
        <v>2.8</v>
      </c>
      <c r="L856" s="82">
        <v>0.37929195899905355</v>
      </c>
    </row>
    <row r="857" spans="1:12" x14ac:dyDescent="0.25">
      <c r="A857" t="s">
        <v>7</v>
      </c>
      <c r="B857" s="78" t="s">
        <v>40</v>
      </c>
      <c r="C857" s="78" t="s">
        <v>40</v>
      </c>
      <c r="D857" s="80" t="s">
        <v>40</v>
      </c>
      <c r="E857" t="s">
        <v>39</v>
      </c>
      <c r="F857" t="s">
        <v>40</v>
      </c>
      <c r="G857" t="s">
        <v>5</v>
      </c>
      <c r="H857" t="s">
        <v>24</v>
      </c>
      <c r="I857" s="74" t="s">
        <v>35</v>
      </c>
      <c r="J857" s="75">
        <v>1395415</v>
      </c>
      <c r="K857" s="69">
        <v>2.8</v>
      </c>
      <c r="L857" s="82">
        <v>0.32841941207579123</v>
      </c>
    </row>
    <row r="858" spans="1:12" x14ac:dyDescent="0.25">
      <c r="A858" t="s">
        <v>7</v>
      </c>
      <c r="B858" s="78" t="s">
        <v>40</v>
      </c>
      <c r="C858" s="78" t="s">
        <v>40</v>
      </c>
      <c r="D858" s="78" t="s">
        <v>50</v>
      </c>
      <c r="E858" s="78" t="s">
        <v>40</v>
      </c>
      <c r="F858" s="78" t="s">
        <v>40</v>
      </c>
      <c r="G858" t="s">
        <v>5</v>
      </c>
      <c r="H858" t="s">
        <v>24</v>
      </c>
      <c r="I858" s="74" t="s">
        <v>35</v>
      </c>
      <c r="J858" s="75">
        <v>1396143</v>
      </c>
      <c r="K858" s="69">
        <v>2.8</v>
      </c>
      <c r="L858" s="82">
        <v>0.32835172557499176</v>
      </c>
    </row>
    <row r="859" spans="1:12" x14ac:dyDescent="0.25">
      <c r="A859" t="s">
        <v>7</v>
      </c>
      <c r="B859" s="78" t="s">
        <v>40</v>
      </c>
      <c r="C859" s="78" t="s">
        <v>40</v>
      </c>
      <c r="D859" s="78" t="s">
        <v>52</v>
      </c>
      <c r="E859" s="78" t="s">
        <v>40</v>
      </c>
      <c r="F859" s="78" t="s">
        <v>40</v>
      </c>
      <c r="G859" t="s">
        <v>32</v>
      </c>
      <c r="H859" t="s">
        <v>24</v>
      </c>
      <c r="I859" s="74" t="s">
        <v>35</v>
      </c>
      <c r="J859" s="75">
        <v>1396550</v>
      </c>
      <c r="K859" s="69">
        <v>2.8</v>
      </c>
      <c r="L859" s="82">
        <v>0.50813939949642695</v>
      </c>
    </row>
    <row r="860" spans="1:12" x14ac:dyDescent="0.25">
      <c r="A860" t="s">
        <v>7</v>
      </c>
      <c r="B860" s="78" t="s">
        <v>40</v>
      </c>
      <c r="C860" s="78" t="s">
        <v>40</v>
      </c>
      <c r="D860" s="80" t="s">
        <v>40</v>
      </c>
      <c r="E860" s="77" t="s">
        <v>43</v>
      </c>
      <c r="F860" t="s">
        <v>40</v>
      </c>
      <c r="G860" t="s">
        <v>31</v>
      </c>
      <c r="H860" t="s">
        <v>24</v>
      </c>
      <c r="I860" s="74" t="s">
        <v>35</v>
      </c>
      <c r="J860" s="75">
        <v>1406010</v>
      </c>
      <c r="K860" s="69">
        <v>2.8</v>
      </c>
      <c r="L860" s="82">
        <v>0.3649176955533564</v>
      </c>
    </row>
    <row r="861" spans="1:12" x14ac:dyDescent="0.25">
      <c r="A861" t="s">
        <v>7</v>
      </c>
      <c r="B861" s="78" t="s">
        <v>40</v>
      </c>
      <c r="C861" s="78" t="s">
        <v>40</v>
      </c>
      <c r="D861" s="80" t="s">
        <v>40</v>
      </c>
      <c r="E861" s="77" t="s">
        <v>46</v>
      </c>
      <c r="F861" t="s">
        <v>40</v>
      </c>
      <c r="G861" t="s">
        <v>32</v>
      </c>
      <c r="H861" t="s">
        <v>24</v>
      </c>
      <c r="I861" s="74" t="s">
        <v>35</v>
      </c>
      <c r="J861" s="75">
        <v>1424328</v>
      </c>
      <c r="K861" s="69">
        <v>2.8</v>
      </c>
      <c r="L861" s="82">
        <v>0.8328672923427769</v>
      </c>
    </row>
    <row r="862" spans="1:12" x14ac:dyDescent="0.25">
      <c r="A862" t="s">
        <v>7</v>
      </c>
      <c r="B862" s="78" t="s">
        <v>40</v>
      </c>
      <c r="C862" s="78" t="s">
        <v>40</v>
      </c>
      <c r="D862" s="78" t="s">
        <v>53</v>
      </c>
      <c r="E862" s="78" t="s">
        <v>40</v>
      </c>
      <c r="F862" s="78" t="s">
        <v>40</v>
      </c>
      <c r="G862" t="s">
        <v>31</v>
      </c>
      <c r="H862" t="s">
        <v>24</v>
      </c>
      <c r="I862" s="74" t="s">
        <v>35</v>
      </c>
      <c r="J862" s="75">
        <v>1464040</v>
      </c>
      <c r="K862" s="69">
        <v>2.8</v>
      </c>
      <c r="L862" s="82">
        <v>0.48604888575341326</v>
      </c>
    </row>
    <row r="863" spans="1:12" x14ac:dyDescent="0.25">
      <c r="A863" t="s">
        <v>7</v>
      </c>
      <c r="B863" s="78" t="s">
        <v>40</v>
      </c>
      <c r="C863" s="78" t="s">
        <v>40</v>
      </c>
      <c r="D863" s="78" t="s">
        <v>40</v>
      </c>
      <c r="E863" s="78" t="s">
        <v>40</v>
      </c>
      <c r="F863" t="s">
        <v>27</v>
      </c>
      <c r="G863" t="s">
        <v>32</v>
      </c>
      <c r="H863" t="s">
        <v>24</v>
      </c>
      <c r="I863" s="74" t="s">
        <v>36</v>
      </c>
      <c r="J863" s="75">
        <v>1531918</v>
      </c>
      <c r="K863" s="69">
        <v>2.2999999999999998</v>
      </c>
      <c r="L863" s="82">
        <v>1</v>
      </c>
    </row>
    <row r="864" spans="1:12" x14ac:dyDescent="0.25">
      <c r="A864" s="76" t="s">
        <v>7</v>
      </c>
      <c r="B864" s="78" t="s">
        <v>40</v>
      </c>
      <c r="C864" s="78" t="s">
        <v>40</v>
      </c>
      <c r="D864" s="80" t="s">
        <v>40</v>
      </c>
      <c r="E864" s="77" t="s">
        <v>41</v>
      </c>
      <c r="F864" t="s">
        <v>40</v>
      </c>
      <c r="G864" s="76" t="s">
        <v>5</v>
      </c>
      <c r="H864" s="74" t="s">
        <v>24</v>
      </c>
      <c r="I864" s="76" t="s">
        <v>36</v>
      </c>
      <c r="J864" s="75">
        <v>1537128</v>
      </c>
      <c r="K864" s="69">
        <v>2.2999999999999998</v>
      </c>
      <c r="L864" s="82">
        <v>1</v>
      </c>
    </row>
    <row r="865" spans="1:12" x14ac:dyDescent="0.25">
      <c r="A865" t="s">
        <v>7</v>
      </c>
      <c r="B865" s="78" t="s">
        <v>59</v>
      </c>
      <c r="C865" s="78" t="s">
        <v>40</v>
      </c>
      <c r="D865" s="80" t="s">
        <v>40</v>
      </c>
      <c r="E865" s="80" t="s">
        <v>40</v>
      </c>
      <c r="F865" t="s">
        <v>40</v>
      </c>
      <c r="G865" t="s">
        <v>5</v>
      </c>
      <c r="H865" t="s">
        <v>24</v>
      </c>
      <c r="I865" s="74" t="s">
        <v>29</v>
      </c>
      <c r="J865" s="75">
        <v>1564414</v>
      </c>
      <c r="K865" s="69">
        <v>2.2999999999999998</v>
      </c>
      <c r="L865" s="82">
        <v>0.42982350578322298</v>
      </c>
    </row>
    <row r="866" spans="1:12" x14ac:dyDescent="0.25">
      <c r="A866" t="s">
        <v>7</v>
      </c>
      <c r="B866" s="78" t="s">
        <v>58</v>
      </c>
      <c r="C866" s="78" t="s">
        <v>40</v>
      </c>
      <c r="D866" s="80" t="s">
        <v>40</v>
      </c>
      <c r="E866" s="80" t="s">
        <v>40</v>
      </c>
      <c r="F866" t="s">
        <v>40</v>
      </c>
      <c r="G866" t="s">
        <v>32</v>
      </c>
      <c r="H866" t="s">
        <v>24</v>
      </c>
      <c r="I866" s="74" t="s">
        <v>36</v>
      </c>
      <c r="J866" s="75">
        <v>1570951</v>
      </c>
      <c r="K866" s="69">
        <v>2.2999999999999998</v>
      </c>
      <c r="L866" s="82">
        <v>1</v>
      </c>
    </row>
    <row r="867" spans="1:12" x14ac:dyDescent="0.25">
      <c r="A867" t="s">
        <v>7</v>
      </c>
      <c r="B867" s="78" t="s">
        <v>40</v>
      </c>
      <c r="C867" s="78" t="s">
        <v>40</v>
      </c>
      <c r="D867" s="80" t="s">
        <v>40</v>
      </c>
      <c r="E867" s="77" t="s">
        <v>42</v>
      </c>
      <c r="F867" t="s">
        <v>40</v>
      </c>
      <c r="G867" t="s">
        <v>32</v>
      </c>
      <c r="H867" t="s">
        <v>24</v>
      </c>
      <c r="I867" s="74" t="s">
        <v>35</v>
      </c>
      <c r="J867" s="75">
        <v>1585210</v>
      </c>
      <c r="K867" s="69">
        <v>2.2999999999999998</v>
      </c>
      <c r="L867" s="82">
        <v>0.4047877622696367</v>
      </c>
    </row>
    <row r="868" spans="1:12" x14ac:dyDescent="0.25">
      <c r="A868" t="s">
        <v>7</v>
      </c>
      <c r="B868" s="78" t="s">
        <v>40</v>
      </c>
      <c r="C868" s="78" t="s">
        <v>40</v>
      </c>
      <c r="D868" s="78" t="s">
        <v>40</v>
      </c>
      <c r="E868" s="78" t="s">
        <v>40</v>
      </c>
      <c r="F868" t="s">
        <v>27</v>
      </c>
      <c r="G868" t="s">
        <v>31</v>
      </c>
      <c r="H868" t="s">
        <v>24</v>
      </c>
      <c r="I868" s="74" t="s">
        <v>36</v>
      </c>
      <c r="J868" s="75">
        <v>1588178</v>
      </c>
      <c r="K868" s="69">
        <v>2.2999999999999998</v>
      </c>
      <c r="L868" s="82">
        <v>1</v>
      </c>
    </row>
    <row r="869" spans="1:12" x14ac:dyDescent="0.25">
      <c r="A869" s="74" t="s">
        <v>7</v>
      </c>
      <c r="B869" s="78" t="s">
        <v>40</v>
      </c>
      <c r="C869" s="78" t="s">
        <v>40</v>
      </c>
      <c r="D869" s="78" t="s">
        <v>40</v>
      </c>
      <c r="E869" s="78" t="s">
        <v>40</v>
      </c>
      <c r="F869" t="s">
        <v>28</v>
      </c>
      <c r="G869" s="74" t="s">
        <v>5</v>
      </c>
      <c r="H869" s="74" t="s">
        <v>24</v>
      </c>
      <c r="I869" s="74" t="s">
        <v>36</v>
      </c>
      <c r="J869" s="75">
        <v>1614207</v>
      </c>
      <c r="K869" s="69">
        <v>2.2999999999999998</v>
      </c>
      <c r="L869" s="82">
        <v>1</v>
      </c>
    </row>
    <row r="870" spans="1:12" x14ac:dyDescent="0.25">
      <c r="A870" t="s">
        <v>7</v>
      </c>
      <c r="B870" s="78" t="s">
        <v>40</v>
      </c>
      <c r="C870" s="78" t="s">
        <v>40</v>
      </c>
      <c r="D870" s="78" t="s">
        <v>40</v>
      </c>
      <c r="E870" s="78" t="s">
        <v>40</v>
      </c>
      <c r="F870" t="s">
        <v>37</v>
      </c>
      <c r="G870" t="s">
        <v>32</v>
      </c>
      <c r="H870" t="s">
        <v>24</v>
      </c>
      <c r="I870" s="74" t="s">
        <v>34</v>
      </c>
      <c r="J870" s="75">
        <v>1615908</v>
      </c>
      <c r="K870" s="69">
        <v>2.2999999999999998</v>
      </c>
      <c r="L870" s="82">
        <v>0.16376764871704153</v>
      </c>
    </row>
    <row r="871" spans="1:12" x14ac:dyDescent="0.25">
      <c r="A871" t="s">
        <v>7</v>
      </c>
      <c r="B871" s="78" t="s">
        <v>58</v>
      </c>
      <c r="C871" s="78" t="s">
        <v>40</v>
      </c>
      <c r="D871" s="80" t="s">
        <v>40</v>
      </c>
      <c r="E871" s="80" t="s">
        <v>40</v>
      </c>
      <c r="F871" t="s">
        <v>40</v>
      </c>
      <c r="G871" t="s">
        <v>31</v>
      </c>
      <c r="H871" t="s">
        <v>24</v>
      </c>
      <c r="I871" s="74" t="s">
        <v>36</v>
      </c>
      <c r="J871" s="75">
        <v>1650576</v>
      </c>
      <c r="K871" s="69">
        <v>2.2999999999999998</v>
      </c>
      <c r="L871" s="82">
        <v>1</v>
      </c>
    </row>
    <row r="872" spans="1:12" x14ac:dyDescent="0.25">
      <c r="A872" t="s">
        <v>7</v>
      </c>
      <c r="B872" s="78" t="s">
        <v>40</v>
      </c>
      <c r="C872" s="78" t="s">
        <v>40</v>
      </c>
      <c r="D872" s="80" t="s">
        <v>40</v>
      </c>
      <c r="E872" s="77" t="s">
        <v>43</v>
      </c>
      <c r="F872" t="s">
        <v>40</v>
      </c>
      <c r="G872" t="s">
        <v>31</v>
      </c>
      <c r="H872" t="s">
        <v>24</v>
      </c>
      <c r="I872" s="74" t="s">
        <v>29</v>
      </c>
      <c r="J872" s="75">
        <v>1701864</v>
      </c>
      <c r="K872" s="69">
        <v>2.2999999999999998</v>
      </c>
      <c r="L872" s="82">
        <v>0.44170403412864578</v>
      </c>
    </row>
    <row r="873" spans="1:12" x14ac:dyDescent="0.25">
      <c r="A873" t="s">
        <v>7</v>
      </c>
      <c r="B873" s="78" t="s">
        <v>40</v>
      </c>
      <c r="C873" s="78" t="s">
        <v>40</v>
      </c>
      <c r="D873" s="80" t="s">
        <v>40</v>
      </c>
      <c r="E873" s="77" t="s">
        <v>46</v>
      </c>
      <c r="F873" t="s">
        <v>40</v>
      </c>
      <c r="G873" t="s">
        <v>32</v>
      </c>
      <c r="H873" t="s">
        <v>24</v>
      </c>
      <c r="I873" s="74" t="s">
        <v>36</v>
      </c>
      <c r="J873" s="75">
        <v>1710150</v>
      </c>
      <c r="K873" s="69">
        <v>2.2999999999999998</v>
      </c>
      <c r="L873" s="82">
        <v>1</v>
      </c>
    </row>
    <row r="874" spans="1:12" x14ac:dyDescent="0.25">
      <c r="A874" t="s">
        <v>7</v>
      </c>
      <c r="B874" s="78" t="s">
        <v>40</v>
      </c>
      <c r="C874" s="78" t="s">
        <v>40</v>
      </c>
      <c r="D874" s="78" t="s">
        <v>40</v>
      </c>
      <c r="E874" s="78" t="s">
        <v>40</v>
      </c>
      <c r="F874" t="s">
        <v>25</v>
      </c>
      <c r="G874" t="s">
        <v>31</v>
      </c>
      <c r="H874" t="s">
        <v>24</v>
      </c>
      <c r="I874" s="74" t="s">
        <v>34</v>
      </c>
      <c r="J874" s="75">
        <v>1747113</v>
      </c>
      <c r="K874" s="69">
        <v>2.2999999999999998</v>
      </c>
      <c r="L874" s="82">
        <v>0.22912149066478835</v>
      </c>
    </row>
    <row r="875" spans="1:12" x14ac:dyDescent="0.25">
      <c r="A875" t="s">
        <v>7</v>
      </c>
      <c r="B875" s="78" t="s">
        <v>40</v>
      </c>
      <c r="C875" s="78" t="s">
        <v>40</v>
      </c>
      <c r="D875" s="78" t="s">
        <v>53</v>
      </c>
      <c r="E875" s="78" t="s">
        <v>40</v>
      </c>
      <c r="F875" s="78" t="s">
        <v>40</v>
      </c>
      <c r="G875" t="s">
        <v>5</v>
      </c>
      <c r="H875" t="s">
        <v>24</v>
      </c>
      <c r="I875" s="74" t="s">
        <v>29</v>
      </c>
      <c r="J875" s="75">
        <v>1753381</v>
      </c>
      <c r="K875" s="69">
        <v>2.2999999999999998</v>
      </c>
      <c r="L875" s="82">
        <v>0.29594666488428351</v>
      </c>
    </row>
    <row r="876" spans="1:12" x14ac:dyDescent="0.25">
      <c r="A876" s="76" t="s">
        <v>7</v>
      </c>
      <c r="B876" s="78" t="s">
        <v>40</v>
      </c>
      <c r="C876" s="78" t="s">
        <v>40</v>
      </c>
      <c r="D876" s="78" t="s">
        <v>40</v>
      </c>
      <c r="E876" s="78" t="s">
        <v>40</v>
      </c>
      <c r="F876" t="s">
        <v>27</v>
      </c>
      <c r="G876" s="76" t="s">
        <v>5</v>
      </c>
      <c r="H876" t="s">
        <v>24</v>
      </c>
      <c r="I876" s="76" t="s">
        <v>29</v>
      </c>
      <c r="J876" s="75">
        <v>1758130</v>
      </c>
      <c r="K876" s="69">
        <v>2.2999999999999998</v>
      </c>
      <c r="L876" s="82">
        <v>0.56348586710152504</v>
      </c>
    </row>
    <row r="877" spans="1:12" x14ac:dyDescent="0.25">
      <c r="A877" t="s">
        <v>7</v>
      </c>
      <c r="B877" s="78" t="s">
        <v>40</v>
      </c>
      <c r="C877" s="78" t="s">
        <v>40</v>
      </c>
      <c r="D877" s="80" t="s">
        <v>40</v>
      </c>
      <c r="E877" t="s">
        <v>39</v>
      </c>
      <c r="F877" t="s">
        <v>40</v>
      </c>
      <c r="G877" t="s">
        <v>5</v>
      </c>
      <c r="H877" t="s">
        <v>24</v>
      </c>
      <c r="I877" s="74" t="s">
        <v>29</v>
      </c>
      <c r="J877" s="75">
        <v>1762284</v>
      </c>
      <c r="K877" s="69">
        <v>2.2999999999999998</v>
      </c>
      <c r="L877" s="82">
        <v>0.41476426381440196</v>
      </c>
    </row>
    <row r="878" spans="1:12" x14ac:dyDescent="0.25">
      <c r="A878" t="s">
        <v>7</v>
      </c>
      <c r="B878" s="78" t="s">
        <v>40</v>
      </c>
      <c r="C878" s="78" t="s">
        <v>40</v>
      </c>
      <c r="D878" s="80" t="s">
        <v>40</v>
      </c>
      <c r="E878" s="77" t="s">
        <v>42</v>
      </c>
      <c r="F878" t="s">
        <v>40</v>
      </c>
      <c r="G878" t="s">
        <v>32</v>
      </c>
      <c r="H878" t="s">
        <v>24</v>
      </c>
      <c r="I878" s="74" t="s">
        <v>29</v>
      </c>
      <c r="J878" s="75">
        <v>1762551</v>
      </c>
      <c r="K878" s="69">
        <v>2.2999999999999998</v>
      </c>
      <c r="L878" s="82">
        <v>0.4500722776011446</v>
      </c>
    </row>
    <row r="879" spans="1:12" x14ac:dyDescent="0.25">
      <c r="A879" t="s">
        <v>7</v>
      </c>
      <c r="B879" s="78" t="s">
        <v>40</v>
      </c>
      <c r="C879" s="78" t="s">
        <v>40</v>
      </c>
      <c r="D879" s="78" t="s">
        <v>50</v>
      </c>
      <c r="E879" s="78" t="s">
        <v>40</v>
      </c>
      <c r="F879" s="78" t="s">
        <v>40</v>
      </c>
      <c r="G879" t="s">
        <v>5</v>
      </c>
      <c r="H879" t="s">
        <v>24</v>
      </c>
      <c r="I879" s="74" t="s">
        <v>29</v>
      </c>
      <c r="J879" s="75">
        <v>1762922</v>
      </c>
      <c r="K879" s="69">
        <v>2.2999999999999998</v>
      </c>
      <c r="L879" s="82">
        <v>0.41461260111186005</v>
      </c>
    </row>
    <row r="880" spans="1:12" x14ac:dyDescent="0.25">
      <c r="A880" t="s">
        <v>7</v>
      </c>
      <c r="B880" s="78" t="s">
        <v>40</v>
      </c>
      <c r="C880" s="78" t="s">
        <v>40</v>
      </c>
      <c r="D880" s="78" t="s">
        <v>53</v>
      </c>
      <c r="E880" s="78" t="s">
        <v>40</v>
      </c>
      <c r="F880" s="78" t="s">
        <v>40</v>
      </c>
      <c r="G880" t="s">
        <v>32</v>
      </c>
      <c r="H880" t="s">
        <v>24</v>
      </c>
      <c r="I880" s="74" t="s">
        <v>35</v>
      </c>
      <c r="J880" s="75">
        <v>1799754</v>
      </c>
      <c r="K880" s="69">
        <v>2.2999999999999998</v>
      </c>
      <c r="L880" s="82">
        <v>0.61793555905232811</v>
      </c>
    </row>
    <row r="881" spans="1:12" x14ac:dyDescent="0.25">
      <c r="A881" t="s">
        <v>7</v>
      </c>
      <c r="B881" s="78" t="s">
        <v>40</v>
      </c>
      <c r="C881" s="78" t="s">
        <v>40</v>
      </c>
      <c r="D881" s="80" t="s">
        <v>40</v>
      </c>
      <c r="E881" s="77" t="s">
        <v>43</v>
      </c>
      <c r="F881" t="s">
        <v>40</v>
      </c>
      <c r="G881" t="s">
        <v>32</v>
      </c>
      <c r="H881" t="s">
        <v>24</v>
      </c>
      <c r="I881" s="74" t="s">
        <v>35</v>
      </c>
      <c r="J881" s="75">
        <v>1825772</v>
      </c>
      <c r="K881" s="69">
        <v>2.2999999999999998</v>
      </c>
      <c r="L881" s="82">
        <v>0.50101986465286041</v>
      </c>
    </row>
    <row r="882" spans="1:12" x14ac:dyDescent="0.25">
      <c r="A882" t="s">
        <v>7</v>
      </c>
      <c r="B882" s="78" t="s">
        <v>40</v>
      </c>
      <c r="C882" t="s">
        <v>63</v>
      </c>
      <c r="D882" s="80" t="s">
        <v>40</v>
      </c>
      <c r="E882" s="80" t="s">
        <v>40</v>
      </c>
      <c r="F882" t="s">
        <v>40</v>
      </c>
      <c r="G882" t="s">
        <v>31</v>
      </c>
      <c r="H882" t="s">
        <v>24</v>
      </c>
      <c r="I882" s="74" t="s">
        <v>34</v>
      </c>
      <c r="J882" s="75">
        <v>1842013</v>
      </c>
      <c r="K882" s="69">
        <v>2.2999999999999998</v>
      </c>
      <c r="L882" s="82">
        <v>0.17386779778732608</v>
      </c>
    </row>
    <row r="883" spans="1:12" x14ac:dyDescent="0.25">
      <c r="A883" t="s">
        <v>7</v>
      </c>
      <c r="B883" s="78" t="s">
        <v>57</v>
      </c>
      <c r="C883" s="78" t="s">
        <v>40</v>
      </c>
      <c r="D883" s="80" t="s">
        <v>40</v>
      </c>
      <c r="E883" s="80" t="s">
        <v>40</v>
      </c>
      <c r="F883" t="s">
        <v>40</v>
      </c>
      <c r="G883" t="s">
        <v>5</v>
      </c>
      <c r="H883" t="s">
        <v>24</v>
      </c>
      <c r="I883" s="74" t="s">
        <v>34</v>
      </c>
      <c r="J883" s="75">
        <v>1852160</v>
      </c>
      <c r="K883" s="69">
        <v>2.2999999999999998</v>
      </c>
      <c r="L883" s="82">
        <v>0.13296692575508387</v>
      </c>
    </row>
    <row r="884" spans="1:12" x14ac:dyDescent="0.25">
      <c r="A884" t="s">
        <v>7</v>
      </c>
      <c r="B884" s="78" t="s">
        <v>61</v>
      </c>
      <c r="C884" s="78" t="s">
        <v>40</v>
      </c>
      <c r="D884" s="80" t="s">
        <v>40</v>
      </c>
      <c r="E884" s="80" t="s">
        <v>40</v>
      </c>
      <c r="F884" t="s">
        <v>40</v>
      </c>
      <c r="G884" t="s">
        <v>5</v>
      </c>
      <c r="H884" t="s">
        <v>24</v>
      </c>
      <c r="I884" s="74" t="s">
        <v>29</v>
      </c>
      <c r="J884" s="75">
        <v>1866174</v>
      </c>
      <c r="K884" s="69">
        <v>2.2999999999999998</v>
      </c>
      <c r="L884" s="82">
        <v>0.208822218223713</v>
      </c>
    </row>
    <row r="885" spans="1:12" x14ac:dyDescent="0.25">
      <c r="A885" t="s">
        <v>7</v>
      </c>
      <c r="B885" s="78" t="s">
        <v>40</v>
      </c>
      <c r="C885" t="s">
        <v>64</v>
      </c>
      <c r="D885" s="80" t="s">
        <v>40</v>
      </c>
      <c r="E885" s="80" t="s">
        <v>40</v>
      </c>
      <c r="F885" t="s">
        <v>40</v>
      </c>
      <c r="G885" t="s">
        <v>32</v>
      </c>
      <c r="H885" t="s">
        <v>24</v>
      </c>
      <c r="I885" s="74" t="s">
        <v>35</v>
      </c>
      <c r="J885" s="75">
        <v>1908457</v>
      </c>
      <c r="K885" s="69">
        <v>2.2999999999999998</v>
      </c>
      <c r="L885" s="82">
        <v>0.4695703672647088</v>
      </c>
    </row>
    <row r="886" spans="1:12" x14ac:dyDescent="0.25">
      <c r="A886" t="s">
        <v>7</v>
      </c>
      <c r="B886" s="78" t="s">
        <v>61</v>
      </c>
      <c r="C886" s="78" t="s">
        <v>40</v>
      </c>
      <c r="D886" s="80" t="s">
        <v>40</v>
      </c>
      <c r="E886" s="80" t="s">
        <v>40</v>
      </c>
      <c r="F886" t="s">
        <v>40</v>
      </c>
      <c r="G886" t="s">
        <v>5</v>
      </c>
      <c r="H886" t="s">
        <v>24</v>
      </c>
      <c r="I886" s="74" t="s">
        <v>34</v>
      </c>
      <c r="J886" s="75">
        <v>1915753</v>
      </c>
      <c r="K886" s="69">
        <v>2.2999999999999998</v>
      </c>
      <c r="L886" s="82">
        <v>0.21437003785752715</v>
      </c>
    </row>
    <row r="887" spans="1:12" x14ac:dyDescent="0.25">
      <c r="A887" t="s">
        <v>7</v>
      </c>
      <c r="B887" s="78" t="s">
        <v>40</v>
      </c>
      <c r="C887" s="78" t="s">
        <v>40</v>
      </c>
      <c r="D887" s="78" t="s">
        <v>51</v>
      </c>
      <c r="E887" s="78" t="s">
        <v>40</v>
      </c>
      <c r="F887" s="78" t="s">
        <v>40</v>
      </c>
      <c r="G887" t="s">
        <v>5</v>
      </c>
      <c r="H887" t="s">
        <v>24</v>
      </c>
      <c r="I887" s="74" t="s">
        <v>34</v>
      </c>
      <c r="J887" s="75">
        <v>1926843</v>
      </c>
      <c r="K887" s="69">
        <v>2.2999999999999998</v>
      </c>
      <c r="L887" s="82">
        <v>0.19121454849445224</v>
      </c>
    </row>
    <row r="888" spans="1:12" x14ac:dyDescent="0.25">
      <c r="A888" s="76" t="s">
        <v>7</v>
      </c>
      <c r="B888" s="78" t="s">
        <v>40</v>
      </c>
      <c r="C888" s="78" t="s">
        <v>40</v>
      </c>
      <c r="D888" s="80" t="s">
        <v>40</v>
      </c>
      <c r="E888" t="s">
        <v>39</v>
      </c>
      <c r="F888" t="s">
        <v>40</v>
      </c>
      <c r="G888" s="76" t="s">
        <v>31</v>
      </c>
      <c r="H888" t="s">
        <v>24</v>
      </c>
      <c r="I888" s="76" t="s">
        <v>36</v>
      </c>
      <c r="J888" s="75">
        <v>1940335</v>
      </c>
      <c r="K888" s="69">
        <v>2.2999999999999998</v>
      </c>
      <c r="L888" s="82">
        <v>1</v>
      </c>
    </row>
    <row r="889" spans="1:12" x14ac:dyDescent="0.25">
      <c r="A889" t="s">
        <v>7</v>
      </c>
      <c r="B889" s="78" t="s">
        <v>40</v>
      </c>
      <c r="C889" s="78" t="s">
        <v>40</v>
      </c>
      <c r="D889" s="78" t="s">
        <v>50</v>
      </c>
      <c r="E889" s="78" t="s">
        <v>40</v>
      </c>
      <c r="F889" s="78" t="s">
        <v>40</v>
      </c>
      <c r="G889" t="s">
        <v>31</v>
      </c>
      <c r="H889" t="s">
        <v>24</v>
      </c>
      <c r="I889" s="74" t="s">
        <v>36</v>
      </c>
      <c r="J889" s="75">
        <v>1941535</v>
      </c>
      <c r="K889" s="69">
        <v>2.2999999999999998</v>
      </c>
      <c r="L889" s="82">
        <v>1</v>
      </c>
    </row>
    <row r="890" spans="1:12" x14ac:dyDescent="0.25">
      <c r="A890" t="s">
        <v>7</v>
      </c>
      <c r="B890" s="78" t="s">
        <v>40</v>
      </c>
      <c r="C890" s="78" t="s">
        <v>40</v>
      </c>
      <c r="D890" s="78" t="s">
        <v>54</v>
      </c>
      <c r="E890" s="78" t="s">
        <v>40</v>
      </c>
      <c r="F890" s="78" t="s">
        <v>40</v>
      </c>
      <c r="G890" t="s">
        <v>32</v>
      </c>
      <c r="H890" t="s">
        <v>24</v>
      </c>
      <c r="I890" s="74" t="s">
        <v>36</v>
      </c>
      <c r="J890" s="75">
        <v>1956983</v>
      </c>
      <c r="K890" s="69">
        <v>2.2999999999999998</v>
      </c>
      <c r="L890" s="82">
        <v>1</v>
      </c>
    </row>
    <row r="891" spans="1:12" x14ac:dyDescent="0.25">
      <c r="A891" t="s">
        <v>7</v>
      </c>
      <c r="B891" s="78" t="s">
        <v>40</v>
      </c>
      <c r="C891" s="78" t="s">
        <v>40</v>
      </c>
      <c r="D891" s="78" t="s">
        <v>52</v>
      </c>
      <c r="E891" s="78" t="s">
        <v>40</v>
      </c>
      <c r="F891" s="78" t="s">
        <v>40</v>
      </c>
      <c r="G891" t="s">
        <v>5</v>
      </c>
      <c r="H891" t="s">
        <v>24</v>
      </c>
      <c r="I891" s="74" t="s">
        <v>29</v>
      </c>
      <c r="J891" s="75">
        <v>1969062</v>
      </c>
      <c r="K891" s="69">
        <v>2.2999999999999998</v>
      </c>
      <c r="L891" s="82">
        <v>0.35590856492569173</v>
      </c>
    </row>
    <row r="892" spans="1:12" x14ac:dyDescent="0.25">
      <c r="A892" t="s">
        <v>7</v>
      </c>
      <c r="B892" s="78" t="s">
        <v>40</v>
      </c>
      <c r="C892" s="78" t="s">
        <v>40</v>
      </c>
      <c r="D892" s="80" t="s">
        <v>40</v>
      </c>
      <c r="E892" s="77" t="s">
        <v>46</v>
      </c>
      <c r="F892" t="s">
        <v>40</v>
      </c>
      <c r="G892" t="s">
        <v>31</v>
      </c>
      <c r="H892" t="s">
        <v>24</v>
      </c>
      <c r="I892" s="74" t="s">
        <v>36</v>
      </c>
      <c r="J892" s="75">
        <v>1986858</v>
      </c>
      <c r="K892" s="69">
        <v>2.2999999999999998</v>
      </c>
      <c r="L892" s="82">
        <v>1</v>
      </c>
    </row>
    <row r="893" spans="1:12" x14ac:dyDescent="0.25">
      <c r="A893" t="s">
        <v>7</v>
      </c>
      <c r="B893" s="78" t="s">
        <v>40</v>
      </c>
      <c r="C893" s="78" t="s">
        <v>40</v>
      </c>
      <c r="D893" s="78" t="s">
        <v>54</v>
      </c>
      <c r="E893" s="78" t="s">
        <v>40</v>
      </c>
      <c r="F893" s="78" t="s">
        <v>40</v>
      </c>
      <c r="G893" t="s">
        <v>31</v>
      </c>
      <c r="H893" t="s">
        <v>24</v>
      </c>
      <c r="I893" s="74" t="s">
        <v>36</v>
      </c>
      <c r="J893" s="75">
        <v>2044055</v>
      </c>
      <c r="K893" s="78">
        <v>2</v>
      </c>
      <c r="L893" s="82">
        <v>1</v>
      </c>
    </row>
    <row r="894" spans="1:12" x14ac:dyDescent="0.25">
      <c r="A894" t="s">
        <v>7</v>
      </c>
      <c r="B894" s="78" t="s">
        <v>40</v>
      </c>
      <c r="C894" s="78" t="s">
        <v>40</v>
      </c>
      <c r="D894" s="78" t="s">
        <v>51</v>
      </c>
      <c r="E894" s="78" t="s">
        <v>40</v>
      </c>
      <c r="F894" s="78" t="s">
        <v>40</v>
      </c>
      <c r="G894" t="s">
        <v>32</v>
      </c>
      <c r="H894" t="s">
        <v>24</v>
      </c>
      <c r="I894" s="74" t="s">
        <v>35</v>
      </c>
      <c r="J894" s="75">
        <v>2103157</v>
      </c>
      <c r="K894" s="78">
        <v>2</v>
      </c>
      <c r="L894" s="82">
        <v>0.40827376954345862</v>
      </c>
    </row>
    <row r="895" spans="1:12" x14ac:dyDescent="0.25">
      <c r="A895" t="s">
        <v>7</v>
      </c>
      <c r="B895" s="78" t="s">
        <v>40</v>
      </c>
      <c r="C895" s="78" t="s">
        <v>40</v>
      </c>
      <c r="D895" s="78" t="s">
        <v>51</v>
      </c>
      <c r="E895" s="78" t="s">
        <v>40</v>
      </c>
      <c r="F895" s="78" t="s">
        <v>40</v>
      </c>
      <c r="G895" t="s">
        <v>32</v>
      </c>
      <c r="H895" t="s">
        <v>24</v>
      </c>
      <c r="I895" s="74" t="s">
        <v>29</v>
      </c>
      <c r="J895" s="75">
        <v>2141088</v>
      </c>
      <c r="K895" s="78">
        <v>2</v>
      </c>
      <c r="L895" s="82">
        <v>0.41563709636715884</v>
      </c>
    </row>
    <row r="896" spans="1:12" x14ac:dyDescent="0.25">
      <c r="A896" t="s">
        <v>7</v>
      </c>
      <c r="B896" s="78" t="s">
        <v>40</v>
      </c>
      <c r="C896" s="78" t="s">
        <v>40</v>
      </c>
      <c r="D896" s="78" t="s">
        <v>40</v>
      </c>
      <c r="E896" s="78" t="s">
        <v>40</v>
      </c>
      <c r="F896" t="s">
        <v>37</v>
      </c>
      <c r="G896" t="s">
        <v>31</v>
      </c>
      <c r="H896" t="s">
        <v>24</v>
      </c>
      <c r="I896" s="74" t="s">
        <v>34</v>
      </c>
      <c r="J896" s="75">
        <v>2175795</v>
      </c>
      <c r="K896" s="78">
        <v>2</v>
      </c>
      <c r="L896" s="82">
        <v>0.21698496120629476</v>
      </c>
    </row>
    <row r="897" spans="1:12" x14ac:dyDescent="0.25">
      <c r="A897" s="74" t="s">
        <v>7</v>
      </c>
      <c r="B897" s="78" t="s">
        <v>40</v>
      </c>
      <c r="C897" s="78" t="s">
        <v>40</v>
      </c>
      <c r="D897" s="80" t="s">
        <v>40</v>
      </c>
      <c r="E897" s="77" t="s">
        <v>47</v>
      </c>
      <c r="F897" t="s">
        <v>40</v>
      </c>
      <c r="G897" s="74" t="s">
        <v>5</v>
      </c>
      <c r="H897" s="74" t="s">
        <v>24</v>
      </c>
      <c r="I897" s="74" t="s">
        <v>36</v>
      </c>
      <c r="J897" s="75">
        <v>2264551</v>
      </c>
      <c r="K897" s="78">
        <v>2</v>
      </c>
      <c r="L897" s="82">
        <v>1</v>
      </c>
    </row>
    <row r="898" spans="1:12" x14ac:dyDescent="0.25">
      <c r="A898" t="s">
        <v>7</v>
      </c>
      <c r="B898" s="78" t="s">
        <v>40</v>
      </c>
      <c r="C898" t="s">
        <v>64</v>
      </c>
      <c r="D898" s="80" t="s">
        <v>40</v>
      </c>
      <c r="E898" s="80" t="s">
        <v>40</v>
      </c>
      <c r="F898" t="s">
        <v>40</v>
      </c>
      <c r="G898" t="s">
        <v>5</v>
      </c>
      <c r="H898" t="s">
        <v>24</v>
      </c>
      <c r="I898" s="74" t="s">
        <v>34</v>
      </c>
      <c r="J898" s="75">
        <v>2268763</v>
      </c>
      <c r="K898" s="78">
        <v>2</v>
      </c>
      <c r="L898" s="82">
        <v>0.29042460057325487</v>
      </c>
    </row>
    <row r="899" spans="1:12" x14ac:dyDescent="0.25">
      <c r="A899" t="s">
        <v>7</v>
      </c>
      <c r="B899" s="78" t="s">
        <v>40</v>
      </c>
      <c r="C899" s="78" t="s">
        <v>40</v>
      </c>
      <c r="D899" s="80" t="s">
        <v>40</v>
      </c>
      <c r="E899" s="77" t="s">
        <v>42</v>
      </c>
      <c r="F899" t="s">
        <v>40</v>
      </c>
      <c r="G899" t="s">
        <v>31</v>
      </c>
      <c r="H899" t="s">
        <v>24</v>
      </c>
      <c r="I899" s="74" t="s">
        <v>29</v>
      </c>
      <c r="J899" s="75">
        <v>2271350</v>
      </c>
      <c r="K899" s="78">
        <v>2</v>
      </c>
      <c r="L899" s="82">
        <v>0.56492531002681179</v>
      </c>
    </row>
    <row r="900" spans="1:12" x14ac:dyDescent="0.25">
      <c r="A900" s="76" t="s">
        <v>7</v>
      </c>
      <c r="B900" s="78" t="s">
        <v>40</v>
      </c>
      <c r="C900" t="s">
        <v>65</v>
      </c>
      <c r="D900" s="80" t="s">
        <v>40</v>
      </c>
      <c r="E900" s="80" t="s">
        <v>40</v>
      </c>
      <c r="F900" t="s">
        <v>40</v>
      </c>
      <c r="G900" s="76" t="s">
        <v>32</v>
      </c>
      <c r="H900" t="s">
        <v>24</v>
      </c>
      <c r="I900" s="76" t="s">
        <v>34</v>
      </c>
      <c r="J900" s="75">
        <v>2305258</v>
      </c>
      <c r="K900" s="78">
        <v>2</v>
      </c>
      <c r="L900" s="82">
        <v>0.15671092626049973</v>
      </c>
    </row>
    <row r="901" spans="1:12" x14ac:dyDescent="0.25">
      <c r="A901" t="s">
        <v>7</v>
      </c>
      <c r="B901" s="78" t="s">
        <v>40</v>
      </c>
      <c r="C901" s="78" t="s">
        <v>40</v>
      </c>
      <c r="D901" s="80" t="s">
        <v>40</v>
      </c>
      <c r="E901" t="s">
        <v>39</v>
      </c>
      <c r="F901" t="s">
        <v>40</v>
      </c>
      <c r="G901" t="s">
        <v>32</v>
      </c>
      <c r="H901" t="s">
        <v>24</v>
      </c>
      <c r="I901" s="74" t="s">
        <v>36</v>
      </c>
      <c r="J901" s="75">
        <v>2308546</v>
      </c>
      <c r="K901" s="78">
        <v>2</v>
      </c>
      <c r="L901" s="82">
        <v>1</v>
      </c>
    </row>
    <row r="902" spans="1:12" x14ac:dyDescent="0.25">
      <c r="A902" t="s">
        <v>7</v>
      </c>
      <c r="B902" s="78" t="s">
        <v>40</v>
      </c>
      <c r="C902" s="78" t="s">
        <v>40</v>
      </c>
      <c r="D902" s="78" t="s">
        <v>50</v>
      </c>
      <c r="E902" s="78" t="s">
        <v>40</v>
      </c>
      <c r="F902" s="78" t="s">
        <v>40</v>
      </c>
      <c r="G902" t="s">
        <v>32</v>
      </c>
      <c r="H902" t="s">
        <v>24</v>
      </c>
      <c r="I902" s="74" t="s">
        <v>36</v>
      </c>
      <c r="J902" s="75">
        <v>2310439</v>
      </c>
      <c r="K902" s="78">
        <v>2</v>
      </c>
      <c r="L902" s="82">
        <v>1</v>
      </c>
    </row>
    <row r="903" spans="1:12" x14ac:dyDescent="0.25">
      <c r="A903" t="s">
        <v>7</v>
      </c>
      <c r="B903" s="78" t="s">
        <v>57</v>
      </c>
      <c r="C903" s="78" t="s">
        <v>40</v>
      </c>
      <c r="D903" s="80" t="s">
        <v>40</v>
      </c>
      <c r="E903" s="80" t="s">
        <v>40</v>
      </c>
      <c r="F903" t="s">
        <v>40</v>
      </c>
      <c r="G903" t="s">
        <v>31</v>
      </c>
      <c r="H903" t="s">
        <v>24</v>
      </c>
      <c r="I903" s="74" t="s">
        <v>35</v>
      </c>
      <c r="J903" s="75">
        <v>2315381</v>
      </c>
      <c r="K903" s="78">
        <v>2</v>
      </c>
      <c r="L903" s="82">
        <v>0.32649033825178597</v>
      </c>
    </row>
    <row r="904" spans="1:12" x14ac:dyDescent="0.25">
      <c r="A904" t="s">
        <v>7</v>
      </c>
      <c r="B904" s="78" t="s">
        <v>40</v>
      </c>
      <c r="C904" s="78" t="s">
        <v>40</v>
      </c>
      <c r="D904" s="80" t="s">
        <v>40</v>
      </c>
      <c r="E904" s="77" t="s">
        <v>48</v>
      </c>
      <c r="F904" t="s">
        <v>40</v>
      </c>
      <c r="G904" t="s">
        <v>32</v>
      </c>
      <c r="H904" t="s">
        <v>24</v>
      </c>
      <c r="I904" s="74" t="s">
        <v>34</v>
      </c>
      <c r="J904" s="75">
        <v>2331301</v>
      </c>
      <c r="K904" s="78">
        <v>2</v>
      </c>
      <c r="L904" s="82">
        <v>0.1557292099122371</v>
      </c>
    </row>
    <row r="905" spans="1:12" x14ac:dyDescent="0.25">
      <c r="A905" t="s">
        <v>7</v>
      </c>
      <c r="B905" s="78" t="s">
        <v>40</v>
      </c>
      <c r="C905" t="s">
        <v>64</v>
      </c>
      <c r="D905" s="80" t="s">
        <v>40</v>
      </c>
      <c r="E905" s="80" t="s">
        <v>40</v>
      </c>
      <c r="F905" t="s">
        <v>40</v>
      </c>
      <c r="G905" t="s">
        <v>5</v>
      </c>
      <c r="H905" t="s">
        <v>24</v>
      </c>
      <c r="I905" s="74" t="s">
        <v>29</v>
      </c>
      <c r="J905" s="75">
        <v>2342669</v>
      </c>
      <c r="K905" s="78">
        <v>2</v>
      </c>
      <c r="L905" s="82">
        <v>0.29988531574269611</v>
      </c>
    </row>
    <row r="906" spans="1:12" x14ac:dyDescent="0.25">
      <c r="A906" t="s">
        <v>7</v>
      </c>
      <c r="B906" s="78" t="s">
        <v>62</v>
      </c>
      <c r="C906" s="78" t="s">
        <v>40</v>
      </c>
      <c r="D906" s="80" t="s">
        <v>40</v>
      </c>
      <c r="E906" s="80" t="s">
        <v>40</v>
      </c>
      <c r="F906" t="s">
        <v>40</v>
      </c>
      <c r="G906" t="s">
        <v>32</v>
      </c>
      <c r="H906" t="s">
        <v>24</v>
      </c>
      <c r="I906" s="74" t="s">
        <v>34</v>
      </c>
      <c r="J906" s="75">
        <v>2357280</v>
      </c>
      <c r="K906" s="78">
        <v>2</v>
      </c>
      <c r="L906" s="82">
        <v>0.15666104517256851</v>
      </c>
    </row>
    <row r="907" spans="1:12" x14ac:dyDescent="0.25">
      <c r="A907" t="s">
        <v>7</v>
      </c>
      <c r="B907" s="78" t="s">
        <v>40</v>
      </c>
      <c r="C907" s="78" t="s">
        <v>40</v>
      </c>
      <c r="D907" s="78" t="s">
        <v>55</v>
      </c>
      <c r="E907" s="78" t="s">
        <v>40</v>
      </c>
      <c r="F907" s="78" t="s">
        <v>40</v>
      </c>
      <c r="G907" t="s">
        <v>32</v>
      </c>
      <c r="H907" t="s">
        <v>24</v>
      </c>
      <c r="I907" s="74" t="s">
        <v>34</v>
      </c>
      <c r="J907" s="75">
        <v>2363119</v>
      </c>
      <c r="K907" s="78">
        <v>2</v>
      </c>
      <c r="L907" s="82">
        <v>0.15670915151937556</v>
      </c>
    </row>
    <row r="908" spans="1:12" x14ac:dyDescent="0.25">
      <c r="A908" t="s">
        <v>7</v>
      </c>
      <c r="B908" s="78" t="s">
        <v>40</v>
      </c>
      <c r="C908" s="78" t="s">
        <v>40</v>
      </c>
      <c r="D908" s="78" t="s">
        <v>40</v>
      </c>
      <c r="E908" s="78" t="s">
        <v>40</v>
      </c>
      <c r="F908" t="s">
        <v>25</v>
      </c>
      <c r="G908" t="s">
        <v>32</v>
      </c>
      <c r="H908" t="s">
        <v>24</v>
      </c>
      <c r="I908" s="74" t="s">
        <v>29</v>
      </c>
      <c r="J908" s="75">
        <v>2422777</v>
      </c>
      <c r="K908" s="78">
        <v>2</v>
      </c>
      <c r="L908" s="82">
        <v>0.35916186467675942</v>
      </c>
    </row>
    <row r="909" spans="1:12" x14ac:dyDescent="0.25">
      <c r="A909" t="s">
        <v>7</v>
      </c>
      <c r="B909" s="78" t="s">
        <v>40</v>
      </c>
      <c r="C909" s="78" t="s">
        <v>40</v>
      </c>
      <c r="D909" s="78" t="s">
        <v>52</v>
      </c>
      <c r="E909" s="78" t="s">
        <v>40</v>
      </c>
      <c r="F909" s="78" t="s">
        <v>40</v>
      </c>
      <c r="G909" t="s">
        <v>5</v>
      </c>
      <c r="H909" t="s">
        <v>24</v>
      </c>
      <c r="I909" s="74" t="s">
        <v>35</v>
      </c>
      <c r="J909" s="75">
        <v>2463921</v>
      </c>
      <c r="K909" s="78">
        <v>2</v>
      </c>
      <c r="L909" s="82">
        <v>0.4453544820834871</v>
      </c>
    </row>
    <row r="910" spans="1:12" x14ac:dyDescent="0.25">
      <c r="A910" t="s">
        <v>7</v>
      </c>
      <c r="B910" s="78" t="s">
        <v>59</v>
      </c>
      <c r="C910" s="78" t="s">
        <v>40</v>
      </c>
      <c r="D910" s="80" t="s">
        <v>40</v>
      </c>
      <c r="E910" s="80" t="s">
        <v>40</v>
      </c>
      <c r="F910" t="s">
        <v>40</v>
      </c>
      <c r="G910" t="s">
        <v>32</v>
      </c>
      <c r="H910" t="s">
        <v>24</v>
      </c>
      <c r="I910" s="74" t="s">
        <v>36</v>
      </c>
      <c r="J910" s="75">
        <v>2468448</v>
      </c>
      <c r="K910" s="78">
        <v>2</v>
      </c>
      <c r="L910" s="82">
        <v>1</v>
      </c>
    </row>
    <row r="911" spans="1:12" x14ac:dyDescent="0.25">
      <c r="A911" t="s">
        <v>7</v>
      </c>
      <c r="B911" s="78" t="s">
        <v>40</v>
      </c>
      <c r="C911" s="78" t="s">
        <v>40</v>
      </c>
      <c r="D911" s="78" t="s">
        <v>54</v>
      </c>
      <c r="E911" s="78" t="s">
        <v>40</v>
      </c>
      <c r="F911" s="78" t="s">
        <v>40</v>
      </c>
      <c r="G911" t="s">
        <v>5</v>
      </c>
      <c r="H911" t="s">
        <v>24</v>
      </c>
      <c r="I911" s="74" t="s">
        <v>35</v>
      </c>
      <c r="J911" s="75">
        <v>2491341</v>
      </c>
      <c r="K911" s="78">
        <v>2</v>
      </c>
      <c r="L911" s="82">
        <v>0.6226736661836253</v>
      </c>
    </row>
    <row r="912" spans="1:12" x14ac:dyDescent="0.25">
      <c r="A912" s="76" t="s">
        <v>7</v>
      </c>
      <c r="B912" s="78" t="s">
        <v>61</v>
      </c>
      <c r="C912" s="78" t="s">
        <v>40</v>
      </c>
      <c r="D912" s="80" t="s">
        <v>40</v>
      </c>
      <c r="E912" s="80" t="s">
        <v>40</v>
      </c>
      <c r="F912" t="s">
        <v>40</v>
      </c>
      <c r="G912" s="76" t="s">
        <v>31</v>
      </c>
      <c r="H912" t="s">
        <v>24</v>
      </c>
      <c r="I912" s="76" t="s">
        <v>35</v>
      </c>
      <c r="J912" s="75">
        <v>2505705</v>
      </c>
      <c r="K912" s="78">
        <v>2</v>
      </c>
      <c r="L912" s="82">
        <v>0.52565712253805219</v>
      </c>
    </row>
    <row r="913" spans="1:12" x14ac:dyDescent="0.25">
      <c r="A913" t="s">
        <v>7</v>
      </c>
      <c r="B913" s="78" t="s">
        <v>40</v>
      </c>
      <c r="C913" s="78" t="s">
        <v>40</v>
      </c>
      <c r="D913" s="78" t="s">
        <v>51</v>
      </c>
      <c r="E913" s="78" t="s">
        <v>40</v>
      </c>
      <c r="F913" s="78" t="s">
        <v>40</v>
      </c>
      <c r="G913" t="s">
        <v>31</v>
      </c>
      <c r="H913" t="s">
        <v>24</v>
      </c>
      <c r="I913" s="74" t="s">
        <v>29</v>
      </c>
      <c r="J913" s="75">
        <v>2531244</v>
      </c>
      <c r="K913" s="78">
        <v>2</v>
      </c>
      <c r="L913" s="82">
        <v>0.51390349534384561</v>
      </c>
    </row>
    <row r="914" spans="1:12" x14ac:dyDescent="0.25">
      <c r="A914" t="s">
        <v>7</v>
      </c>
      <c r="B914" s="78" t="s">
        <v>40</v>
      </c>
      <c r="C914" s="78" t="s">
        <v>40</v>
      </c>
      <c r="D914" s="80" t="s">
        <v>40</v>
      </c>
      <c r="E914" s="77" t="s">
        <v>42</v>
      </c>
      <c r="F914" t="s">
        <v>40</v>
      </c>
      <c r="G914" t="s">
        <v>5</v>
      </c>
      <c r="H914" t="s">
        <v>24</v>
      </c>
      <c r="I914" s="74" t="s">
        <v>35</v>
      </c>
      <c r="J914" s="75">
        <v>2621788</v>
      </c>
      <c r="K914" s="78">
        <v>2</v>
      </c>
      <c r="L914" s="82">
        <v>0.33033433873800822</v>
      </c>
    </row>
    <row r="915" spans="1:12" x14ac:dyDescent="0.25">
      <c r="A915" t="s">
        <v>7</v>
      </c>
      <c r="B915" s="78" t="s">
        <v>61</v>
      </c>
      <c r="C915" s="78" t="s">
        <v>40</v>
      </c>
      <c r="D915" s="80" t="s">
        <v>40</v>
      </c>
      <c r="E915" s="80" t="s">
        <v>40</v>
      </c>
      <c r="F915" t="s">
        <v>40</v>
      </c>
      <c r="G915" t="s">
        <v>32</v>
      </c>
      <c r="H915" t="s">
        <v>24</v>
      </c>
      <c r="I915" s="74" t="s">
        <v>35</v>
      </c>
      <c r="J915" s="75">
        <v>2649032</v>
      </c>
      <c r="K915" s="78">
        <v>2</v>
      </c>
      <c r="L915" s="82">
        <v>0.63528095314493849</v>
      </c>
    </row>
    <row r="916" spans="1:12" x14ac:dyDescent="0.25">
      <c r="A916" t="s">
        <v>7</v>
      </c>
      <c r="B916" s="78" t="s">
        <v>57</v>
      </c>
      <c r="C916" s="78" t="s">
        <v>40</v>
      </c>
      <c r="D916" s="80" t="s">
        <v>40</v>
      </c>
      <c r="E916" s="80" t="s">
        <v>40</v>
      </c>
      <c r="F916" t="s">
        <v>40</v>
      </c>
      <c r="G916" t="s">
        <v>32</v>
      </c>
      <c r="H916" t="s">
        <v>24</v>
      </c>
      <c r="I916" s="74" t="s">
        <v>29</v>
      </c>
      <c r="J916" s="75">
        <v>2681782</v>
      </c>
      <c r="K916" s="78">
        <v>2</v>
      </c>
      <c r="L916" s="82">
        <v>0.39220240576212934</v>
      </c>
    </row>
    <row r="917" spans="1:12" x14ac:dyDescent="0.25">
      <c r="A917" t="s">
        <v>7</v>
      </c>
      <c r="B917" s="78" t="s">
        <v>40</v>
      </c>
      <c r="C917" s="78" t="s">
        <v>40</v>
      </c>
      <c r="D917" s="78" t="s">
        <v>40</v>
      </c>
      <c r="E917" s="78" t="s">
        <v>40</v>
      </c>
      <c r="F917" t="s">
        <v>25</v>
      </c>
      <c r="G917" t="s">
        <v>31</v>
      </c>
      <c r="H917" t="s">
        <v>24</v>
      </c>
      <c r="I917" s="74" t="s">
        <v>35</v>
      </c>
      <c r="J917" s="75">
        <v>2744031</v>
      </c>
      <c r="K917" s="78">
        <v>2</v>
      </c>
      <c r="L917" s="82">
        <v>0.35986022263608014</v>
      </c>
    </row>
    <row r="918" spans="1:12" x14ac:dyDescent="0.25">
      <c r="A918" t="s">
        <v>7</v>
      </c>
      <c r="B918" s="78" t="s">
        <v>40</v>
      </c>
      <c r="C918" s="78" t="s">
        <v>40</v>
      </c>
      <c r="D918" s="78" t="s">
        <v>52</v>
      </c>
      <c r="E918" s="78" t="s">
        <v>40</v>
      </c>
      <c r="F918" s="78" t="s">
        <v>40</v>
      </c>
      <c r="G918" t="s">
        <v>32</v>
      </c>
      <c r="H918" t="s">
        <v>24</v>
      </c>
      <c r="I918" s="74" t="s">
        <v>36</v>
      </c>
      <c r="J918" s="75">
        <v>2748360</v>
      </c>
      <c r="K918" s="78">
        <v>2</v>
      </c>
      <c r="L918" s="82">
        <v>1</v>
      </c>
    </row>
    <row r="919" spans="1:12" x14ac:dyDescent="0.25">
      <c r="A919" t="s">
        <v>7</v>
      </c>
      <c r="B919" s="78" t="s">
        <v>40</v>
      </c>
      <c r="C919" s="78" t="s">
        <v>40</v>
      </c>
      <c r="D919" s="80" t="s">
        <v>40</v>
      </c>
      <c r="E919" s="77" t="s">
        <v>46</v>
      </c>
      <c r="F919" t="s">
        <v>40</v>
      </c>
      <c r="G919" t="s">
        <v>5</v>
      </c>
      <c r="H919" t="s">
        <v>24</v>
      </c>
      <c r="I919" s="74" t="s">
        <v>35</v>
      </c>
      <c r="J919" s="75">
        <v>2755838</v>
      </c>
      <c r="K919" s="78">
        <v>2</v>
      </c>
      <c r="L919" s="82">
        <v>0.74542386708386887</v>
      </c>
    </row>
    <row r="920" spans="1:12" x14ac:dyDescent="0.25">
      <c r="A920" t="s">
        <v>7</v>
      </c>
      <c r="B920" s="78" t="s">
        <v>40</v>
      </c>
      <c r="C920" s="78" t="s">
        <v>40</v>
      </c>
      <c r="D920" s="78" t="s">
        <v>52</v>
      </c>
      <c r="E920" s="78" t="s">
        <v>40</v>
      </c>
      <c r="F920" s="78" t="s">
        <v>40</v>
      </c>
      <c r="G920" t="s">
        <v>31</v>
      </c>
      <c r="H920" t="s">
        <v>24</v>
      </c>
      <c r="I920" s="74" t="s">
        <v>36</v>
      </c>
      <c r="J920" s="75">
        <v>2784134</v>
      </c>
      <c r="K920" s="78">
        <v>2</v>
      </c>
      <c r="L920" s="82">
        <v>1</v>
      </c>
    </row>
    <row r="921" spans="1:12" x14ac:dyDescent="0.25">
      <c r="A921" t="s">
        <v>7</v>
      </c>
      <c r="B921" s="78" t="s">
        <v>40</v>
      </c>
      <c r="C921" s="78" t="s">
        <v>40</v>
      </c>
      <c r="D921" s="78" t="s">
        <v>40</v>
      </c>
      <c r="E921" s="78" t="s">
        <v>40</v>
      </c>
      <c r="F921" t="s">
        <v>25</v>
      </c>
      <c r="G921" t="s">
        <v>5</v>
      </c>
      <c r="H921" t="s">
        <v>24</v>
      </c>
      <c r="I921" s="74" t="s">
        <v>34</v>
      </c>
      <c r="J921" s="75">
        <v>2864670</v>
      </c>
      <c r="K921" s="78">
        <v>2</v>
      </c>
      <c r="L921" s="82">
        <v>0.19933810732932014</v>
      </c>
    </row>
    <row r="922" spans="1:12" x14ac:dyDescent="0.25">
      <c r="A922" t="s">
        <v>7</v>
      </c>
      <c r="B922" s="78" t="s">
        <v>40</v>
      </c>
      <c r="C922" s="78" t="s">
        <v>40</v>
      </c>
      <c r="D922" s="78" t="s">
        <v>53</v>
      </c>
      <c r="E922" s="78" t="s">
        <v>40</v>
      </c>
      <c r="F922" s="78" t="s">
        <v>40</v>
      </c>
      <c r="G922" t="s">
        <v>32</v>
      </c>
      <c r="H922" t="s">
        <v>24</v>
      </c>
      <c r="I922" s="74" t="s">
        <v>36</v>
      </c>
      <c r="J922" s="75">
        <v>2912527</v>
      </c>
      <c r="K922" s="78">
        <v>2</v>
      </c>
      <c r="L922" s="82">
        <v>1</v>
      </c>
    </row>
    <row r="923" spans="1:12" x14ac:dyDescent="0.25">
      <c r="A923" t="s">
        <v>7</v>
      </c>
      <c r="B923" s="78" t="s">
        <v>40</v>
      </c>
      <c r="C923" s="78" t="s">
        <v>40</v>
      </c>
      <c r="D923" s="78" t="s">
        <v>53</v>
      </c>
      <c r="E923" s="78" t="s">
        <v>40</v>
      </c>
      <c r="F923" s="78" t="s">
        <v>40</v>
      </c>
      <c r="G923" t="s">
        <v>31</v>
      </c>
      <c r="H923" t="s">
        <v>24</v>
      </c>
      <c r="I923" s="74" t="s">
        <v>36</v>
      </c>
      <c r="J923" s="75">
        <v>3012125</v>
      </c>
      <c r="K923" s="79">
        <v>1.6</v>
      </c>
      <c r="L923" s="82">
        <v>1</v>
      </c>
    </row>
    <row r="924" spans="1:12" x14ac:dyDescent="0.25">
      <c r="A924" s="76" t="s">
        <v>7</v>
      </c>
      <c r="B924" s="78" t="s">
        <v>40</v>
      </c>
      <c r="C924" s="78" t="s">
        <v>40</v>
      </c>
      <c r="D924" s="80" t="s">
        <v>40</v>
      </c>
      <c r="E924" s="77" t="s">
        <v>43</v>
      </c>
      <c r="F924" t="s">
        <v>40</v>
      </c>
      <c r="G924" s="76" t="s">
        <v>5</v>
      </c>
      <c r="H924" t="s">
        <v>24</v>
      </c>
      <c r="I924" s="76" t="s">
        <v>29</v>
      </c>
      <c r="J924" s="75">
        <v>3084046</v>
      </c>
      <c r="K924" s="79">
        <v>1.6</v>
      </c>
      <c r="L924" s="82">
        <v>0.41136727960899883</v>
      </c>
    </row>
    <row r="925" spans="1:12" x14ac:dyDescent="0.25">
      <c r="A925" t="s">
        <v>7</v>
      </c>
      <c r="B925" s="78" t="s">
        <v>40</v>
      </c>
      <c r="C925" t="s">
        <v>65</v>
      </c>
      <c r="D925" s="80" t="s">
        <v>40</v>
      </c>
      <c r="E925" s="80" t="s">
        <v>40</v>
      </c>
      <c r="F925" t="s">
        <v>40</v>
      </c>
      <c r="G925" t="s">
        <v>31</v>
      </c>
      <c r="H925" t="s">
        <v>24</v>
      </c>
      <c r="I925" s="74" t="s">
        <v>34</v>
      </c>
      <c r="J925" s="75">
        <v>3108000</v>
      </c>
      <c r="K925" s="79">
        <v>1.6</v>
      </c>
      <c r="L925" s="82">
        <v>0.21670690293761966</v>
      </c>
    </row>
    <row r="926" spans="1:12" x14ac:dyDescent="0.25">
      <c r="A926" s="74" t="s">
        <v>7</v>
      </c>
      <c r="B926" s="78" t="s">
        <v>40</v>
      </c>
      <c r="C926" s="78" t="s">
        <v>40</v>
      </c>
      <c r="D926" s="78" t="s">
        <v>40</v>
      </c>
      <c r="E926" s="78" t="s">
        <v>40</v>
      </c>
      <c r="F926" t="s">
        <v>27</v>
      </c>
      <c r="G926" s="74" t="s">
        <v>5</v>
      </c>
      <c r="H926" s="74" t="s">
        <v>24</v>
      </c>
      <c r="I926" s="74" t="s">
        <v>36</v>
      </c>
      <c r="J926" s="75">
        <v>3120096</v>
      </c>
      <c r="K926" s="79">
        <v>1.6</v>
      </c>
      <c r="L926" s="82">
        <v>1</v>
      </c>
    </row>
    <row r="927" spans="1:12" x14ac:dyDescent="0.25">
      <c r="A927" t="s">
        <v>7</v>
      </c>
      <c r="B927" s="78" t="s">
        <v>40</v>
      </c>
      <c r="C927" s="78" t="s">
        <v>40</v>
      </c>
      <c r="D927" s="78" t="s">
        <v>40</v>
      </c>
      <c r="E927" s="78" t="s">
        <v>40</v>
      </c>
      <c r="F927" t="s">
        <v>25</v>
      </c>
      <c r="G927" t="s">
        <v>31</v>
      </c>
      <c r="H927" t="s">
        <v>24</v>
      </c>
      <c r="I927" s="74" t="s">
        <v>29</v>
      </c>
      <c r="J927" s="75">
        <v>3134125</v>
      </c>
      <c r="K927" s="79">
        <v>1.6</v>
      </c>
      <c r="L927" s="82">
        <v>0.41101828669913154</v>
      </c>
    </row>
    <row r="928" spans="1:12" x14ac:dyDescent="0.25">
      <c r="A928" t="s">
        <v>7</v>
      </c>
      <c r="B928" s="78" t="s">
        <v>40</v>
      </c>
      <c r="C928" t="s">
        <v>63</v>
      </c>
      <c r="D928" s="80" t="s">
        <v>40</v>
      </c>
      <c r="E928" s="80" t="s">
        <v>40</v>
      </c>
      <c r="F928" t="s">
        <v>40</v>
      </c>
      <c r="G928" t="s">
        <v>5</v>
      </c>
      <c r="H928" t="s">
        <v>24</v>
      </c>
      <c r="I928" s="74" t="s">
        <v>34</v>
      </c>
      <c r="J928" s="75">
        <v>3144495</v>
      </c>
      <c r="K928" s="79">
        <v>1.6</v>
      </c>
      <c r="L928" s="82">
        <v>0.14804363172203666</v>
      </c>
    </row>
    <row r="929" spans="1:12" x14ac:dyDescent="0.25">
      <c r="A929" t="s">
        <v>7</v>
      </c>
      <c r="B929" s="78" t="s">
        <v>40</v>
      </c>
      <c r="C929" s="78" t="s">
        <v>40</v>
      </c>
      <c r="D929" s="80" t="s">
        <v>40</v>
      </c>
      <c r="E929" s="77" t="s">
        <v>48</v>
      </c>
      <c r="F929" t="s">
        <v>40</v>
      </c>
      <c r="G929" t="s">
        <v>31</v>
      </c>
      <c r="H929" t="s">
        <v>24</v>
      </c>
      <c r="I929" s="74" t="s">
        <v>34</v>
      </c>
      <c r="J929" s="75">
        <v>3169577</v>
      </c>
      <c r="K929" s="79">
        <v>1.6</v>
      </c>
      <c r="L929" s="82">
        <v>0.21670780334253154</v>
      </c>
    </row>
    <row r="930" spans="1:12" x14ac:dyDescent="0.25">
      <c r="A930" t="s">
        <v>7</v>
      </c>
      <c r="B930" s="78" t="s">
        <v>62</v>
      </c>
      <c r="C930" s="78" t="s">
        <v>40</v>
      </c>
      <c r="D930" s="80" t="s">
        <v>40</v>
      </c>
      <c r="E930" s="80" t="s">
        <v>40</v>
      </c>
      <c r="F930" t="s">
        <v>40</v>
      </c>
      <c r="G930" t="s">
        <v>31</v>
      </c>
      <c r="H930" t="s">
        <v>24</v>
      </c>
      <c r="I930" s="74" t="s">
        <v>34</v>
      </c>
      <c r="J930" s="75">
        <v>3192812</v>
      </c>
      <c r="K930" s="79">
        <v>1.6</v>
      </c>
      <c r="L930" s="82">
        <v>0.21748914601908076</v>
      </c>
    </row>
    <row r="931" spans="1:12" x14ac:dyDescent="0.25">
      <c r="A931" t="s">
        <v>7</v>
      </c>
      <c r="B931" s="78" t="s">
        <v>40</v>
      </c>
      <c r="C931" s="78" t="s">
        <v>40</v>
      </c>
      <c r="D931" s="78" t="s">
        <v>55</v>
      </c>
      <c r="E931" s="78" t="s">
        <v>40</v>
      </c>
      <c r="F931" s="78" t="s">
        <v>40</v>
      </c>
      <c r="G931" t="s">
        <v>31</v>
      </c>
      <c r="H931" t="s">
        <v>24</v>
      </c>
      <c r="I931" s="74" t="s">
        <v>34</v>
      </c>
      <c r="J931" s="75">
        <v>3196279</v>
      </c>
      <c r="K931" s="79">
        <v>1.6</v>
      </c>
      <c r="L931" s="82">
        <v>0.2173249430744702</v>
      </c>
    </row>
    <row r="932" spans="1:12" x14ac:dyDescent="0.25">
      <c r="A932" t="s">
        <v>7</v>
      </c>
      <c r="B932" s="78" t="s">
        <v>40</v>
      </c>
      <c r="C932" t="s">
        <v>64</v>
      </c>
      <c r="D932" s="80" t="s">
        <v>40</v>
      </c>
      <c r="E932" s="80" t="s">
        <v>40</v>
      </c>
      <c r="F932" t="s">
        <v>40</v>
      </c>
      <c r="G932" t="s">
        <v>5</v>
      </c>
      <c r="H932" t="s">
        <v>24</v>
      </c>
      <c r="I932" s="74" t="s">
        <v>35</v>
      </c>
      <c r="J932" s="75">
        <v>3200451</v>
      </c>
      <c r="K932" s="79">
        <v>1.6</v>
      </c>
      <c r="L932" s="82">
        <v>0.40969008368404902</v>
      </c>
    </row>
    <row r="933" spans="1:12" x14ac:dyDescent="0.25">
      <c r="A933" t="s">
        <v>7</v>
      </c>
      <c r="B933" s="78" t="s">
        <v>40</v>
      </c>
      <c r="C933" s="78" t="s">
        <v>40</v>
      </c>
      <c r="D933" s="78" t="s">
        <v>40</v>
      </c>
      <c r="E933" s="78" t="s">
        <v>40</v>
      </c>
      <c r="F933" t="s">
        <v>25</v>
      </c>
      <c r="G933" t="s">
        <v>32</v>
      </c>
      <c r="H933" t="s">
        <v>24</v>
      </c>
      <c r="I933" s="74" t="s">
        <v>35</v>
      </c>
      <c r="J933" s="75">
        <v>3205307</v>
      </c>
      <c r="K933" s="79">
        <v>1.6</v>
      </c>
      <c r="L933" s="82">
        <v>0.47516714868164495</v>
      </c>
    </row>
    <row r="934" spans="1:12" x14ac:dyDescent="0.25">
      <c r="A934" s="74" t="s">
        <v>7</v>
      </c>
      <c r="B934" s="78" t="s">
        <v>58</v>
      </c>
      <c r="C934" s="78" t="s">
        <v>40</v>
      </c>
      <c r="D934" s="80" t="s">
        <v>40</v>
      </c>
      <c r="E934" s="80" t="s">
        <v>40</v>
      </c>
      <c r="F934" t="s">
        <v>40</v>
      </c>
      <c r="G934" s="74" t="s">
        <v>5</v>
      </c>
      <c r="H934" t="s">
        <v>24</v>
      </c>
      <c r="I934" s="74" t="s">
        <v>36</v>
      </c>
      <c r="J934" s="75">
        <v>3221527</v>
      </c>
      <c r="K934" s="79">
        <v>1.6</v>
      </c>
      <c r="L934" s="82">
        <v>1</v>
      </c>
    </row>
    <row r="935" spans="1:12" x14ac:dyDescent="0.25">
      <c r="A935" t="s">
        <v>7</v>
      </c>
      <c r="B935" s="78" t="s">
        <v>40</v>
      </c>
      <c r="C935" s="78" t="s">
        <v>40</v>
      </c>
      <c r="D935" s="80" t="s">
        <v>40</v>
      </c>
      <c r="E935" s="77" t="s">
        <v>43</v>
      </c>
      <c r="F935" t="s">
        <v>40</v>
      </c>
      <c r="G935" t="s">
        <v>5</v>
      </c>
      <c r="H935" t="s">
        <v>24</v>
      </c>
      <c r="I935" s="74" t="s">
        <v>35</v>
      </c>
      <c r="J935" s="75">
        <v>3231782</v>
      </c>
      <c r="K935" s="79">
        <v>1.6</v>
      </c>
      <c r="L935" s="82">
        <v>0.43107313238172501</v>
      </c>
    </row>
    <row r="936" spans="1:12" x14ac:dyDescent="0.25">
      <c r="A936" s="76" t="s">
        <v>7</v>
      </c>
      <c r="B936" s="78" t="s">
        <v>40</v>
      </c>
      <c r="C936" s="78" t="s">
        <v>40</v>
      </c>
      <c r="D936" s="78" t="s">
        <v>53</v>
      </c>
      <c r="E936" s="78" t="s">
        <v>40</v>
      </c>
      <c r="F936" s="78" t="s">
        <v>40</v>
      </c>
      <c r="G936" s="76" t="s">
        <v>5</v>
      </c>
      <c r="H936" t="s">
        <v>24</v>
      </c>
      <c r="I936" s="76" t="s">
        <v>35</v>
      </c>
      <c r="J936" s="75">
        <v>3263794</v>
      </c>
      <c r="K936" s="79">
        <v>1.6</v>
      </c>
      <c r="L936" s="82">
        <v>0.55088366371560726</v>
      </c>
    </row>
    <row r="937" spans="1:12" x14ac:dyDescent="0.25">
      <c r="A937" t="s">
        <v>7</v>
      </c>
      <c r="B937" s="78" t="s">
        <v>40</v>
      </c>
      <c r="C937" s="78" t="s">
        <v>40</v>
      </c>
      <c r="D937" s="78" t="s">
        <v>40</v>
      </c>
      <c r="E937" s="78" t="s">
        <v>40</v>
      </c>
      <c r="F937" t="s">
        <v>37</v>
      </c>
      <c r="G937" t="s">
        <v>31</v>
      </c>
      <c r="H937" t="s">
        <v>24</v>
      </c>
      <c r="I937" s="74" t="s">
        <v>35</v>
      </c>
      <c r="J937" s="75">
        <v>3386513</v>
      </c>
      <c r="K937" s="79">
        <v>1.6</v>
      </c>
      <c r="L937" s="82">
        <v>0.33772593094919917</v>
      </c>
    </row>
    <row r="938" spans="1:12" x14ac:dyDescent="0.25">
      <c r="A938" t="s">
        <v>7</v>
      </c>
      <c r="B938" s="78" t="s">
        <v>57</v>
      </c>
      <c r="C938" s="78" t="s">
        <v>40</v>
      </c>
      <c r="D938" s="80" t="s">
        <v>40</v>
      </c>
      <c r="E938" s="80" t="s">
        <v>40</v>
      </c>
      <c r="F938" t="s">
        <v>40</v>
      </c>
      <c r="G938" t="s">
        <v>32</v>
      </c>
      <c r="H938" t="s">
        <v>24</v>
      </c>
      <c r="I938" s="74" t="s">
        <v>35</v>
      </c>
      <c r="J938" s="75">
        <v>3434379</v>
      </c>
      <c r="K938" s="79">
        <v>1.6</v>
      </c>
      <c r="L938" s="82">
        <v>0.50226741252605023</v>
      </c>
    </row>
    <row r="939" spans="1:12" x14ac:dyDescent="0.25">
      <c r="A939" t="s">
        <v>7</v>
      </c>
      <c r="B939" s="78" t="s">
        <v>40</v>
      </c>
      <c r="C939" s="78" t="s">
        <v>40</v>
      </c>
      <c r="D939" s="78" t="s">
        <v>51</v>
      </c>
      <c r="E939" s="78" t="s">
        <v>40</v>
      </c>
      <c r="F939" s="78" t="s">
        <v>40</v>
      </c>
      <c r="G939" t="s">
        <v>5</v>
      </c>
      <c r="H939" t="s">
        <v>24</v>
      </c>
      <c r="I939" s="74" t="s">
        <v>35</v>
      </c>
      <c r="J939" s="75">
        <v>3477689</v>
      </c>
      <c r="K939" s="79">
        <v>1.6</v>
      </c>
      <c r="L939" s="82">
        <v>0.34511619884916578</v>
      </c>
    </row>
    <row r="940" spans="1:12" x14ac:dyDescent="0.25">
      <c r="A940" t="s">
        <v>7</v>
      </c>
      <c r="B940" s="78" t="s">
        <v>40</v>
      </c>
      <c r="C940" s="78" t="s">
        <v>40</v>
      </c>
      <c r="D940" s="78" t="s">
        <v>40</v>
      </c>
      <c r="E940" s="78" t="s">
        <v>40</v>
      </c>
      <c r="F940" t="s">
        <v>37</v>
      </c>
      <c r="G940" t="s">
        <v>32</v>
      </c>
      <c r="H940" t="s">
        <v>24</v>
      </c>
      <c r="I940" s="74" t="s">
        <v>29</v>
      </c>
      <c r="J940" s="75">
        <v>3601141</v>
      </c>
      <c r="K940" s="79">
        <v>1.6</v>
      </c>
      <c r="L940" s="82">
        <v>0.36496532863785291</v>
      </c>
    </row>
    <row r="941" spans="1:12" x14ac:dyDescent="0.25">
      <c r="A941" s="74" t="s">
        <v>7</v>
      </c>
      <c r="B941" s="78" t="s">
        <v>59</v>
      </c>
      <c r="C941" s="78" t="s">
        <v>40</v>
      </c>
      <c r="D941" s="80" t="s">
        <v>40</v>
      </c>
      <c r="E941" s="80" t="s">
        <v>40</v>
      </c>
      <c r="F941" t="s">
        <v>40</v>
      </c>
      <c r="G941" s="74" t="s">
        <v>5</v>
      </c>
      <c r="H941" t="s">
        <v>24</v>
      </c>
      <c r="I941" s="74" t="s">
        <v>36</v>
      </c>
      <c r="J941" s="75">
        <v>3639666</v>
      </c>
      <c r="K941" s="79">
        <v>1.6</v>
      </c>
      <c r="L941" s="82">
        <v>1</v>
      </c>
    </row>
    <row r="942" spans="1:12" x14ac:dyDescent="0.25">
      <c r="A942" t="s">
        <v>7</v>
      </c>
      <c r="B942" s="78" t="s">
        <v>40</v>
      </c>
      <c r="C942" s="78" t="s">
        <v>40</v>
      </c>
      <c r="D942" s="80" t="s">
        <v>40</v>
      </c>
      <c r="E942" s="77" t="s">
        <v>43</v>
      </c>
      <c r="F942" t="s">
        <v>40</v>
      </c>
      <c r="G942" t="s">
        <v>32</v>
      </c>
      <c r="H942" t="s">
        <v>24</v>
      </c>
      <c r="I942" s="74" t="s">
        <v>36</v>
      </c>
      <c r="J942" s="75">
        <v>3644111</v>
      </c>
      <c r="K942" s="79">
        <v>1.6</v>
      </c>
      <c r="L942" s="82">
        <v>1</v>
      </c>
    </row>
    <row r="943" spans="1:12" x14ac:dyDescent="0.25">
      <c r="A943" t="s">
        <v>7</v>
      </c>
      <c r="B943" s="78" t="s">
        <v>57</v>
      </c>
      <c r="C943" s="78" t="s">
        <v>40</v>
      </c>
      <c r="D943" s="80" t="s">
        <v>40</v>
      </c>
      <c r="E943" s="80" t="s">
        <v>40</v>
      </c>
      <c r="F943" t="s">
        <v>40</v>
      </c>
      <c r="G943" t="s">
        <v>31</v>
      </c>
      <c r="H943" t="s">
        <v>24</v>
      </c>
      <c r="I943" s="74" t="s">
        <v>29</v>
      </c>
      <c r="J943" s="75">
        <v>3645777</v>
      </c>
      <c r="K943" s="79">
        <v>1.6</v>
      </c>
      <c r="L943" s="82">
        <v>0.51408859531998474</v>
      </c>
    </row>
    <row r="944" spans="1:12" x14ac:dyDescent="0.25">
      <c r="A944" s="74" t="s">
        <v>7</v>
      </c>
      <c r="B944" s="78" t="s">
        <v>40</v>
      </c>
      <c r="C944" s="78" t="s">
        <v>40</v>
      </c>
      <c r="D944" s="80" t="s">
        <v>40</v>
      </c>
      <c r="E944" s="77" t="s">
        <v>46</v>
      </c>
      <c r="F944" t="s">
        <v>40</v>
      </c>
      <c r="G944" s="74" t="s">
        <v>5</v>
      </c>
      <c r="H944" s="74" t="s">
        <v>24</v>
      </c>
      <c r="I944" s="74" t="s">
        <v>36</v>
      </c>
      <c r="J944" s="75">
        <v>3697008</v>
      </c>
      <c r="K944" s="79">
        <v>1.6</v>
      </c>
      <c r="L944" s="82">
        <v>1</v>
      </c>
    </row>
    <row r="945" spans="1:12" x14ac:dyDescent="0.25">
      <c r="A945" t="s">
        <v>7</v>
      </c>
      <c r="B945" s="78" t="s">
        <v>40</v>
      </c>
      <c r="C945" t="s">
        <v>64</v>
      </c>
      <c r="D945" s="80" t="s">
        <v>40</v>
      </c>
      <c r="E945" s="80" t="s">
        <v>40</v>
      </c>
      <c r="F945" t="s">
        <v>40</v>
      </c>
      <c r="G945" t="s">
        <v>31</v>
      </c>
      <c r="H945" t="s">
        <v>24</v>
      </c>
      <c r="I945" s="74" t="s">
        <v>36</v>
      </c>
      <c r="J945" s="75">
        <v>3747621</v>
      </c>
      <c r="K945" s="79">
        <v>1.6</v>
      </c>
      <c r="L945" s="82">
        <v>1</v>
      </c>
    </row>
    <row r="946" spans="1:12" x14ac:dyDescent="0.25">
      <c r="A946" t="s">
        <v>7</v>
      </c>
      <c r="B946" s="78" t="s">
        <v>40</v>
      </c>
      <c r="C946" s="78" t="s">
        <v>40</v>
      </c>
      <c r="D946" s="78" t="s">
        <v>40</v>
      </c>
      <c r="E946" s="78" t="s">
        <v>40</v>
      </c>
      <c r="F946" t="s">
        <v>37</v>
      </c>
      <c r="G946" t="s">
        <v>5</v>
      </c>
      <c r="H946" t="s">
        <v>24</v>
      </c>
      <c r="I946" s="74" t="s">
        <v>34</v>
      </c>
      <c r="J946" s="75">
        <v>3791703</v>
      </c>
      <c r="K946" s="79">
        <v>1.6</v>
      </c>
      <c r="L946" s="82">
        <v>0.19059073530809581</v>
      </c>
    </row>
    <row r="947" spans="1:12" x14ac:dyDescent="0.25">
      <c r="A947" t="s">
        <v>7</v>
      </c>
      <c r="B947" s="78" t="s">
        <v>40</v>
      </c>
      <c r="C947" s="78" t="s">
        <v>40</v>
      </c>
      <c r="D947" s="80" t="s">
        <v>40</v>
      </c>
      <c r="E947" s="77" t="s">
        <v>43</v>
      </c>
      <c r="F947" t="s">
        <v>40</v>
      </c>
      <c r="G947" t="s">
        <v>31</v>
      </c>
      <c r="H947" t="s">
        <v>24</v>
      </c>
      <c r="I947" s="74" t="s">
        <v>36</v>
      </c>
      <c r="J947" s="75">
        <v>3852951</v>
      </c>
      <c r="K947" s="79">
        <v>1.6</v>
      </c>
      <c r="L947" s="82">
        <v>1</v>
      </c>
    </row>
    <row r="948" spans="1:12" x14ac:dyDescent="0.25">
      <c r="A948" s="76" t="s">
        <v>7</v>
      </c>
      <c r="B948" s="78" t="s">
        <v>40</v>
      </c>
      <c r="C948" t="s">
        <v>63</v>
      </c>
      <c r="D948" s="80" t="s">
        <v>40</v>
      </c>
      <c r="E948" s="80" t="s">
        <v>40</v>
      </c>
      <c r="F948" t="s">
        <v>40</v>
      </c>
      <c r="G948" s="76" t="s">
        <v>32</v>
      </c>
      <c r="H948" t="s">
        <v>24</v>
      </c>
      <c r="I948" s="76" t="s">
        <v>29</v>
      </c>
      <c r="J948" s="75">
        <v>3883635</v>
      </c>
      <c r="K948" s="79">
        <v>1.6</v>
      </c>
      <c r="L948" s="82">
        <v>0.36479774788547242</v>
      </c>
    </row>
    <row r="949" spans="1:12" x14ac:dyDescent="0.25">
      <c r="A949" t="s">
        <v>7</v>
      </c>
      <c r="B949" s="78" t="s">
        <v>40</v>
      </c>
      <c r="C949" s="78" t="s">
        <v>40</v>
      </c>
      <c r="D949" s="80" t="s">
        <v>40</v>
      </c>
      <c r="E949" s="77" t="s">
        <v>42</v>
      </c>
      <c r="F949" t="s">
        <v>40</v>
      </c>
      <c r="G949" t="s">
        <v>32</v>
      </c>
      <c r="H949" t="s">
        <v>24</v>
      </c>
      <c r="I949" s="74" t="s">
        <v>36</v>
      </c>
      <c r="J949" s="75">
        <v>3916151</v>
      </c>
      <c r="K949" s="79">
        <v>1.6</v>
      </c>
      <c r="L949" s="82">
        <v>1</v>
      </c>
    </row>
    <row r="950" spans="1:12" x14ac:dyDescent="0.25">
      <c r="A950" s="74" t="s">
        <v>7</v>
      </c>
      <c r="B950" s="78" t="s">
        <v>40</v>
      </c>
      <c r="C950" s="78" t="s">
        <v>40</v>
      </c>
      <c r="D950" s="78" t="s">
        <v>54</v>
      </c>
      <c r="E950" s="78" t="s">
        <v>40</v>
      </c>
      <c r="F950" s="78" t="s">
        <v>40</v>
      </c>
      <c r="G950" s="74" t="s">
        <v>5</v>
      </c>
      <c r="H950" s="74" t="s">
        <v>24</v>
      </c>
      <c r="I950" s="74" t="s">
        <v>36</v>
      </c>
      <c r="J950" s="75">
        <v>4001038</v>
      </c>
      <c r="K950" s="78">
        <v>1.4</v>
      </c>
      <c r="L950" s="82">
        <v>1</v>
      </c>
    </row>
    <row r="951" spans="1:12" x14ac:dyDescent="0.25">
      <c r="A951" t="s">
        <v>7</v>
      </c>
      <c r="B951" s="78" t="s">
        <v>40</v>
      </c>
      <c r="C951" s="78" t="s">
        <v>40</v>
      </c>
      <c r="D951" s="80" t="s">
        <v>40</v>
      </c>
      <c r="E951" s="77" t="s">
        <v>42</v>
      </c>
      <c r="F951" t="s">
        <v>40</v>
      </c>
      <c r="G951" t="s">
        <v>31</v>
      </c>
      <c r="H951" t="s">
        <v>24</v>
      </c>
      <c r="I951" s="74" t="s">
        <v>36</v>
      </c>
      <c r="J951" s="75">
        <v>4020620</v>
      </c>
      <c r="K951" s="78">
        <v>1.4</v>
      </c>
      <c r="L951" s="82">
        <v>1</v>
      </c>
    </row>
    <row r="952" spans="1:12" x14ac:dyDescent="0.25">
      <c r="A952" t="s">
        <v>7</v>
      </c>
      <c r="B952" s="78" t="s">
        <v>40</v>
      </c>
      <c r="C952" s="78" t="s">
        <v>40</v>
      </c>
      <c r="D952" s="80" t="s">
        <v>40</v>
      </c>
      <c r="E952" s="77" t="s">
        <v>42</v>
      </c>
      <c r="F952" t="s">
        <v>40</v>
      </c>
      <c r="G952" t="s">
        <v>5</v>
      </c>
      <c r="H952" t="s">
        <v>24</v>
      </c>
      <c r="I952" s="74" t="s">
        <v>29</v>
      </c>
      <c r="J952" s="75">
        <v>4033901</v>
      </c>
      <c r="K952" s="78">
        <v>1.4</v>
      </c>
      <c r="L952" s="82">
        <v>0.50825467939039692</v>
      </c>
    </row>
    <row r="953" spans="1:12" x14ac:dyDescent="0.25">
      <c r="A953" t="s">
        <v>7</v>
      </c>
      <c r="B953" s="78" t="s">
        <v>40</v>
      </c>
      <c r="C953" t="s">
        <v>64</v>
      </c>
      <c r="D953" s="80" t="s">
        <v>40</v>
      </c>
      <c r="E953" s="80" t="s">
        <v>40</v>
      </c>
      <c r="F953" t="s">
        <v>40</v>
      </c>
      <c r="G953" t="s">
        <v>32</v>
      </c>
      <c r="H953" t="s">
        <v>24</v>
      </c>
      <c r="I953" s="74" t="s">
        <v>36</v>
      </c>
      <c r="J953" s="75">
        <v>4064262</v>
      </c>
      <c r="K953" s="78">
        <v>1.4</v>
      </c>
      <c r="L953" s="82">
        <v>1</v>
      </c>
    </row>
    <row r="954" spans="1:12" x14ac:dyDescent="0.25">
      <c r="A954" t="s">
        <v>7</v>
      </c>
      <c r="B954" s="78" t="s">
        <v>40</v>
      </c>
      <c r="C954" t="s">
        <v>63</v>
      </c>
      <c r="D954" s="80" t="s">
        <v>40</v>
      </c>
      <c r="E954" s="80" t="s">
        <v>40</v>
      </c>
      <c r="F954" t="s">
        <v>40</v>
      </c>
      <c r="G954" t="s">
        <v>31</v>
      </c>
      <c r="H954" t="s">
        <v>24</v>
      </c>
      <c r="I954" s="74" t="s">
        <v>35</v>
      </c>
      <c r="J954" s="75">
        <v>4122871</v>
      </c>
      <c r="K954" s="78">
        <v>1.4</v>
      </c>
      <c r="L954" s="82">
        <v>0.3891582205615437</v>
      </c>
    </row>
    <row r="955" spans="1:12" x14ac:dyDescent="0.25">
      <c r="A955" t="s">
        <v>7</v>
      </c>
      <c r="B955" s="78" t="s">
        <v>61</v>
      </c>
      <c r="C955" s="78" t="s">
        <v>40</v>
      </c>
      <c r="D955" s="80" t="s">
        <v>40</v>
      </c>
      <c r="E955" s="80" t="s">
        <v>40</v>
      </c>
      <c r="F955" t="s">
        <v>40</v>
      </c>
      <c r="G955" t="s">
        <v>32</v>
      </c>
      <c r="H955" t="s">
        <v>24</v>
      </c>
      <c r="I955" s="74" t="s">
        <v>36</v>
      </c>
      <c r="J955" s="75">
        <v>4169859</v>
      </c>
      <c r="K955" s="78">
        <v>1.4</v>
      </c>
      <c r="L955" s="82">
        <v>1</v>
      </c>
    </row>
    <row r="956" spans="1:12" x14ac:dyDescent="0.25">
      <c r="A956" s="74" t="s">
        <v>7</v>
      </c>
      <c r="B956" s="78" t="s">
        <v>40</v>
      </c>
      <c r="C956" s="78" t="s">
        <v>40</v>
      </c>
      <c r="D956" s="80" t="s">
        <v>40</v>
      </c>
      <c r="E956" t="s">
        <v>39</v>
      </c>
      <c r="F956" t="s">
        <v>40</v>
      </c>
      <c r="G956" s="74" t="s">
        <v>5</v>
      </c>
      <c r="H956" s="74" t="s">
        <v>24</v>
      </c>
      <c r="I956" s="74" t="s">
        <v>36</v>
      </c>
      <c r="J956" s="75">
        <v>4248881</v>
      </c>
      <c r="K956" s="78">
        <v>1.4</v>
      </c>
      <c r="L956" s="82">
        <v>1</v>
      </c>
    </row>
    <row r="957" spans="1:12" x14ac:dyDescent="0.25">
      <c r="A957" s="74" t="s">
        <v>7</v>
      </c>
      <c r="B957" s="78" t="s">
        <v>40</v>
      </c>
      <c r="C957" s="78" t="s">
        <v>40</v>
      </c>
      <c r="D957" s="78" t="s">
        <v>50</v>
      </c>
      <c r="E957" s="78" t="s">
        <v>40</v>
      </c>
      <c r="F957" s="78" t="s">
        <v>40</v>
      </c>
      <c r="G957" s="74" t="s">
        <v>5</v>
      </c>
      <c r="H957" s="74" t="s">
        <v>24</v>
      </c>
      <c r="I957" s="74" t="s">
        <v>36</v>
      </c>
      <c r="J957" s="75">
        <v>4251974</v>
      </c>
      <c r="K957" s="78">
        <v>1.4</v>
      </c>
      <c r="L957" s="82">
        <v>1</v>
      </c>
    </row>
    <row r="958" spans="1:12" x14ac:dyDescent="0.25">
      <c r="A958" t="s">
        <v>7</v>
      </c>
      <c r="B958" s="78" t="s">
        <v>40</v>
      </c>
      <c r="C958" s="78" t="s">
        <v>40</v>
      </c>
      <c r="D958" s="78" t="s">
        <v>40</v>
      </c>
      <c r="E958" s="78" t="s">
        <v>40</v>
      </c>
      <c r="F958" t="s">
        <v>37</v>
      </c>
      <c r="G958" t="s">
        <v>31</v>
      </c>
      <c r="H958" t="s">
        <v>24</v>
      </c>
      <c r="I958" s="74" t="s">
        <v>29</v>
      </c>
      <c r="J958" s="75">
        <v>4465092</v>
      </c>
      <c r="K958" s="78">
        <v>1.4</v>
      </c>
      <c r="L958" s="82">
        <v>0.44528910784450604</v>
      </c>
    </row>
    <row r="959" spans="1:12" x14ac:dyDescent="0.25">
      <c r="A959" t="s">
        <v>7</v>
      </c>
      <c r="B959" s="78" t="s">
        <v>40</v>
      </c>
      <c r="C959" t="s">
        <v>63</v>
      </c>
      <c r="D959" s="80" t="s">
        <v>40</v>
      </c>
      <c r="E959" s="80" t="s">
        <v>40</v>
      </c>
      <c r="F959" t="s">
        <v>40</v>
      </c>
      <c r="G959" t="s">
        <v>31</v>
      </c>
      <c r="H959" t="s">
        <v>24</v>
      </c>
      <c r="I959" s="74" t="s">
        <v>29</v>
      </c>
      <c r="J959" s="75">
        <v>4629447</v>
      </c>
      <c r="K959" s="78">
        <v>1.4</v>
      </c>
      <c r="L959" s="82">
        <v>0.43697398165113022</v>
      </c>
    </row>
    <row r="960" spans="1:12" x14ac:dyDescent="0.25">
      <c r="A960" s="76" t="s">
        <v>7</v>
      </c>
      <c r="B960" s="78" t="s">
        <v>40</v>
      </c>
      <c r="C960" s="78" t="s">
        <v>40</v>
      </c>
      <c r="D960" s="78" t="s">
        <v>40</v>
      </c>
      <c r="E960" s="78" t="s">
        <v>40</v>
      </c>
      <c r="F960" t="s">
        <v>37</v>
      </c>
      <c r="G960" s="76" t="s">
        <v>32</v>
      </c>
      <c r="H960" t="s">
        <v>24</v>
      </c>
      <c r="I960" s="76" t="s">
        <v>35</v>
      </c>
      <c r="J960" s="75">
        <v>4650028</v>
      </c>
      <c r="K960" s="78">
        <v>1.4</v>
      </c>
      <c r="L960" s="82">
        <v>0.47126702264510556</v>
      </c>
    </row>
    <row r="961" spans="1:12" x14ac:dyDescent="0.25">
      <c r="A961" t="s">
        <v>7</v>
      </c>
      <c r="B961" s="78" t="s">
        <v>40</v>
      </c>
      <c r="C961" s="78" t="s">
        <v>40</v>
      </c>
      <c r="D961" s="78" t="s">
        <v>51</v>
      </c>
      <c r="E961" s="78" t="s">
        <v>40</v>
      </c>
      <c r="F961" s="78" t="s">
        <v>40</v>
      </c>
      <c r="G961" t="s">
        <v>5</v>
      </c>
      <c r="H961" t="s">
        <v>24</v>
      </c>
      <c r="I961" s="74" t="s">
        <v>29</v>
      </c>
      <c r="J961" s="75">
        <v>4672332</v>
      </c>
      <c r="K961" s="78">
        <v>1.4</v>
      </c>
      <c r="L961" s="82">
        <v>0.46366925265638198</v>
      </c>
    </row>
    <row r="962" spans="1:12" x14ac:dyDescent="0.25">
      <c r="A962" t="s">
        <v>7</v>
      </c>
      <c r="B962" s="78" t="s">
        <v>61</v>
      </c>
      <c r="C962" s="78" t="s">
        <v>40</v>
      </c>
      <c r="D962" s="80" t="s">
        <v>40</v>
      </c>
      <c r="E962" s="80" t="s">
        <v>40</v>
      </c>
      <c r="F962" t="s">
        <v>40</v>
      </c>
      <c r="G962" t="s">
        <v>31</v>
      </c>
      <c r="H962" t="s">
        <v>24</v>
      </c>
      <c r="I962" s="74" t="s">
        <v>36</v>
      </c>
      <c r="J962" s="75">
        <v>4766805</v>
      </c>
      <c r="K962" s="78">
        <v>1.4</v>
      </c>
      <c r="L962" s="82">
        <v>1</v>
      </c>
    </row>
    <row r="963" spans="1:12" x14ac:dyDescent="0.25">
      <c r="A963" t="s">
        <v>7</v>
      </c>
      <c r="B963" s="78" t="s">
        <v>40</v>
      </c>
      <c r="C963" s="78" t="s">
        <v>40</v>
      </c>
      <c r="D963" s="78" t="s">
        <v>51</v>
      </c>
      <c r="E963" s="78" t="s">
        <v>40</v>
      </c>
      <c r="F963" s="78" t="s">
        <v>40</v>
      </c>
      <c r="G963" t="s">
        <v>31</v>
      </c>
      <c r="H963" t="s">
        <v>24</v>
      </c>
      <c r="I963" s="74" t="s">
        <v>36</v>
      </c>
      <c r="J963" s="75">
        <v>4925524</v>
      </c>
      <c r="K963" s="78">
        <v>1.4</v>
      </c>
      <c r="L963" s="82">
        <v>1</v>
      </c>
    </row>
    <row r="964" spans="1:12" x14ac:dyDescent="0.25">
      <c r="A964" t="s">
        <v>7</v>
      </c>
      <c r="B964" s="78" t="s">
        <v>40</v>
      </c>
      <c r="C964" t="s">
        <v>65</v>
      </c>
      <c r="D964" s="80" t="s">
        <v>40</v>
      </c>
      <c r="E964" s="80" t="s">
        <v>40</v>
      </c>
      <c r="F964" t="s">
        <v>40</v>
      </c>
      <c r="G964" t="s">
        <v>32</v>
      </c>
      <c r="H964" t="s">
        <v>24</v>
      </c>
      <c r="I964" s="74" t="s">
        <v>29</v>
      </c>
      <c r="J964" s="75">
        <v>5036664</v>
      </c>
      <c r="K964" s="69">
        <v>1.2</v>
      </c>
      <c r="L964" s="82">
        <v>0.34239129880599639</v>
      </c>
    </row>
    <row r="965" spans="1:12" x14ac:dyDescent="0.25">
      <c r="A965" t="s">
        <v>7</v>
      </c>
      <c r="B965" s="78" t="s">
        <v>40</v>
      </c>
      <c r="C965" s="78" t="s">
        <v>40</v>
      </c>
      <c r="D965" s="80" t="s">
        <v>40</v>
      </c>
      <c r="E965" s="77" t="s">
        <v>48</v>
      </c>
      <c r="F965" t="s">
        <v>40</v>
      </c>
      <c r="G965" t="s">
        <v>32</v>
      </c>
      <c r="H965" t="s">
        <v>24</v>
      </c>
      <c r="I965" s="74" t="s">
        <v>29</v>
      </c>
      <c r="J965" s="75">
        <v>5137930</v>
      </c>
      <c r="K965" s="69">
        <v>1.2</v>
      </c>
      <c r="L965" s="82">
        <v>0.34320998424672766</v>
      </c>
    </row>
    <row r="966" spans="1:12" x14ac:dyDescent="0.25">
      <c r="A966" t="s">
        <v>7</v>
      </c>
      <c r="B966" s="78" t="s">
        <v>62</v>
      </c>
      <c r="C966" s="78" t="s">
        <v>40</v>
      </c>
      <c r="D966" s="80" t="s">
        <v>40</v>
      </c>
      <c r="E966" s="80" t="s">
        <v>40</v>
      </c>
      <c r="F966" t="s">
        <v>40</v>
      </c>
      <c r="G966" t="s">
        <v>32</v>
      </c>
      <c r="H966" t="s">
        <v>24</v>
      </c>
      <c r="I966" s="74" t="s">
        <v>29</v>
      </c>
      <c r="J966" s="75">
        <v>5150975</v>
      </c>
      <c r="K966" s="69">
        <v>1.2</v>
      </c>
      <c r="L966" s="82">
        <v>0.34232553076332517</v>
      </c>
    </row>
    <row r="967" spans="1:12" x14ac:dyDescent="0.25">
      <c r="A967" t="s">
        <v>7</v>
      </c>
      <c r="B967" s="78" t="s">
        <v>40</v>
      </c>
      <c r="C967" s="78" t="s">
        <v>40</v>
      </c>
      <c r="D967" s="78" t="s">
        <v>51</v>
      </c>
      <c r="E967" s="78" t="s">
        <v>40</v>
      </c>
      <c r="F967" s="78" t="s">
        <v>40</v>
      </c>
      <c r="G967" t="s">
        <v>32</v>
      </c>
      <c r="H967" t="s">
        <v>24</v>
      </c>
      <c r="I967" s="74" t="s">
        <v>36</v>
      </c>
      <c r="J967" s="75">
        <v>5151340</v>
      </c>
      <c r="K967" s="69">
        <v>1.2</v>
      </c>
      <c r="L967" s="82">
        <v>1</v>
      </c>
    </row>
    <row r="968" spans="1:12" x14ac:dyDescent="0.25">
      <c r="A968" t="s">
        <v>7</v>
      </c>
      <c r="B968" s="78" t="s">
        <v>61</v>
      </c>
      <c r="C968" s="78" t="s">
        <v>40</v>
      </c>
      <c r="D968" s="80" t="s">
        <v>40</v>
      </c>
      <c r="E968" s="80" t="s">
        <v>40</v>
      </c>
      <c r="F968" t="s">
        <v>40</v>
      </c>
      <c r="G968" t="s">
        <v>5</v>
      </c>
      <c r="H968" t="s">
        <v>24</v>
      </c>
      <c r="I968" s="74" t="s">
        <v>35</v>
      </c>
      <c r="J968" s="75">
        <v>5154737</v>
      </c>
      <c r="K968" s="69">
        <v>1.2</v>
      </c>
      <c r="L968" s="82">
        <v>0.57680774391875989</v>
      </c>
    </row>
    <row r="969" spans="1:12" x14ac:dyDescent="0.25">
      <c r="A969" t="s">
        <v>7</v>
      </c>
      <c r="B969" s="78" t="s">
        <v>40</v>
      </c>
      <c r="C969" s="78" t="s">
        <v>40</v>
      </c>
      <c r="D969" s="78" t="s">
        <v>55</v>
      </c>
      <c r="E969" s="78" t="s">
        <v>40</v>
      </c>
      <c r="F969" s="78" t="s">
        <v>40</v>
      </c>
      <c r="G969" t="s">
        <v>32</v>
      </c>
      <c r="H969" t="s">
        <v>24</v>
      </c>
      <c r="I969" s="74" t="s">
        <v>29</v>
      </c>
      <c r="J969" s="75">
        <v>5166564</v>
      </c>
      <c r="K969" s="69">
        <v>1.2</v>
      </c>
      <c r="L969" s="82">
        <v>0.34261831956433469</v>
      </c>
    </row>
    <row r="970" spans="1:12" x14ac:dyDescent="0.25">
      <c r="A970" t="s">
        <v>7</v>
      </c>
      <c r="B970" s="78" t="s">
        <v>40</v>
      </c>
      <c r="C970" t="s">
        <v>65</v>
      </c>
      <c r="D970" s="80" t="s">
        <v>40</v>
      </c>
      <c r="E970" s="80" t="s">
        <v>40</v>
      </c>
      <c r="F970" t="s">
        <v>40</v>
      </c>
      <c r="G970" t="s">
        <v>5</v>
      </c>
      <c r="H970" t="s">
        <v>24</v>
      </c>
      <c r="I970" s="74" t="s">
        <v>34</v>
      </c>
      <c r="J970" s="75">
        <v>5413258</v>
      </c>
      <c r="K970" s="69">
        <v>1.2</v>
      </c>
      <c r="L970" s="82">
        <v>0.18632861962407057</v>
      </c>
    </row>
    <row r="971" spans="1:12" x14ac:dyDescent="0.25">
      <c r="A971" t="s">
        <v>7</v>
      </c>
      <c r="B971" s="78" t="s">
        <v>40</v>
      </c>
      <c r="C971" t="s">
        <v>65</v>
      </c>
      <c r="D971" s="80" t="s">
        <v>40</v>
      </c>
      <c r="E971" s="80" t="s">
        <v>40</v>
      </c>
      <c r="F971" t="s">
        <v>40</v>
      </c>
      <c r="G971" t="s">
        <v>31</v>
      </c>
      <c r="H971" t="s">
        <v>24</v>
      </c>
      <c r="I971" s="74" t="s">
        <v>35</v>
      </c>
      <c r="J971" s="75">
        <v>5414865</v>
      </c>
      <c r="K971" s="69">
        <v>1.2</v>
      </c>
      <c r="L971" s="82">
        <v>0.37755425481831206</v>
      </c>
    </row>
    <row r="972" spans="1:12" x14ac:dyDescent="0.25">
      <c r="A972" s="76" t="s">
        <v>7</v>
      </c>
      <c r="B972" s="78" t="s">
        <v>40</v>
      </c>
      <c r="C972" t="s">
        <v>63</v>
      </c>
      <c r="D972" s="80" t="s">
        <v>40</v>
      </c>
      <c r="E972" s="80" t="s">
        <v>40</v>
      </c>
      <c r="F972" t="s">
        <v>40</v>
      </c>
      <c r="G972" s="76" t="s">
        <v>32</v>
      </c>
      <c r="H972" t="s">
        <v>24</v>
      </c>
      <c r="I972" s="76" t="s">
        <v>35</v>
      </c>
      <c r="J972" s="75">
        <v>5459878</v>
      </c>
      <c r="K972" s="69">
        <v>1.2</v>
      </c>
      <c r="L972" s="82">
        <v>0.51285746423889922</v>
      </c>
    </row>
    <row r="973" spans="1:12" x14ac:dyDescent="0.25">
      <c r="A973" t="s">
        <v>7</v>
      </c>
      <c r="B973" s="78" t="s">
        <v>40</v>
      </c>
      <c r="C973" s="78" t="s">
        <v>40</v>
      </c>
      <c r="D973" s="80" t="s">
        <v>40</v>
      </c>
      <c r="E973" s="77" t="s">
        <v>48</v>
      </c>
      <c r="F973" t="s">
        <v>40</v>
      </c>
      <c r="G973" t="s">
        <v>5</v>
      </c>
      <c r="H973" t="s">
        <v>24</v>
      </c>
      <c r="I973" s="74" t="s">
        <v>34</v>
      </c>
      <c r="J973" s="75">
        <v>5500878</v>
      </c>
      <c r="K973" s="69">
        <v>1.2</v>
      </c>
      <c r="L973" s="82">
        <v>0.18586393829518275</v>
      </c>
    </row>
    <row r="974" spans="1:12" x14ac:dyDescent="0.25">
      <c r="A974" t="s">
        <v>7</v>
      </c>
      <c r="B974" s="78" t="s">
        <v>40</v>
      </c>
      <c r="C974" s="78" t="s">
        <v>40</v>
      </c>
      <c r="D974" s="80" t="s">
        <v>40</v>
      </c>
      <c r="E974" s="77" t="s">
        <v>48</v>
      </c>
      <c r="F974" t="s">
        <v>40</v>
      </c>
      <c r="G974" t="s">
        <v>31</v>
      </c>
      <c r="H974" t="s">
        <v>24</v>
      </c>
      <c r="I974" s="74" t="s">
        <v>35</v>
      </c>
      <c r="J974" s="75">
        <v>5508244</v>
      </c>
      <c r="K974" s="69">
        <v>1.2</v>
      </c>
      <c r="L974" s="82">
        <v>0.37660528755561995</v>
      </c>
    </row>
    <row r="975" spans="1:12" x14ac:dyDescent="0.25">
      <c r="A975" t="s">
        <v>7</v>
      </c>
      <c r="B975" s="78" t="s">
        <v>62</v>
      </c>
      <c r="C975" s="78" t="s">
        <v>40</v>
      </c>
      <c r="D975" s="80" t="s">
        <v>40</v>
      </c>
      <c r="E975" s="80" t="s">
        <v>40</v>
      </c>
      <c r="F975" t="s">
        <v>40</v>
      </c>
      <c r="G975" t="s">
        <v>31</v>
      </c>
      <c r="H975" t="s">
        <v>24</v>
      </c>
      <c r="I975" s="74" t="s">
        <v>35</v>
      </c>
      <c r="J975" s="75">
        <v>5528371</v>
      </c>
      <c r="K975" s="69">
        <v>1.2</v>
      </c>
      <c r="L975" s="82">
        <v>0.37658361584291578</v>
      </c>
    </row>
    <row r="976" spans="1:12" x14ac:dyDescent="0.25">
      <c r="A976" s="74" t="s">
        <v>7</v>
      </c>
      <c r="B976" s="78" t="s">
        <v>40</v>
      </c>
      <c r="C976" s="78" t="s">
        <v>40</v>
      </c>
      <c r="D976" s="78" t="s">
        <v>52</v>
      </c>
      <c r="E976" s="78" t="s">
        <v>40</v>
      </c>
      <c r="F976" s="78" t="s">
        <v>40</v>
      </c>
      <c r="G976" s="74" t="s">
        <v>5</v>
      </c>
      <c r="H976" s="74" t="s">
        <v>24</v>
      </c>
      <c r="I976" s="74" t="s">
        <v>36</v>
      </c>
      <c r="J976" s="75">
        <v>5532494</v>
      </c>
      <c r="K976" s="69">
        <v>1.2</v>
      </c>
      <c r="L976" s="82">
        <v>1</v>
      </c>
    </row>
    <row r="977" spans="1:12" x14ac:dyDescent="0.25">
      <c r="A977" t="s">
        <v>7</v>
      </c>
      <c r="B977" s="78" t="s">
        <v>40</v>
      </c>
      <c r="C977" s="78" t="s">
        <v>40</v>
      </c>
      <c r="D977" s="78" t="s">
        <v>55</v>
      </c>
      <c r="E977" s="78" t="s">
        <v>40</v>
      </c>
      <c r="F977" s="78" t="s">
        <v>40</v>
      </c>
      <c r="G977" t="s">
        <v>31</v>
      </c>
      <c r="H977" t="s">
        <v>24</v>
      </c>
      <c r="I977" s="74" t="s">
        <v>35</v>
      </c>
      <c r="J977" s="75">
        <v>5542922</v>
      </c>
      <c r="K977" s="69">
        <v>1.2</v>
      </c>
      <c r="L977" s="82">
        <v>0.37688049388561778</v>
      </c>
    </row>
    <row r="978" spans="1:12" x14ac:dyDescent="0.25">
      <c r="A978" t="s">
        <v>7</v>
      </c>
      <c r="B978" s="78" t="s">
        <v>62</v>
      </c>
      <c r="C978" s="78" t="s">
        <v>40</v>
      </c>
      <c r="D978" s="80" t="s">
        <v>40</v>
      </c>
      <c r="E978" s="80" t="s">
        <v>40</v>
      </c>
      <c r="F978" t="s">
        <v>40</v>
      </c>
      <c r="G978" t="s">
        <v>5</v>
      </c>
      <c r="H978" t="s">
        <v>24</v>
      </c>
      <c r="I978" s="74" t="s">
        <v>34</v>
      </c>
      <c r="J978" s="75">
        <v>5550092</v>
      </c>
      <c r="K978" s="69">
        <v>1.2</v>
      </c>
      <c r="L978" s="82">
        <v>0.18669994512794555</v>
      </c>
    </row>
    <row r="979" spans="1:12" x14ac:dyDescent="0.25">
      <c r="A979" t="s">
        <v>7</v>
      </c>
      <c r="B979" s="78" t="s">
        <v>40</v>
      </c>
      <c r="C979" s="78" t="s">
        <v>40</v>
      </c>
      <c r="D979" s="78" t="s">
        <v>40</v>
      </c>
      <c r="E979" s="78" t="s">
        <v>40</v>
      </c>
      <c r="F979" t="s">
        <v>25</v>
      </c>
      <c r="G979" t="s">
        <v>5</v>
      </c>
      <c r="H979" t="s">
        <v>24</v>
      </c>
      <c r="I979" s="74" t="s">
        <v>29</v>
      </c>
      <c r="J979" s="75">
        <v>5556902</v>
      </c>
      <c r="K979" s="69">
        <v>1.2</v>
      </c>
      <c r="L979" s="82">
        <v>0.38667711369704494</v>
      </c>
    </row>
    <row r="980" spans="1:12" x14ac:dyDescent="0.25">
      <c r="A980" t="s">
        <v>7</v>
      </c>
      <c r="B980" s="78" t="s">
        <v>40</v>
      </c>
      <c r="C980" s="78" t="s">
        <v>40</v>
      </c>
      <c r="D980" s="78" t="s">
        <v>55</v>
      </c>
      <c r="E980" s="78" t="s">
        <v>40</v>
      </c>
      <c r="F980" s="78" t="s">
        <v>40</v>
      </c>
      <c r="G980" t="s">
        <v>5</v>
      </c>
      <c r="H980" t="s">
        <v>24</v>
      </c>
      <c r="I980" s="74" t="s">
        <v>34</v>
      </c>
      <c r="J980" s="75">
        <v>5559398</v>
      </c>
      <c r="K980" s="69">
        <v>1.2</v>
      </c>
      <c r="L980" s="82">
        <v>0.18663826145493834</v>
      </c>
    </row>
    <row r="981" spans="1:12" x14ac:dyDescent="0.25">
      <c r="A981" t="s">
        <v>7</v>
      </c>
      <c r="B981" s="78" t="s">
        <v>57</v>
      </c>
      <c r="C981" s="78" t="s">
        <v>40</v>
      </c>
      <c r="D981" s="80" t="s">
        <v>40</v>
      </c>
      <c r="E981" s="80" t="s">
        <v>40</v>
      </c>
      <c r="F981" t="s">
        <v>40</v>
      </c>
      <c r="G981" t="s">
        <v>5</v>
      </c>
      <c r="H981" t="s">
        <v>24</v>
      </c>
      <c r="I981" s="74" t="s">
        <v>35</v>
      </c>
      <c r="J981" s="75">
        <v>5749760</v>
      </c>
      <c r="K981" s="69">
        <v>1.2</v>
      </c>
      <c r="L981" s="82">
        <v>0.41277638596533295</v>
      </c>
    </row>
    <row r="982" spans="1:12" x14ac:dyDescent="0.25">
      <c r="A982" t="s">
        <v>7</v>
      </c>
      <c r="B982" s="78" t="s">
        <v>40</v>
      </c>
      <c r="C982" t="s">
        <v>65</v>
      </c>
      <c r="D982" s="80" t="s">
        <v>40</v>
      </c>
      <c r="E982" s="80" t="s">
        <v>40</v>
      </c>
      <c r="F982" t="s">
        <v>40</v>
      </c>
      <c r="G982" t="s">
        <v>31</v>
      </c>
      <c r="H982" t="s">
        <v>24</v>
      </c>
      <c r="I982" s="74" t="s">
        <v>29</v>
      </c>
      <c r="J982" s="75">
        <v>5819087</v>
      </c>
      <c r="K982" s="69">
        <v>1.2</v>
      </c>
      <c r="L982" s="82">
        <v>0.40573884224406831</v>
      </c>
    </row>
    <row r="983" spans="1:12" x14ac:dyDescent="0.25">
      <c r="A983" s="74" t="s">
        <v>7</v>
      </c>
      <c r="B983" s="78" t="s">
        <v>40</v>
      </c>
      <c r="C983" s="78" t="s">
        <v>40</v>
      </c>
      <c r="D983" s="78" t="s">
        <v>53</v>
      </c>
      <c r="E983" s="78" t="s">
        <v>40</v>
      </c>
      <c r="F983" s="78" t="s">
        <v>40</v>
      </c>
      <c r="G983" s="74" t="s">
        <v>5</v>
      </c>
      <c r="H983" s="74" t="s">
        <v>24</v>
      </c>
      <c r="I983" s="74" t="s">
        <v>36</v>
      </c>
      <c r="J983" s="75">
        <v>5924652</v>
      </c>
      <c r="K983" s="69">
        <v>1.2</v>
      </c>
      <c r="L983" s="82">
        <v>1</v>
      </c>
    </row>
    <row r="984" spans="1:12" x14ac:dyDescent="0.25">
      <c r="A984" s="76" t="s">
        <v>7</v>
      </c>
      <c r="B984" s="78" t="s">
        <v>40</v>
      </c>
      <c r="C984" s="78" t="s">
        <v>40</v>
      </c>
      <c r="D984" s="80" t="s">
        <v>40</v>
      </c>
      <c r="E984" s="77" t="s">
        <v>48</v>
      </c>
      <c r="F984" t="s">
        <v>40</v>
      </c>
      <c r="G984" s="76" t="s">
        <v>31</v>
      </c>
      <c r="H984" t="s">
        <v>24</v>
      </c>
      <c r="I984" s="76" t="s">
        <v>29</v>
      </c>
      <c r="J984" s="75">
        <v>5948219</v>
      </c>
      <c r="K984" s="69">
        <v>1.2</v>
      </c>
      <c r="L984" s="82">
        <v>0.40668690910184846</v>
      </c>
    </row>
    <row r="985" spans="1:12" x14ac:dyDescent="0.25">
      <c r="A985" t="s">
        <v>7</v>
      </c>
      <c r="B985" s="78" t="s">
        <v>40</v>
      </c>
      <c r="C985" s="78" t="s">
        <v>40</v>
      </c>
      <c r="D985" s="78" t="s">
        <v>40</v>
      </c>
      <c r="E985" s="78" t="s">
        <v>40</v>
      </c>
      <c r="F985" t="s">
        <v>25</v>
      </c>
      <c r="G985" t="s">
        <v>5</v>
      </c>
      <c r="H985" t="s">
        <v>24</v>
      </c>
      <c r="I985" s="74" t="s">
        <v>35</v>
      </c>
      <c r="J985" s="75">
        <v>5949338</v>
      </c>
      <c r="K985" s="69">
        <v>1.2</v>
      </c>
      <c r="L985" s="82">
        <v>0.41398477897363495</v>
      </c>
    </row>
    <row r="986" spans="1:12" x14ac:dyDescent="0.25">
      <c r="A986" t="s">
        <v>7</v>
      </c>
      <c r="B986" s="78" t="s">
        <v>62</v>
      </c>
      <c r="C986" s="78" t="s">
        <v>40</v>
      </c>
      <c r="D986" s="80" t="s">
        <v>40</v>
      </c>
      <c r="E986" s="80" t="s">
        <v>40</v>
      </c>
      <c r="F986" t="s">
        <v>40</v>
      </c>
      <c r="G986" t="s">
        <v>31</v>
      </c>
      <c r="H986" t="s">
        <v>24</v>
      </c>
      <c r="I986" s="74" t="s">
        <v>29</v>
      </c>
      <c r="J986" s="75">
        <v>5959145</v>
      </c>
      <c r="K986" s="69">
        <v>1.2</v>
      </c>
      <c r="L986" s="82">
        <v>0.40592723813800347</v>
      </c>
    </row>
    <row r="987" spans="1:12" x14ac:dyDescent="0.25">
      <c r="A987" t="s">
        <v>7</v>
      </c>
      <c r="B987" s="78" t="s">
        <v>40</v>
      </c>
      <c r="C987" s="78" t="s">
        <v>40</v>
      </c>
      <c r="D987" s="78" t="s">
        <v>55</v>
      </c>
      <c r="E987" s="78" t="s">
        <v>40</v>
      </c>
      <c r="F987" s="78" t="s">
        <v>40</v>
      </c>
      <c r="G987" t="s">
        <v>31</v>
      </c>
      <c r="H987" t="s">
        <v>24</v>
      </c>
      <c r="I987" s="74" t="s">
        <v>29</v>
      </c>
      <c r="J987" s="75">
        <v>5968172</v>
      </c>
      <c r="K987" s="69">
        <v>1.2</v>
      </c>
      <c r="L987" s="82">
        <v>0.40579456303991202</v>
      </c>
    </row>
    <row r="988" spans="1:12" x14ac:dyDescent="0.25">
      <c r="A988" t="s">
        <v>7</v>
      </c>
      <c r="B988" s="78" t="s">
        <v>57</v>
      </c>
      <c r="C988" s="78" t="s">
        <v>40</v>
      </c>
      <c r="D988" s="80" t="s">
        <v>40</v>
      </c>
      <c r="E988" s="80" t="s">
        <v>40</v>
      </c>
      <c r="F988" t="s">
        <v>40</v>
      </c>
      <c r="G988" t="s">
        <v>5</v>
      </c>
      <c r="H988" t="s">
        <v>24</v>
      </c>
      <c r="I988" s="74" t="s">
        <v>29</v>
      </c>
      <c r="J988" s="75">
        <v>6327559</v>
      </c>
      <c r="K988" s="69">
        <v>1.1000000000000001</v>
      </c>
      <c r="L988" s="82">
        <v>0.45425668827958315</v>
      </c>
    </row>
    <row r="989" spans="1:12" x14ac:dyDescent="0.25">
      <c r="A989" t="s">
        <v>7</v>
      </c>
      <c r="B989" s="78" t="s">
        <v>40</v>
      </c>
      <c r="C989" s="78" t="s">
        <v>40</v>
      </c>
      <c r="D989" s="78" t="s">
        <v>40</v>
      </c>
      <c r="E989" s="78" t="s">
        <v>40</v>
      </c>
      <c r="F989" t="s">
        <v>25</v>
      </c>
      <c r="G989" t="s">
        <v>32</v>
      </c>
      <c r="H989" t="s">
        <v>24</v>
      </c>
      <c r="I989" s="74" t="s">
        <v>36</v>
      </c>
      <c r="J989" s="75">
        <v>6745641</v>
      </c>
      <c r="K989" s="69">
        <v>1.1000000000000001</v>
      </c>
      <c r="L989" s="82">
        <v>1</v>
      </c>
    </row>
    <row r="990" spans="1:12" x14ac:dyDescent="0.25">
      <c r="A990" t="s">
        <v>7</v>
      </c>
      <c r="B990" s="78" t="s">
        <v>57</v>
      </c>
      <c r="C990" s="78" t="s">
        <v>40</v>
      </c>
      <c r="D990" s="80" t="s">
        <v>40</v>
      </c>
      <c r="E990" s="80" t="s">
        <v>40</v>
      </c>
      <c r="F990" t="s">
        <v>40</v>
      </c>
      <c r="G990" t="s">
        <v>32</v>
      </c>
      <c r="H990" t="s">
        <v>24</v>
      </c>
      <c r="I990" s="74" t="s">
        <v>36</v>
      </c>
      <c r="J990" s="75">
        <v>6837750</v>
      </c>
      <c r="K990" s="69">
        <v>1.1000000000000001</v>
      </c>
      <c r="L990" s="82">
        <v>1</v>
      </c>
    </row>
    <row r="991" spans="1:12" x14ac:dyDescent="0.25">
      <c r="A991" t="s">
        <v>7</v>
      </c>
      <c r="B991" s="78" t="s">
        <v>57</v>
      </c>
      <c r="C991" s="78" t="s">
        <v>40</v>
      </c>
      <c r="D991" s="80" t="s">
        <v>40</v>
      </c>
      <c r="E991" s="80" t="s">
        <v>40</v>
      </c>
      <c r="F991" t="s">
        <v>40</v>
      </c>
      <c r="G991" t="s">
        <v>31</v>
      </c>
      <c r="H991" t="s">
        <v>24</v>
      </c>
      <c r="I991" s="74" t="s">
        <v>36</v>
      </c>
      <c r="J991" s="75">
        <v>7091729</v>
      </c>
      <c r="K991" s="69">
        <v>1</v>
      </c>
      <c r="L991" s="82">
        <v>1</v>
      </c>
    </row>
    <row r="992" spans="1:12" x14ac:dyDescent="0.25">
      <c r="A992" t="s">
        <v>7</v>
      </c>
      <c r="B992" s="78" t="s">
        <v>40</v>
      </c>
      <c r="C992" t="s">
        <v>65</v>
      </c>
      <c r="D992" s="80" t="s">
        <v>40</v>
      </c>
      <c r="E992" s="80" t="s">
        <v>40</v>
      </c>
      <c r="F992" t="s">
        <v>40</v>
      </c>
      <c r="G992" t="s">
        <v>32</v>
      </c>
      <c r="H992" t="s">
        <v>24</v>
      </c>
      <c r="I992" s="74" t="s">
        <v>35</v>
      </c>
      <c r="J992" s="75">
        <v>7368335</v>
      </c>
      <c r="K992" s="69">
        <v>1</v>
      </c>
      <c r="L992" s="82">
        <v>0.50089777493350385</v>
      </c>
    </row>
    <row r="993" spans="1:12" x14ac:dyDescent="0.25">
      <c r="A993" s="74" t="s">
        <v>7</v>
      </c>
      <c r="B993" s="78" t="s">
        <v>40</v>
      </c>
      <c r="C993" s="78" t="s">
        <v>40</v>
      </c>
      <c r="D993" s="80" t="s">
        <v>40</v>
      </c>
      <c r="E993" s="77" t="s">
        <v>43</v>
      </c>
      <c r="F993" t="s">
        <v>40</v>
      </c>
      <c r="G993" s="74" t="s">
        <v>5</v>
      </c>
      <c r="H993" s="74" t="s">
        <v>24</v>
      </c>
      <c r="I993" s="74" t="s">
        <v>36</v>
      </c>
      <c r="J993" s="75">
        <v>7497062</v>
      </c>
      <c r="K993" s="69">
        <v>1</v>
      </c>
      <c r="L993" s="82">
        <v>1</v>
      </c>
    </row>
    <row r="994" spans="1:12" x14ac:dyDescent="0.25">
      <c r="A994" t="s">
        <v>7</v>
      </c>
      <c r="B994" s="78" t="s">
        <v>40</v>
      </c>
      <c r="C994" s="78" t="s">
        <v>40</v>
      </c>
      <c r="D994" s="80" t="s">
        <v>40</v>
      </c>
      <c r="E994" s="77" t="s">
        <v>48</v>
      </c>
      <c r="F994" t="s">
        <v>40</v>
      </c>
      <c r="G994" t="s">
        <v>32</v>
      </c>
      <c r="H994" t="s">
        <v>24</v>
      </c>
      <c r="I994" s="74" t="s">
        <v>35</v>
      </c>
      <c r="J994" s="75">
        <v>7500992</v>
      </c>
      <c r="K994" s="69">
        <v>1</v>
      </c>
      <c r="L994" s="82">
        <v>0.50106080584103518</v>
      </c>
    </row>
    <row r="995" spans="1:12" x14ac:dyDescent="0.25">
      <c r="A995" t="s">
        <v>7</v>
      </c>
      <c r="B995" s="78" t="s">
        <v>62</v>
      </c>
      <c r="C995" s="78" t="s">
        <v>40</v>
      </c>
      <c r="D995" s="80" t="s">
        <v>40</v>
      </c>
      <c r="E995" s="80" t="s">
        <v>40</v>
      </c>
      <c r="F995" t="s">
        <v>40</v>
      </c>
      <c r="G995" t="s">
        <v>32</v>
      </c>
      <c r="H995" t="s">
        <v>24</v>
      </c>
      <c r="I995" s="74" t="s">
        <v>35</v>
      </c>
      <c r="J995" s="75">
        <v>7538753</v>
      </c>
      <c r="K995" s="69">
        <v>1</v>
      </c>
      <c r="L995" s="82">
        <v>0.50101342406410632</v>
      </c>
    </row>
    <row r="996" spans="1:12" x14ac:dyDescent="0.25">
      <c r="A996" s="76" t="s">
        <v>7</v>
      </c>
      <c r="B996" s="78" t="s">
        <v>40</v>
      </c>
      <c r="C996" s="78" t="s">
        <v>40</v>
      </c>
      <c r="D996" s="78" t="s">
        <v>55</v>
      </c>
      <c r="E996" s="78" t="s">
        <v>40</v>
      </c>
      <c r="F996" s="78" t="s">
        <v>40</v>
      </c>
      <c r="G996" s="76" t="s">
        <v>32</v>
      </c>
      <c r="H996" t="s">
        <v>24</v>
      </c>
      <c r="I996" s="76" t="s">
        <v>35</v>
      </c>
      <c r="J996" s="75">
        <v>7549966</v>
      </c>
      <c r="K996" s="69">
        <v>1</v>
      </c>
      <c r="L996" s="82">
        <v>0.50067252891628977</v>
      </c>
    </row>
    <row r="997" spans="1:12" x14ac:dyDescent="0.25">
      <c r="A997" t="s">
        <v>7</v>
      </c>
      <c r="B997" s="78" t="s">
        <v>40</v>
      </c>
      <c r="C997" s="78" t="s">
        <v>40</v>
      </c>
      <c r="D997" s="78" t="s">
        <v>40</v>
      </c>
      <c r="E997" s="78" t="s">
        <v>40</v>
      </c>
      <c r="F997" t="s">
        <v>25</v>
      </c>
      <c r="G997" t="s">
        <v>31</v>
      </c>
      <c r="H997" t="s">
        <v>24</v>
      </c>
      <c r="I997" s="74" t="s">
        <v>36</v>
      </c>
      <c r="J997" s="75">
        <v>7625269</v>
      </c>
      <c r="K997" s="69">
        <v>1</v>
      </c>
      <c r="L997" s="82">
        <v>1</v>
      </c>
    </row>
    <row r="998" spans="1:12" x14ac:dyDescent="0.25">
      <c r="A998" s="74" t="s">
        <v>7</v>
      </c>
      <c r="B998" s="78" t="s">
        <v>40</v>
      </c>
      <c r="C998" t="s">
        <v>64</v>
      </c>
      <c r="D998" s="80" t="s">
        <v>40</v>
      </c>
      <c r="E998" s="80" t="s">
        <v>40</v>
      </c>
      <c r="F998" t="s">
        <v>40</v>
      </c>
      <c r="G998" s="74" t="s">
        <v>5</v>
      </c>
      <c r="H998" t="s">
        <v>24</v>
      </c>
      <c r="I998" s="74" t="s">
        <v>36</v>
      </c>
      <c r="J998" s="75">
        <v>7811883</v>
      </c>
      <c r="K998" s="69">
        <v>1</v>
      </c>
      <c r="L998" s="82">
        <v>1</v>
      </c>
    </row>
    <row r="999" spans="1:12" x14ac:dyDescent="0.25">
      <c r="A999" s="74" t="s">
        <v>7</v>
      </c>
      <c r="B999" s="78" t="s">
        <v>40</v>
      </c>
      <c r="C999" s="78" t="s">
        <v>40</v>
      </c>
      <c r="D999" s="80" t="s">
        <v>40</v>
      </c>
      <c r="E999" s="77" t="s">
        <v>42</v>
      </c>
      <c r="F999" t="s">
        <v>40</v>
      </c>
      <c r="G999" s="74" t="s">
        <v>5</v>
      </c>
      <c r="H999" s="74" t="s">
        <v>24</v>
      </c>
      <c r="I999" s="74" t="s">
        <v>36</v>
      </c>
      <c r="J999" s="75">
        <v>7936771</v>
      </c>
      <c r="K999" s="69">
        <v>1</v>
      </c>
      <c r="L999" s="82">
        <v>1</v>
      </c>
    </row>
    <row r="1000" spans="1:12" x14ac:dyDescent="0.25">
      <c r="A1000" t="s">
        <v>7</v>
      </c>
      <c r="B1000" s="78" t="s">
        <v>40</v>
      </c>
      <c r="C1000" s="78" t="s">
        <v>40</v>
      </c>
      <c r="D1000" s="78" t="s">
        <v>40</v>
      </c>
      <c r="E1000" s="78" t="s">
        <v>40</v>
      </c>
      <c r="F1000" t="s">
        <v>37</v>
      </c>
      <c r="G1000" t="s">
        <v>5</v>
      </c>
      <c r="H1000" t="s">
        <v>24</v>
      </c>
      <c r="I1000" s="74" t="s">
        <v>35</v>
      </c>
      <c r="J1000" s="75">
        <v>8036541</v>
      </c>
      <c r="K1000" s="69">
        <v>0.9</v>
      </c>
      <c r="L1000" s="82">
        <v>0.40395839508623421</v>
      </c>
    </row>
    <row r="1001" spans="1:12" x14ac:dyDescent="0.25">
      <c r="A1001" t="s">
        <v>7</v>
      </c>
      <c r="B1001" s="78" t="s">
        <v>40</v>
      </c>
      <c r="C1001" s="78" t="s">
        <v>40</v>
      </c>
      <c r="D1001" s="78" t="s">
        <v>40</v>
      </c>
      <c r="E1001" s="78" t="s">
        <v>40</v>
      </c>
      <c r="F1001" t="s">
        <v>37</v>
      </c>
      <c r="G1001" t="s">
        <v>5</v>
      </c>
      <c r="H1001" t="s">
        <v>24</v>
      </c>
      <c r="I1001" s="74" t="s">
        <v>29</v>
      </c>
      <c r="J1001" s="75">
        <v>8066233</v>
      </c>
      <c r="K1001" s="69">
        <v>0.9</v>
      </c>
      <c r="L1001" s="82">
        <v>0.40545086960566995</v>
      </c>
    </row>
    <row r="1002" spans="1:12" x14ac:dyDescent="0.25">
      <c r="A1002" t="s">
        <v>7</v>
      </c>
      <c r="B1002" s="78" t="s">
        <v>40</v>
      </c>
      <c r="C1002" t="s">
        <v>63</v>
      </c>
      <c r="D1002" s="80" t="s">
        <v>40</v>
      </c>
      <c r="E1002" s="80" t="s">
        <v>40</v>
      </c>
      <c r="F1002" t="s">
        <v>40</v>
      </c>
      <c r="G1002" t="s">
        <v>5</v>
      </c>
      <c r="H1002" t="s">
        <v>24</v>
      </c>
      <c r="I1002" s="74" t="s">
        <v>29</v>
      </c>
      <c r="J1002" s="75">
        <v>8513082</v>
      </c>
      <c r="K1002" s="69">
        <v>0.9</v>
      </c>
      <c r="L1002" s="82">
        <v>0.4007980856790993</v>
      </c>
    </row>
    <row r="1003" spans="1:12" x14ac:dyDescent="0.25">
      <c r="A1003" s="74" t="s">
        <v>7</v>
      </c>
      <c r="B1003" s="78" t="s">
        <v>61</v>
      </c>
      <c r="C1003" s="78" t="s">
        <v>40</v>
      </c>
      <c r="D1003" s="80" t="s">
        <v>40</v>
      </c>
      <c r="E1003" s="80" t="s">
        <v>40</v>
      </c>
      <c r="F1003" t="s">
        <v>40</v>
      </c>
      <c r="G1003" s="74" t="s">
        <v>5</v>
      </c>
      <c r="H1003" t="s">
        <v>24</v>
      </c>
      <c r="I1003" s="74" t="s">
        <v>36</v>
      </c>
      <c r="J1003" s="75">
        <v>8936664</v>
      </c>
      <c r="K1003" s="69">
        <v>0.9</v>
      </c>
      <c r="L1003" s="82">
        <v>1</v>
      </c>
    </row>
    <row r="1004" spans="1:12" x14ac:dyDescent="0.25">
      <c r="A1004" t="s">
        <v>7</v>
      </c>
      <c r="B1004" s="78" t="s">
        <v>40</v>
      </c>
      <c r="C1004" t="s">
        <v>63</v>
      </c>
      <c r="D1004" s="80" t="s">
        <v>40</v>
      </c>
      <c r="E1004" s="80" t="s">
        <v>40</v>
      </c>
      <c r="F1004" t="s">
        <v>40</v>
      </c>
      <c r="G1004" t="s">
        <v>5</v>
      </c>
      <c r="H1004" t="s">
        <v>24</v>
      </c>
      <c r="I1004" s="74" t="s">
        <v>35</v>
      </c>
      <c r="J1004" s="75">
        <v>9582749</v>
      </c>
      <c r="K1004" s="69">
        <v>0.8</v>
      </c>
      <c r="L1004" s="82">
        <v>0.45115828259886409</v>
      </c>
    </row>
    <row r="1005" spans="1:12" x14ac:dyDescent="0.25">
      <c r="A1005" t="s">
        <v>7</v>
      </c>
      <c r="B1005" s="78" t="s">
        <v>40</v>
      </c>
      <c r="C1005" s="78" t="s">
        <v>40</v>
      </c>
      <c r="D1005" s="78" t="s">
        <v>40</v>
      </c>
      <c r="E1005" s="78" t="s">
        <v>40</v>
      </c>
      <c r="F1005" t="s">
        <v>37</v>
      </c>
      <c r="G1005" t="s">
        <v>32</v>
      </c>
      <c r="H1005" t="s">
        <v>24</v>
      </c>
      <c r="I1005" s="74" t="s">
        <v>36</v>
      </c>
      <c r="J1005" s="75">
        <v>9867077</v>
      </c>
      <c r="K1005" s="69">
        <v>0.8</v>
      </c>
      <c r="L1005" s="82">
        <v>1</v>
      </c>
    </row>
    <row r="1006" spans="1:12" x14ac:dyDescent="0.25">
      <c r="A1006" t="s">
        <v>7</v>
      </c>
      <c r="B1006" s="78" t="s">
        <v>40</v>
      </c>
      <c r="C1006" s="78" t="s">
        <v>40</v>
      </c>
      <c r="D1006" s="78" t="s">
        <v>40</v>
      </c>
      <c r="E1006" s="78" t="s">
        <v>40</v>
      </c>
      <c r="F1006" t="s">
        <v>37</v>
      </c>
      <c r="G1006" t="s">
        <v>31</v>
      </c>
      <c r="H1006" t="s">
        <v>24</v>
      </c>
      <c r="I1006" s="74" t="s">
        <v>36</v>
      </c>
      <c r="J1006" s="75">
        <v>10027400</v>
      </c>
      <c r="K1006" s="69">
        <v>0.8</v>
      </c>
      <c r="L1006" s="82">
        <v>1</v>
      </c>
    </row>
    <row r="1007" spans="1:12" x14ac:dyDescent="0.25">
      <c r="A1007" s="74" t="s">
        <v>7</v>
      </c>
      <c r="B1007" s="78" t="s">
        <v>40</v>
      </c>
      <c r="C1007" s="78" t="s">
        <v>40</v>
      </c>
      <c r="D1007" s="78" t="s">
        <v>51</v>
      </c>
      <c r="E1007" s="78" t="s">
        <v>40</v>
      </c>
      <c r="F1007" s="78" t="s">
        <v>40</v>
      </c>
      <c r="G1007" s="74" t="s">
        <v>5</v>
      </c>
      <c r="H1007" s="74" t="s">
        <v>24</v>
      </c>
      <c r="I1007" s="74" t="s">
        <v>36</v>
      </c>
      <c r="J1007" s="75">
        <v>10076864</v>
      </c>
      <c r="K1007" s="69">
        <v>0.8</v>
      </c>
      <c r="L1007" s="82">
        <v>1</v>
      </c>
    </row>
    <row r="1008" spans="1:12" x14ac:dyDescent="0.25">
      <c r="A1008" s="76" t="s">
        <v>7</v>
      </c>
      <c r="B1008" s="78" t="s">
        <v>40</v>
      </c>
      <c r="C1008" t="s">
        <v>63</v>
      </c>
      <c r="D1008" s="80" t="s">
        <v>40</v>
      </c>
      <c r="E1008" s="80" t="s">
        <v>40</v>
      </c>
      <c r="F1008" t="s">
        <v>40</v>
      </c>
      <c r="G1008" s="76" t="s">
        <v>31</v>
      </c>
      <c r="H1008" t="s">
        <v>24</v>
      </c>
      <c r="I1008" s="76" t="s">
        <v>36</v>
      </c>
      <c r="J1008" s="75">
        <v>10594331</v>
      </c>
      <c r="K1008" s="69">
        <v>0.8</v>
      </c>
      <c r="L1008" s="82">
        <v>1</v>
      </c>
    </row>
    <row r="1009" spans="1:12" x14ac:dyDescent="0.25">
      <c r="A1009" t="s">
        <v>7</v>
      </c>
      <c r="B1009" s="78" t="s">
        <v>40</v>
      </c>
      <c r="C1009" t="s">
        <v>63</v>
      </c>
      <c r="D1009" s="80" t="s">
        <v>40</v>
      </c>
      <c r="E1009" s="80" t="s">
        <v>40</v>
      </c>
      <c r="F1009" t="s">
        <v>40</v>
      </c>
      <c r="G1009" t="s">
        <v>32</v>
      </c>
      <c r="H1009" t="s">
        <v>24</v>
      </c>
      <c r="I1009" s="74" t="s">
        <v>36</v>
      </c>
      <c r="J1009" s="75">
        <v>10645995</v>
      </c>
      <c r="K1009" s="69">
        <v>0.8</v>
      </c>
      <c r="L1009" s="82">
        <v>1</v>
      </c>
    </row>
    <row r="1010" spans="1:12" x14ac:dyDescent="0.25">
      <c r="A1010" t="s">
        <v>7</v>
      </c>
      <c r="B1010" s="78" t="s">
        <v>40</v>
      </c>
      <c r="C1010" t="s">
        <v>65</v>
      </c>
      <c r="D1010" s="80" t="s">
        <v>40</v>
      </c>
      <c r="E1010" s="80" t="s">
        <v>40</v>
      </c>
      <c r="F1010" t="s">
        <v>40</v>
      </c>
      <c r="G1010" t="s">
        <v>5</v>
      </c>
      <c r="H1010" t="s">
        <v>24</v>
      </c>
      <c r="I1010" s="74" t="s">
        <v>29</v>
      </c>
      <c r="J1010" s="75">
        <v>10855751</v>
      </c>
      <c r="K1010" s="69">
        <v>0.8</v>
      </c>
      <c r="L1010" s="82">
        <v>0.3736635310588603</v>
      </c>
    </row>
    <row r="1011" spans="1:12" x14ac:dyDescent="0.25">
      <c r="A1011" t="s">
        <v>7</v>
      </c>
      <c r="B1011" s="78" t="s">
        <v>40</v>
      </c>
      <c r="C1011" s="78" t="s">
        <v>40</v>
      </c>
      <c r="D1011" s="80" t="s">
        <v>40</v>
      </c>
      <c r="E1011" s="77" t="s">
        <v>48</v>
      </c>
      <c r="F1011" t="s">
        <v>40</v>
      </c>
      <c r="G1011" t="s">
        <v>5</v>
      </c>
      <c r="H1011" t="s">
        <v>24</v>
      </c>
      <c r="I1011" s="74" t="s">
        <v>29</v>
      </c>
      <c r="J1011" s="75">
        <v>11086149</v>
      </c>
      <c r="K1011" s="69">
        <v>0.8</v>
      </c>
      <c r="L1011" s="82">
        <v>0.3745793514539319</v>
      </c>
    </row>
    <row r="1012" spans="1:12" x14ac:dyDescent="0.25">
      <c r="A1012" t="s">
        <v>7</v>
      </c>
      <c r="B1012" s="78" t="s">
        <v>62</v>
      </c>
      <c r="C1012" s="78" t="s">
        <v>40</v>
      </c>
      <c r="D1012" s="80" t="s">
        <v>40</v>
      </c>
      <c r="E1012" s="80" t="s">
        <v>40</v>
      </c>
      <c r="F1012" t="s">
        <v>40</v>
      </c>
      <c r="G1012" t="s">
        <v>5</v>
      </c>
      <c r="H1012" t="s">
        <v>24</v>
      </c>
      <c r="I1012" s="74" t="s">
        <v>29</v>
      </c>
      <c r="J1012" s="75">
        <v>11110120</v>
      </c>
      <c r="K1012" s="69">
        <v>0.8</v>
      </c>
      <c r="L1012" s="82">
        <v>0.3737341280765959</v>
      </c>
    </row>
    <row r="1013" spans="1:12" x14ac:dyDescent="0.25">
      <c r="A1013" t="s">
        <v>7</v>
      </c>
      <c r="B1013" s="78" t="s">
        <v>40</v>
      </c>
      <c r="C1013" s="78" t="s">
        <v>40</v>
      </c>
      <c r="D1013" s="78" t="s">
        <v>55</v>
      </c>
      <c r="E1013" s="78" t="s">
        <v>40</v>
      </c>
      <c r="F1013" s="78" t="s">
        <v>40</v>
      </c>
      <c r="G1013" t="s">
        <v>5</v>
      </c>
      <c r="H1013" t="s">
        <v>24</v>
      </c>
      <c r="I1013" s="74" t="s">
        <v>29</v>
      </c>
      <c r="J1013" s="75">
        <v>11134736</v>
      </c>
      <c r="K1013" s="69">
        <v>0.8</v>
      </c>
      <c r="L1013" s="82">
        <v>0.37381165529068333</v>
      </c>
    </row>
    <row r="1014" spans="1:12" x14ac:dyDescent="0.25">
      <c r="A1014" t="s">
        <v>7</v>
      </c>
      <c r="B1014" s="78" t="s">
        <v>40</v>
      </c>
      <c r="C1014" t="s">
        <v>65</v>
      </c>
      <c r="D1014" s="80" t="s">
        <v>40</v>
      </c>
      <c r="E1014" s="80" t="s">
        <v>40</v>
      </c>
      <c r="F1014" t="s">
        <v>40</v>
      </c>
      <c r="G1014" t="s">
        <v>5</v>
      </c>
      <c r="H1014" t="s">
        <v>24</v>
      </c>
      <c r="I1014" s="74" t="s">
        <v>35</v>
      </c>
      <c r="J1014" s="75">
        <v>12783200</v>
      </c>
      <c r="K1014" s="69">
        <v>0.6</v>
      </c>
      <c r="L1014" s="82">
        <v>0.44000784931706916</v>
      </c>
    </row>
    <row r="1015" spans="1:12" x14ac:dyDescent="0.25">
      <c r="A1015" t="s">
        <v>7</v>
      </c>
      <c r="B1015" s="78" t="s">
        <v>40</v>
      </c>
      <c r="C1015" s="78" t="s">
        <v>40</v>
      </c>
      <c r="D1015" s="80" t="s">
        <v>40</v>
      </c>
      <c r="E1015" s="77" t="s">
        <v>48</v>
      </c>
      <c r="F1015" t="s">
        <v>40</v>
      </c>
      <c r="G1015" t="s">
        <v>5</v>
      </c>
      <c r="H1015" t="s">
        <v>24</v>
      </c>
      <c r="I1015" s="74" t="s">
        <v>35</v>
      </c>
      <c r="J1015" s="75">
        <v>13009236</v>
      </c>
      <c r="K1015" s="69">
        <v>0.6</v>
      </c>
      <c r="L1015" s="82">
        <v>0.43955671025088539</v>
      </c>
    </row>
    <row r="1016" spans="1:12" x14ac:dyDescent="0.25">
      <c r="A1016" t="s">
        <v>7</v>
      </c>
      <c r="B1016" s="78" t="s">
        <v>62</v>
      </c>
      <c r="C1016" s="78" t="s">
        <v>40</v>
      </c>
      <c r="D1016" s="80" t="s">
        <v>40</v>
      </c>
      <c r="E1016" s="80" t="s">
        <v>40</v>
      </c>
      <c r="F1016" t="s">
        <v>40</v>
      </c>
      <c r="G1016" t="s">
        <v>5</v>
      </c>
      <c r="H1016" t="s">
        <v>24</v>
      </c>
      <c r="I1016" s="74" t="s">
        <v>35</v>
      </c>
      <c r="J1016" s="75">
        <v>13067124</v>
      </c>
      <c r="K1016" s="69">
        <v>0.6</v>
      </c>
      <c r="L1016" s="82">
        <v>0.43956592679545858</v>
      </c>
    </row>
    <row r="1017" spans="1:12" x14ac:dyDescent="0.25">
      <c r="A1017" t="s">
        <v>7</v>
      </c>
      <c r="B1017" s="78" t="s">
        <v>40</v>
      </c>
      <c r="C1017" s="78" t="s">
        <v>40</v>
      </c>
      <c r="D1017" s="78" t="s">
        <v>55</v>
      </c>
      <c r="E1017" s="78" t="s">
        <v>40</v>
      </c>
      <c r="F1017" s="78" t="s">
        <v>40</v>
      </c>
      <c r="G1017" t="s">
        <v>5</v>
      </c>
      <c r="H1017" t="s">
        <v>24</v>
      </c>
      <c r="I1017" s="74" t="s">
        <v>35</v>
      </c>
      <c r="J1017" s="75">
        <v>13092888</v>
      </c>
      <c r="K1017" s="69">
        <v>0.6</v>
      </c>
      <c r="L1017" s="82">
        <v>0.43955008325437839</v>
      </c>
    </row>
    <row r="1018" spans="1:12" x14ac:dyDescent="0.25">
      <c r="A1018" s="74" t="s">
        <v>7</v>
      </c>
      <c r="B1018" s="78" t="s">
        <v>57</v>
      </c>
      <c r="C1018" s="78" t="s">
        <v>40</v>
      </c>
      <c r="D1018" s="80" t="s">
        <v>40</v>
      </c>
      <c r="E1018" s="80" t="s">
        <v>40</v>
      </c>
      <c r="F1018" t="s">
        <v>40</v>
      </c>
      <c r="G1018" s="74" t="s">
        <v>5</v>
      </c>
      <c r="H1018" t="s">
        <v>24</v>
      </c>
      <c r="I1018" s="74" t="s">
        <v>36</v>
      </c>
      <c r="J1018" s="75">
        <v>13929479</v>
      </c>
      <c r="K1018" s="69">
        <v>0.6</v>
      </c>
      <c r="L1018" s="82">
        <v>1</v>
      </c>
    </row>
    <row r="1019" spans="1:12" x14ac:dyDescent="0.25">
      <c r="A1019" t="s">
        <v>7</v>
      </c>
      <c r="B1019" s="78" t="s">
        <v>40</v>
      </c>
      <c r="C1019" t="s">
        <v>65</v>
      </c>
      <c r="D1019" s="80" t="s">
        <v>40</v>
      </c>
      <c r="E1019" s="80" t="s">
        <v>40</v>
      </c>
      <c r="F1019" t="s">
        <v>40</v>
      </c>
      <c r="G1019" t="s">
        <v>31</v>
      </c>
      <c r="H1019" t="s">
        <v>24</v>
      </c>
      <c r="I1019" s="74" t="s">
        <v>36</v>
      </c>
      <c r="J1019" s="75">
        <v>14341952</v>
      </c>
      <c r="K1019" s="69">
        <v>0.6</v>
      </c>
      <c r="L1019" s="82">
        <v>1</v>
      </c>
    </row>
    <row r="1020" spans="1:12" x14ac:dyDescent="0.25">
      <c r="A1020" s="76" t="s">
        <v>7</v>
      </c>
      <c r="B1020" s="78" t="s">
        <v>40</v>
      </c>
      <c r="C1020" s="78" t="s">
        <v>40</v>
      </c>
      <c r="D1020" s="78" t="s">
        <v>40</v>
      </c>
      <c r="E1020" s="78" t="s">
        <v>40</v>
      </c>
      <c r="F1020" s="74" t="s">
        <v>25</v>
      </c>
      <c r="G1020" s="76" t="s">
        <v>5</v>
      </c>
      <c r="H1020" s="74" t="s">
        <v>24</v>
      </c>
      <c r="I1020" s="76" t="s">
        <v>36</v>
      </c>
      <c r="J1020" s="75">
        <v>14370910</v>
      </c>
      <c r="K1020" s="69">
        <v>0.6</v>
      </c>
      <c r="L1020" s="82">
        <v>1</v>
      </c>
    </row>
    <row r="1021" spans="1:12" x14ac:dyDescent="0.25">
      <c r="A1021" t="s">
        <v>7</v>
      </c>
      <c r="B1021" s="78" t="s">
        <v>40</v>
      </c>
      <c r="C1021" s="78" t="s">
        <v>40</v>
      </c>
      <c r="D1021" s="80" t="s">
        <v>40</v>
      </c>
      <c r="E1021" s="77" t="s">
        <v>48</v>
      </c>
      <c r="F1021" t="s">
        <v>40</v>
      </c>
      <c r="G1021" t="s">
        <v>31</v>
      </c>
      <c r="H1021" t="s">
        <v>24</v>
      </c>
      <c r="I1021" s="74" t="s">
        <v>36</v>
      </c>
      <c r="J1021" s="75">
        <v>14626040</v>
      </c>
      <c r="K1021" s="69">
        <v>0.6</v>
      </c>
      <c r="L1021" s="82">
        <v>1</v>
      </c>
    </row>
    <row r="1022" spans="1:12" x14ac:dyDescent="0.25">
      <c r="A1022" t="s">
        <v>7</v>
      </c>
      <c r="B1022" s="78" t="s">
        <v>62</v>
      </c>
      <c r="C1022" s="78" t="s">
        <v>40</v>
      </c>
      <c r="D1022" s="80" t="s">
        <v>40</v>
      </c>
      <c r="E1022" s="80" t="s">
        <v>40</v>
      </c>
      <c r="F1022" t="s">
        <v>40</v>
      </c>
      <c r="G1022" t="s">
        <v>31</v>
      </c>
      <c r="H1022" t="s">
        <v>24</v>
      </c>
      <c r="I1022" s="74" t="s">
        <v>36</v>
      </c>
      <c r="J1022" s="75">
        <v>14680328</v>
      </c>
      <c r="K1022" s="69">
        <v>0.6</v>
      </c>
      <c r="L1022" s="82">
        <v>1</v>
      </c>
    </row>
    <row r="1023" spans="1:12" x14ac:dyDescent="0.25">
      <c r="A1023" t="s">
        <v>7</v>
      </c>
      <c r="B1023" s="78" t="s">
        <v>40</v>
      </c>
      <c r="C1023" s="78" t="s">
        <v>40</v>
      </c>
      <c r="D1023" s="78" t="s">
        <v>55</v>
      </c>
      <c r="E1023" s="78" t="s">
        <v>40</v>
      </c>
      <c r="F1023" s="78" t="s">
        <v>40</v>
      </c>
      <c r="G1023" t="s">
        <v>31</v>
      </c>
      <c r="H1023" t="s">
        <v>24</v>
      </c>
      <c r="I1023" s="74" t="s">
        <v>36</v>
      </c>
      <c r="J1023" s="75">
        <v>14707373</v>
      </c>
      <c r="K1023" s="69">
        <v>0.6</v>
      </c>
      <c r="L1023" s="82">
        <v>1</v>
      </c>
    </row>
    <row r="1024" spans="1:12" x14ac:dyDescent="0.25">
      <c r="A1024" t="s">
        <v>7</v>
      </c>
      <c r="B1024" s="78" t="s">
        <v>40</v>
      </c>
      <c r="C1024" t="s">
        <v>65</v>
      </c>
      <c r="D1024" s="80" t="s">
        <v>40</v>
      </c>
      <c r="E1024" s="80" t="s">
        <v>40</v>
      </c>
      <c r="F1024" t="s">
        <v>40</v>
      </c>
      <c r="G1024" t="s">
        <v>32</v>
      </c>
      <c r="H1024" t="s">
        <v>24</v>
      </c>
      <c r="I1024" s="74" t="s">
        <v>36</v>
      </c>
      <c r="J1024" s="75">
        <v>14710257</v>
      </c>
      <c r="K1024" s="69">
        <v>0.6</v>
      </c>
      <c r="L1024" s="82">
        <v>1</v>
      </c>
    </row>
    <row r="1025" spans="1:12" x14ac:dyDescent="0.25">
      <c r="A1025" t="s">
        <v>7</v>
      </c>
      <c r="B1025" s="78" t="s">
        <v>40</v>
      </c>
      <c r="C1025" s="78" t="s">
        <v>40</v>
      </c>
      <c r="D1025" s="80" t="s">
        <v>40</v>
      </c>
      <c r="E1025" s="77" t="s">
        <v>48</v>
      </c>
      <c r="F1025" t="s">
        <v>40</v>
      </c>
      <c r="G1025" t="s">
        <v>32</v>
      </c>
      <c r="H1025" t="s">
        <v>24</v>
      </c>
      <c r="I1025" s="74" t="s">
        <v>36</v>
      </c>
      <c r="J1025" s="75">
        <v>14970223</v>
      </c>
      <c r="K1025" s="69">
        <v>0.6</v>
      </c>
      <c r="L1025" s="82">
        <v>1</v>
      </c>
    </row>
    <row r="1026" spans="1:12" x14ac:dyDescent="0.25">
      <c r="A1026" t="s">
        <v>7</v>
      </c>
      <c r="B1026" s="78" t="s">
        <v>62</v>
      </c>
      <c r="C1026" s="78" t="s">
        <v>40</v>
      </c>
      <c r="D1026" s="80" t="s">
        <v>40</v>
      </c>
      <c r="E1026" s="80" t="s">
        <v>40</v>
      </c>
      <c r="F1026" t="s">
        <v>40</v>
      </c>
      <c r="G1026" t="s">
        <v>32</v>
      </c>
      <c r="H1026" t="s">
        <v>24</v>
      </c>
      <c r="I1026" s="74" t="s">
        <v>36</v>
      </c>
      <c r="J1026" s="75">
        <v>15047008</v>
      </c>
      <c r="K1026" s="69">
        <v>0.6</v>
      </c>
      <c r="L1026" s="82">
        <v>1</v>
      </c>
    </row>
    <row r="1027" spans="1:12" x14ac:dyDescent="0.25">
      <c r="A1027" t="s">
        <v>7</v>
      </c>
      <c r="B1027" s="78" t="s">
        <v>40</v>
      </c>
      <c r="C1027" s="78" t="s">
        <v>40</v>
      </c>
      <c r="D1027" s="78" t="s">
        <v>55</v>
      </c>
      <c r="E1027" s="78" t="s">
        <v>40</v>
      </c>
      <c r="F1027" s="78" t="s">
        <v>40</v>
      </c>
      <c r="G1027" t="s">
        <v>32</v>
      </c>
      <c r="H1027" t="s">
        <v>24</v>
      </c>
      <c r="I1027" s="74" t="s">
        <v>36</v>
      </c>
      <c r="J1027" s="75">
        <v>15079649</v>
      </c>
      <c r="K1027" s="69">
        <v>0.6</v>
      </c>
      <c r="L1027" s="82">
        <v>1</v>
      </c>
    </row>
    <row r="1028" spans="1:12" x14ac:dyDescent="0.25">
      <c r="A1028" s="74" t="s">
        <v>7</v>
      </c>
      <c r="B1028" s="78" t="s">
        <v>40</v>
      </c>
      <c r="C1028" s="78" t="s">
        <v>40</v>
      </c>
      <c r="D1028" s="74"/>
      <c r="E1028" s="74"/>
      <c r="F1028" t="s">
        <v>37</v>
      </c>
      <c r="G1028" s="74" t="s">
        <v>5</v>
      </c>
      <c r="H1028" s="74" t="s">
        <v>24</v>
      </c>
      <c r="I1028" s="74" t="s">
        <v>36</v>
      </c>
      <c r="J1028" s="75">
        <v>19894477</v>
      </c>
      <c r="K1028" s="69">
        <v>0.6</v>
      </c>
      <c r="L1028" s="82">
        <v>1</v>
      </c>
    </row>
    <row r="1029" spans="1:12" x14ac:dyDescent="0.25">
      <c r="A1029" s="74" t="s">
        <v>7</v>
      </c>
      <c r="B1029" s="78" t="s">
        <v>40</v>
      </c>
      <c r="C1029" t="s">
        <v>63</v>
      </c>
      <c r="D1029" s="80" t="s">
        <v>40</v>
      </c>
      <c r="E1029" s="80" t="s">
        <v>40</v>
      </c>
      <c r="F1029" t="s">
        <v>40</v>
      </c>
      <c r="G1029" s="74" t="s">
        <v>5</v>
      </c>
      <c r="H1029" t="s">
        <v>24</v>
      </c>
      <c r="I1029" s="74" t="s">
        <v>36</v>
      </c>
      <c r="J1029" s="75">
        <v>21240326</v>
      </c>
      <c r="K1029" s="69">
        <v>0.6</v>
      </c>
      <c r="L1029" s="82">
        <v>1</v>
      </c>
    </row>
    <row r="1030" spans="1:12" x14ac:dyDescent="0.25">
      <c r="A1030" s="74" t="s">
        <v>7</v>
      </c>
      <c r="B1030" s="78" t="s">
        <v>40</v>
      </c>
      <c r="C1030" t="s">
        <v>65</v>
      </c>
      <c r="D1030" s="80" t="s">
        <v>40</v>
      </c>
      <c r="E1030" s="80" t="s">
        <v>40</v>
      </c>
      <c r="F1030" t="s">
        <v>40</v>
      </c>
      <c r="G1030" s="74" t="s">
        <v>5</v>
      </c>
      <c r="H1030" t="s">
        <v>24</v>
      </c>
      <c r="I1030" s="74" t="s">
        <v>36</v>
      </c>
      <c r="J1030" s="75">
        <v>29052209</v>
      </c>
      <c r="K1030" s="69">
        <v>0.6</v>
      </c>
      <c r="L1030" s="82">
        <v>1</v>
      </c>
    </row>
    <row r="1031" spans="1:12" x14ac:dyDescent="0.25">
      <c r="A1031" s="74" t="s">
        <v>7</v>
      </c>
      <c r="B1031" s="78" t="s">
        <v>40</v>
      </c>
      <c r="C1031" s="78" t="s">
        <v>40</v>
      </c>
      <c r="D1031" s="80" t="s">
        <v>40</v>
      </c>
      <c r="E1031" s="77" t="s">
        <v>48</v>
      </c>
      <c r="F1031" t="s">
        <v>40</v>
      </c>
      <c r="G1031" s="74" t="s">
        <v>5</v>
      </c>
      <c r="H1031" s="74" t="s">
        <v>24</v>
      </c>
      <c r="I1031" s="74" t="s">
        <v>36</v>
      </c>
      <c r="J1031" s="75">
        <v>29596263</v>
      </c>
      <c r="K1031" s="69">
        <v>0.6</v>
      </c>
      <c r="L1031" s="82">
        <v>1</v>
      </c>
    </row>
    <row r="1032" spans="1:12" x14ac:dyDescent="0.25">
      <c r="A1032" s="74" t="s">
        <v>7</v>
      </c>
      <c r="B1032" s="78" t="s">
        <v>62</v>
      </c>
      <c r="C1032" s="78" t="s">
        <v>40</v>
      </c>
      <c r="D1032" s="80" t="s">
        <v>40</v>
      </c>
      <c r="E1032" s="80" t="s">
        <v>40</v>
      </c>
      <c r="F1032" t="s">
        <v>40</v>
      </c>
      <c r="G1032" s="74" t="s">
        <v>5</v>
      </c>
      <c r="H1032" t="s">
        <v>24</v>
      </c>
      <c r="I1032" s="74" t="s">
        <v>36</v>
      </c>
      <c r="J1032" s="75">
        <v>29727336</v>
      </c>
      <c r="K1032" s="69">
        <v>0.6</v>
      </c>
      <c r="L1032" s="82">
        <v>1</v>
      </c>
    </row>
    <row r="1033" spans="1:12" x14ac:dyDescent="0.25">
      <c r="A1033" s="74" t="s">
        <v>7</v>
      </c>
      <c r="B1033" s="78" t="s">
        <v>40</v>
      </c>
      <c r="C1033" s="78" t="s">
        <v>40</v>
      </c>
      <c r="D1033" s="78" t="s">
        <v>55</v>
      </c>
      <c r="E1033" s="78" t="s">
        <v>40</v>
      </c>
      <c r="F1033" s="78" t="s">
        <v>40</v>
      </c>
      <c r="G1033" s="74" t="s">
        <v>5</v>
      </c>
      <c r="H1033" s="74" t="s">
        <v>24</v>
      </c>
      <c r="I1033" s="74" t="s">
        <v>36</v>
      </c>
      <c r="J1033" s="75">
        <v>29787022</v>
      </c>
      <c r="K1033" s="69">
        <v>0.6</v>
      </c>
      <c r="L1033" s="82">
        <v>1</v>
      </c>
    </row>
    <row r="1034" spans="1:12" x14ac:dyDescent="0.25">
      <c r="L1034" s="82"/>
    </row>
    <row r="1035" spans="1:12" x14ac:dyDescent="0.25">
      <c r="L1035" s="82"/>
    </row>
    <row r="1036" spans="1:12" x14ac:dyDescent="0.25">
      <c r="L1036" s="82"/>
    </row>
    <row r="1037" spans="1:12" x14ac:dyDescent="0.25">
      <c r="L1037" s="82"/>
    </row>
    <row r="1041" spans="1:12" x14ac:dyDescent="0.25">
      <c r="E1041" s="80" t="s">
        <v>40</v>
      </c>
      <c r="L1041" s="82"/>
    </row>
    <row r="1042" spans="1:12" x14ac:dyDescent="0.25">
      <c r="E1042" s="80" t="s">
        <v>40</v>
      </c>
      <c r="L1042" s="82"/>
    </row>
    <row r="1043" spans="1:12" x14ac:dyDescent="0.25">
      <c r="A1043" s="76"/>
      <c r="E1043" s="80" t="s">
        <v>40</v>
      </c>
      <c r="G1043" s="76"/>
      <c r="I1043" s="76"/>
      <c r="L1043" s="82"/>
    </row>
    <row r="1044" spans="1:12" x14ac:dyDescent="0.25">
      <c r="L1044" s="82"/>
    </row>
    <row r="1045" spans="1:12" x14ac:dyDescent="0.25">
      <c r="L1045" s="82"/>
    </row>
    <row r="1046" spans="1:12" x14ac:dyDescent="0.25">
      <c r="L1046" s="82"/>
    </row>
    <row r="1047" spans="1:12" x14ac:dyDescent="0.25">
      <c r="L1047" s="82"/>
    </row>
    <row r="1048" spans="1:12" x14ac:dyDescent="0.25">
      <c r="L1048" s="82"/>
    </row>
    <row r="1049" spans="1:12" x14ac:dyDescent="0.25">
      <c r="L1049" s="82"/>
    </row>
    <row r="1050" spans="1:12" x14ac:dyDescent="0.25">
      <c r="L1050" s="82"/>
    </row>
    <row r="1051" spans="1:12" x14ac:dyDescent="0.25">
      <c r="L1051" s="82"/>
    </row>
    <row r="1052" spans="1:12" x14ac:dyDescent="0.25">
      <c r="L1052" s="82"/>
    </row>
    <row r="1053" spans="1:12" x14ac:dyDescent="0.25">
      <c r="L1053" s="82"/>
    </row>
    <row r="1054" spans="1:12" x14ac:dyDescent="0.25">
      <c r="L1054" s="82"/>
    </row>
    <row r="1055" spans="1:12" x14ac:dyDescent="0.25">
      <c r="L1055" s="82"/>
    </row>
    <row r="1056" spans="1:12" x14ac:dyDescent="0.25">
      <c r="L1056" s="82"/>
    </row>
    <row r="1057" spans="12:12" x14ac:dyDescent="0.25">
      <c r="L1057" s="82"/>
    </row>
    <row r="1058" spans="12:12" x14ac:dyDescent="0.25">
      <c r="L1058" s="82"/>
    </row>
    <row r="1059" spans="12:12" x14ac:dyDescent="0.25">
      <c r="L1059" s="82"/>
    </row>
    <row r="1060" spans="12:12" x14ac:dyDescent="0.25">
      <c r="L1060" s="82"/>
    </row>
    <row r="1061" spans="12:12" x14ac:dyDescent="0.25">
      <c r="L1061" s="82"/>
    </row>
    <row r="1062" spans="12:12" x14ac:dyDescent="0.25">
      <c r="L1062" s="82"/>
    </row>
    <row r="1063" spans="12:12" x14ac:dyDescent="0.25">
      <c r="L1063" s="82"/>
    </row>
    <row r="1064" spans="12:12" x14ac:dyDescent="0.25">
      <c r="L1064" s="82"/>
    </row>
    <row r="1065" spans="12:12" x14ac:dyDescent="0.25">
      <c r="L1065" s="82"/>
    </row>
    <row r="1066" spans="12:12" x14ac:dyDescent="0.25">
      <c r="L1066" s="82"/>
    </row>
    <row r="1067" spans="12:12" x14ac:dyDescent="0.25">
      <c r="L1067" s="82"/>
    </row>
    <row r="1068" spans="12:12" x14ac:dyDescent="0.25">
      <c r="L1068" s="82"/>
    </row>
    <row r="1069" spans="12:12" x14ac:dyDescent="0.25">
      <c r="L1069" s="82"/>
    </row>
    <row r="1070" spans="12:12" x14ac:dyDescent="0.25">
      <c r="L1070" s="82"/>
    </row>
    <row r="1071" spans="12:12" x14ac:dyDescent="0.25">
      <c r="L1071" s="82"/>
    </row>
    <row r="1072" spans="12:12" x14ac:dyDescent="0.25">
      <c r="L1072" s="82"/>
    </row>
    <row r="1073" spans="12:12" x14ac:dyDescent="0.25">
      <c r="L1073" s="82"/>
    </row>
    <row r="1074" spans="12:12" x14ac:dyDescent="0.25">
      <c r="L1074" s="82"/>
    </row>
    <row r="1075" spans="12:12" x14ac:dyDescent="0.25">
      <c r="L1075" s="82"/>
    </row>
    <row r="1076" spans="12:12" x14ac:dyDescent="0.25">
      <c r="L1076" s="82"/>
    </row>
    <row r="1077" spans="12:12" x14ac:dyDescent="0.25">
      <c r="L1077" s="82"/>
    </row>
    <row r="1078" spans="12:12" x14ac:dyDescent="0.25">
      <c r="L1078" s="82"/>
    </row>
    <row r="1079" spans="12:12" x14ac:dyDescent="0.25">
      <c r="L1079" s="82"/>
    </row>
    <row r="1080" spans="12:12" x14ac:dyDescent="0.25">
      <c r="L1080" s="82"/>
    </row>
    <row r="1081" spans="12:12" x14ac:dyDescent="0.25">
      <c r="L1081" s="82"/>
    </row>
    <row r="1082" spans="12:12" x14ac:dyDescent="0.25">
      <c r="L1082" s="82"/>
    </row>
    <row r="1083" spans="12:12" x14ac:dyDescent="0.25">
      <c r="L1083" s="82"/>
    </row>
    <row r="1084" spans="12:12" x14ac:dyDescent="0.25">
      <c r="L1084" s="82"/>
    </row>
    <row r="1085" spans="12:12" x14ac:dyDescent="0.25">
      <c r="L1085" s="82"/>
    </row>
    <row r="1086" spans="12:12" x14ac:dyDescent="0.25">
      <c r="L1086" s="82"/>
    </row>
    <row r="1087" spans="12:12" x14ac:dyDescent="0.25">
      <c r="L1087" s="82"/>
    </row>
    <row r="1088" spans="12:12" x14ac:dyDescent="0.25">
      <c r="L1088" s="82"/>
    </row>
    <row r="1089" spans="12:12" x14ac:dyDescent="0.25">
      <c r="L1089" s="82"/>
    </row>
    <row r="1090" spans="12:12" x14ac:dyDescent="0.25">
      <c r="L1090" s="82"/>
    </row>
    <row r="1091" spans="12:12" x14ac:dyDescent="0.25">
      <c r="L1091" s="82"/>
    </row>
    <row r="1092" spans="12:12" x14ac:dyDescent="0.25">
      <c r="L1092" s="82"/>
    </row>
    <row r="1093" spans="12:12" x14ac:dyDescent="0.25">
      <c r="L1093" s="82"/>
    </row>
    <row r="1094" spans="12:12" x14ac:dyDescent="0.25">
      <c r="L1094" s="82"/>
    </row>
    <row r="1095" spans="12:12" x14ac:dyDescent="0.25">
      <c r="L1095" s="82"/>
    </row>
    <row r="1096" spans="12:12" x14ac:dyDescent="0.25">
      <c r="L1096" s="82"/>
    </row>
    <row r="1097" spans="12:12" x14ac:dyDescent="0.25">
      <c r="L1097" s="82"/>
    </row>
    <row r="1098" spans="12:12" x14ac:dyDescent="0.25">
      <c r="L1098" s="82"/>
    </row>
    <row r="1099" spans="12:12" x14ac:dyDescent="0.25">
      <c r="L1099" s="82"/>
    </row>
    <row r="1100" spans="12:12" x14ac:dyDescent="0.25">
      <c r="L1100" s="82"/>
    </row>
    <row r="1101" spans="12:12" x14ac:dyDescent="0.25">
      <c r="L1101" s="82"/>
    </row>
    <row r="1102" spans="12:12" x14ac:dyDescent="0.25">
      <c r="L1102" s="82"/>
    </row>
    <row r="1103" spans="12:12" x14ac:dyDescent="0.25">
      <c r="L1103" s="82"/>
    </row>
    <row r="1104" spans="12:12" x14ac:dyDescent="0.25">
      <c r="L1104" s="82"/>
    </row>
    <row r="1105" spans="12:12" x14ac:dyDescent="0.25">
      <c r="L1105" s="82"/>
    </row>
    <row r="1106" spans="12:12" x14ac:dyDescent="0.25">
      <c r="L1106" s="82"/>
    </row>
    <row r="1107" spans="12:12" x14ac:dyDescent="0.25">
      <c r="L1107" s="82"/>
    </row>
    <row r="1108" spans="12:12" x14ac:dyDescent="0.25">
      <c r="L1108" s="82"/>
    </row>
    <row r="1109" spans="12:12" x14ac:dyDescent="0.25">
      <c r="L1109" s="82"/>
    </row>
    <row r="1110" spans="12:12" x14ac:dyDescent="0.25">
      <c r="L1110" s="82"/>
    </row>
    <row r="1111" spans="12:12" x14ac:dyDescent="0.25">
      <c r="L1111" s="82"/>
    </row>
    <row r="1112" spans="12:12" x14ac:dyDescent="0.25">
      <c r="L1112" s="82"/>
    </row>
    <row r="1113" spans="12:12" x14ac:dyDescent="0.25">
      <c r="L1113" s="82"/>
    </row>
    <row r="1114" spans="12:12" x14ac:dyDescent="0.25">
      <c r="L1114" s="82"/>
    </row>
    <row r="1115" spans="12:12" x14ac:dyDescent="0.25">
      <c r="L1115" s="82"/>
    </row>
    <row r="1116" spans="12:12" x14ac:dyDescent="0.25">
      <c r="L1116" s="82"/>
    </row>
    <row r="1117" spans="12:12" x14ac:dyDescent="0.25">
      <c r="L1117" s="82"/>
    </row>
    <row r="1118" spans="12:12" x14ac:dyDescent="0.25">
      <c r="L1118" s="82"/>
    </row>
    <row r="1119" spans="12:12" x14ac:dyDescent="0.25">
      <c r="L1119" s="82"/>
    </row>
    <row r="1120" spans="12:12" x14ac:dyDescent="0.25">
      <c r="L1120" s="82"/>
    </row>
    <row r="1121" spans="12:12" x14ac:dyDescent="0.25">
      <c r="L1121" s="82"/>
    </row>
    <row r="1122" spans="12:12" x14ac:dyDescent="0.25">
      <c r="L1122" s="82"/>
    </row>
    <row r="1123" spans="12:12" x14ac:dyDescent="0.25">
      <c r="L1123" s="82"/>
    </row>
    <row r="1124" spans="12:12" x14ac:dyDescent="0.25">
      <c r="L1124" s="82"/>
    </row>
    <row r="1125" spans="12:12" x14ac:dyDescent="0.25">
      <c r="L1125" s="82"/>
    </row>
    <row r="1126" spans="12:12" x14ac:dyDescent="0.25">
      <c r="L1126" s="82"/>
    </row>
    <row r="1127" spans="12:12" x14ac:dyDescent="0.25">
      <c r="L1127" s="82"/>
    </row>
    <row r="1128" spans="12:12" x14ac:dyDescent="0.25">
      <c r="L1128" s="82"/>
    </row>
    <row r="1129" spans="12:12" x14ac:dyDescent="0.25">
      <c r="L1129" s="82"/>
    </row>
    <row r="1130" spans="12:12" x14ac:dyDescent="0.25">
      <c r="L1130" s="82"/>
    </row>
    <row r="1131" spans="12:12" x14ac:dyDescent="0.25">
      <c r="L1131" s="82"/>
    </row>
    <row r="1132" spans="12:12" x14ac:dyDescent="0.25">
      <c r="L1132" s="82"/>
    </row>
    <row r="1133" spans="12:12" x14ac:dyDescent="0.25">
      <c r="L1133" s="82"/>
    </row>
    <row r="1134" spans="12:12" x14ac:dyDescent="0.25">
      <c r="L1134" s="82"/>
    </row>
    <row r="1135" spans="12:12" x14ac:dyDescent="0.25">
      <c r="L1135" s="82"/>
    </row>
    <row r="1136" spans="12:12" x14ac:dyDescent="0.25">
      <c r="L1136" s="82"/>
    </row>
    <row r="1137" spans="12:12" x14ac:dyDescent="0.25">
      <c r="L1137" s="82"/>
    </row>
    <row r="1138" spans="12:12" x14ac:dyDescent="0.25">
      <c r="L1138" s="82"/>
    </row>
    <row r="1139" spans="12:12" x14ac:dyDescent="0.25">
      <c r="L1139" s="82"/>
    </row>
    <row r="1140" spans="12:12" x14ac:dyDescent="0.25">
      <c r="L1140" s="82"/>
    </row>
    <row r="1141" spans="12:12" x14ac:dyDescent="0.25">
      <c r="L1141" s="82"/>
    </row>
    <row r="1142" spans="12:12" x14ac:dyDescent="0.25">
      <c r="L1142" s="82"/>
    </row>
    <row r="1143" spans="12:12" x14ac:dyDescent="0.25">
      <c r="L1143" s="82"/>
    </row>
    <row r="1144" spans="12:12" x14ac:dyDescent="0.25">
      <c r="L1144" s="82"/>
    </row>
    <row r="1145" spans="12:12" x14ac:dyDescent="0.25">
      <c r="L1145" s="82"/>
    </row>
    <row r="1146" spans="12:12" x14ac:dyDescent="0.25">
      <c r="L1146" s="82"/>
    </row>
    <row r="1147" spans="12:12" x14ac:dyDescent="0.25">
      <c r="L1147" s="82"/>
    </row>
    <row r="1148" spans="12:12" x14ac:dyDescent="0.25">
      <c r="L1148" s="82"/>
    </row>
    <row r="1149" spans="12:12" x14ac:dyDescent="0.25">
      <c r="L1149" s="82"/>
    </row>
    <row r="1150" spans="12:12" x14ac:dyDescent="0.25">
      <c r="L1150" s="82"/>
    </row>
    <row r="1151" spans="12:12" x14ac:dyDescent="0.25">
      <c r="L1151" s="82"/>
    </row>
    <row r="1152" spans="12:12" x14ac:dyDescent="0.25">
      <c r="L1152" s="82"/>
    </row>
    <row r="1153" spans="12:12" x14ac:dyDescent="0.25">
      <c r="L1153" s="82"/>
    </row>
    <row r="1154" spans="12:12" x14ac:dyDescent="0.25">
      <c r="L1154" s="82"/>
    </row>
    <row r="1155" spans="12:12" x14ac:dyDescent="0.25">
      <c r="L1155" s="82"/>
    </row>
    <row r="1156" spans="12:12" x14ac:dyDescent="0.25">
      <c r="L1156" s="82"/>
    </row>
    <row r="1157" spans="12:12" x14ac:dyDescent="0.25">
      <c r="L1157" s="82"/>
    </row>
    <row r="1158" spans="12:12" x14ac:dyDescent="0.25">
      <c r="L1158" s="82"/>
    </row>
    <row r="1159" spans="12:12" x14ac:dyDescent="0.25">
      <c r="L1159" s="82"/>
    </row>
    <row r="1160" spans="12:12" x14ac:dyDescent="0.25">
      <c r="L1160" s="82"/>
    </row>
    <row r="1161" spans="12:12" x14ac:dyDescent="0.25">
      <c r="L1161" s="82"/>
    </row>
    <row r="1162" spans="12:12" x14ac:dyDescent="0.25">
      <c r="L1162" s="82"/>
    </row>
    <row r="1163" spans="12:12" x14ac:dyDescent="0.25">
      <c r="L1163" s="82"/>
    </row>
    <row r="1164" spans="12:12" x14ac:dyDescent="0.25">
      <c r="L1164" s="82"/>
    </row>
    <row r="1165" spans="12:12" x14ac:dyDescent="0.25">
      <c r="L1165" s="82"/>
    </row>
    <row r="1166" spans="12:12" x14ac:dyDescent="0.25">
      <c r="L1166" s="82"/>
    </row>
    <row r="1167" spans="12:12" x14ac:dyDescent="0.25">
      <c r="L1167" s="82"/>
    </row>
    <row r="1168" spans="12:12" x14ac:dyDescent="0.25">
      <c r="L1168" s="82"/>
    </row>
    <row r="1169" spans="12:12" x14ac:dyDescent="0.25">
      <c r="L1169" s="82"/>
    </row>
    <row r="1170" spans="12:12" x14ac:dyDescent="0.25">
      <c r="L1170" s="82"/>
    </row>
    <row r="1171" spans="12:12" x14ac:dyDescent="0.25">
      <c r="L1171" s="82"/>
    </row>
    <row r="1172" spans="12:12" x14ac:dyDescent="0.25">
      <c r="L1172" s="82"/>
    </row>
    <row r="1173" spans="12:12" x14ac:dyDescent="0.25">
      <c r="L1173" s="82"/>
    </row>
    <row r="1174" spans="12:12" x14ac:dyDescent="0.25">
      <c r="L1174" s="82"/>
    </row>
    <row r="1175" spans="12:12" x14ac:dyDescent="0.25">
      <c r="L1175" s="82"/>
    </row>
    <row r="1176" spans="12:12" x14ac:dyDescent="0.25">
      <c r="L1176" s="82"/>
    </row>
    <row r="1177" spans="12:12" x14ac:dyDescent="0.25">
      <c r="L1177" s="82"/>
    </row>
    <row r="1178" spans="12:12" x14ac:dyDescent="0.25">
      <c r="L1178" s="82"/>
    </row>
    <row r="1179" spans="12:12" x14ac:dyDescent="0.25">
      <c r="L1179" s="82"/>
    </row>
    <row r="1180" spans="12:12" x14ac:dyDescent="0.25">
      <c r="L1180" s="82"/>
    </row>
    <row r="1181" spans="12:12" x14ac:dyDescent="0.25">
      <c r="L1181" s="82"/>
    </row>
    <row r="1182" spans="12:12" x14ac:dyDescent="0.25">
      <c r="L1182" s="82"/>
    </row>
    <row r="1183" spans="12:12" x14ac:dyDescent="0.25">
      <c r="L1183" s="82"/>
    </row>
    <row r="1184" spans="12:12" x14ac:dyDescent="0.25">
      <c r="L1184" s="82"/>
    </row>
    <row r="1185" spans="12:12" x14ac:dyDescent="0.25">
      <c r="L1185" s="82"/>
    </row>
    <row r="1186" spans="12:12" x14ac:dyDescent="0.25">
      <c r="L1186" s="82"/>
    </row>
    <row r="1187" spans="12:12" x14ac:dyDescent="0.25">
      <c r="L1187" s="82"/>
    </row>
    <row r="1188" spans="12:12" x14ac:dyDescent="0.25">
      <c r="L1188" s="82"/>
    </row>
    <row r="1189" spans="12:12" x14ac:dyDescent="0.25">
      <c r="L1189" s="82"/>
    </row>
    <row r="1190" spans="12:12" x14ac:dyDescent="0.25">
      <c r="L1190" s="82"/>
    </row>
    <row r="1191" spans="12:12" x14ac:dyDescent="0.25">
      <c r="L1191" s="82"/>
    </row>
    <row r="1192" spans="12:12" x14ac:dyDescent="0.25">
      <c r="L1192" s="82"/>
    </row>
    <row r="1193" spans="12:12" x14ac:dyDescent="0.25">
      <c r="L1193" s="82"/>
    </row>
    <row r="1194" spans="12:12" x14ac:dyDescent="0.25">
      <c r="L1194" s="82"/>
    </row>
    <row r="1195" spans="12:12" x14ac:dyDescent="0.25">
      <c r="L1195" s="82"/>
    </row>
    <row r="1196" spans="12:12" x14ac:dyDescent="0.25">
      <c r="L1196" s="82"/>
    </row>
    <row r="1197" spans="12:12" x14ac:dyDescent="0.25">
      <c r="L1197" s="82"/>
    </row>
    <row r="1198" spans="12:12" x14ac:dyDescent="0.25">
      <c r="L1198" s="82"/>
    </row>
    <row r="1199" spans="12:12" x14ac:dyDescent="0.25">
      <c r="L1199" s="82"/>
    </row>
    <row r="1200" spans="12:12" x14ac:dyDescent="0.25">
      <c r="L1200" s="82"/>
    </row>
    <row r="1201" spans="12:12" x14ac:dyDescent="0.25">
      <c r="L1201" s="82"/>
    </row>
    <row r="1202" spans="12:12" x14ac:dyDescent="0.25">
      <c r="L1202" s="82"/>
    </row>
    <row r="1203" spans="12:12" x14ac:dyDescent="0.25">
      <c r="L1203" s="82"/>
    </row>
    <row r="1204" spans="12:12" x14ac:dyDescent="0.25">
      <c r="L1204" s="82"/>
    </row>
    <row r="1205" spans="12:12" x14ac:dyDescent="0.25">
      <c r="L1205" s="82"/>
    </row>
    <row r="1206" spans="12:12" x14ac:dyDescent="0.25">
      <c r="L1206" s="82"/>
    </row>
    <row r="1207" spans="12:12" x14ac:dyDescent="0.25">
      <c r="L1207" s="82"/>
    </row>
    <row r="1208" spans="12:12" x14ac:dyDescent="0.25">
      <c r="L1208" s="82"/>
    </row>
    <row r="1209" spans="12:12" x14ac:dyDescent="0.25">
      <c r="L1209" s="82"/>
    </row>
    <row r="1210" spans="12:12" x14ac:dyDescent="0.25">
      <c r="L1210" s="82"/>
    </row>
    <row r="1211" spans="12:12" x14ac:dyDescent="0.25">
      <c r="L1211" s="82"/>
    </row>
    <row r="1212" spans="12:12" x14ac:dyDescent="0.25">
      <c r="L1212" s="82"/>
    </row>
    <row r="1213" spans="12:12" x14ac:dyDescent="0.25">
      <c r="L1213" s="82"/>
    </row>
    <row r="1214" spans="12:12" x14ac:dyDescent="0.25">
      <c r="L1214" s="82"/>
    </row>
    <row r="1215" spans="12:12" x14ac:dyDescent="0.25">
      <c r="L1215" s="82"/>
    </row>
    <row r="1216" spans="12:12" x14ac:dyDescent="0.25">
      <c r="L1216" s="82"/>
    </row>
    <row r="1217" spans="12:12" x14ac:dyDescent="0.25">
      <c r="L1217" s="82"/>
    </row>
    <row r="1218" spans="12:12" x14ac:dyDescent="0.25">
      <c r="L1218" s="82"/>
    </row>
    <row r="1219" spans="12:12" x14ac:dyDescent="0.25">
      <c r="L1219" s="82"/>
    </row>
    <row r="1220" spans="12:12" x14ac:dyDescent="0.25">
      <c r="L1220" s="82"/>
    </row>
    <row r="1221" spans="12:12" x14ac:dyDescent="0.25">
      <c r="L1221" s="82"/>
    </row>
    <row r="1222" spans="12:12" x14ac:dyDescent="0.25">
      <c r="L1222" s="82"/>
    </row>
    <row r="1223" spans="12:12" x14ac:dyDescent="0.25">
      <c r="L1223" s="82"/>
    </row>
    <row r="1224" spans="12:12" x14ac:dyDescent="0.25">
      <c r="L1224" s="82"/>
    </row>
    <row r="1225" spans="12:12" x14ac:dyDescent="0.25">
      <c r="L1225" s="82"/>
    </row>
    <row r="1226" spans="12:12" x14ac:dyDescent="0.25">
      <c r="L1226" s="82"/>
    </row>
    <row r="1227" spans="12:12" x14ac:dyDescent="0.25">
      <c r="L1227" s="82"/>
    </row>
    <row r="1228" spans="12:12" x14ac:dyDescent="0.25">
      <c r="L1228" s="82"/>
    </row>
    <row r="1229" spans="12:12" x14ac:dyDescent="0.25">
      <c r="L1229" s="82"/>
    </row>
    <row r="1230" spans="12:12" x14ac:dyDescent="0.25">
      <c r="L1230" s="82"/>
    </row>
    <row r="1231" spans="12:12" x14ac:dyDescent="0.25">
      <c r="L1231" s="82"/>
    </row>
    <row r="1232" spans="12:12" x14ac:dyDescent="0.25">
      <c r="L1232" s="82"/>
    </row>
    <row r="1233" spans="12:12" x14ac:dyDescent="0.25">
      <c r="L1233" s="82"/>
    </row>
    <row r="1234" spans="12:12" x14ac:dyDescent="0.25">
      <c r="L1234" s="82"/>
    </row>
    <row r="1235" spans="12:12" x14ac:dyDescent="0.25">
      <c r="L1235" s="82"/>
    </row>
    <row r="1236" spans="12:12" x14ac:dyDescent="0.25">
      <c r="L1236" s="82"/>
    </row>
    <row r="1237" spans="12:12" x14ac:dyDescent="0.25">
      <c r="L1237" s="82"/>
    </row>
    <row r="1238" spans="12:12" x14ac:dyDescent="0.25">
      <c r="L1238" s="82"/>
    </row>
    <row r="1239" spans="12:12" x14ac:dyDescent="0.25">
      <c r="L1239" s="82"/>
    </row>
    <row r="1240" spans="12:12" x14ac:dyDescent="0.25">
      <c r="L1240" s="82"/>
    </row>
    <row r="1241" spans="12:12" x14ac:dyDescent="0.25">
      <c r="L1241" s="82"/>
    </row>
    <row r="1242" spans="12:12" x14ac:dyDescent="0.25">
      <c r="L1242" s="82"/>
    </row>
    <row r="1243" spans="12:12" x14ac:dyDescent="0.25">
      <c r="L1243" s="82"/>
    </row>
    <row r="1244" spans="12:12" x14ac:dyDescent="0.25">
      <c r="L1244" s="82"/>
    </row>
    <row r="1245" spans="12:12" x14ac:dyDescent="0.25">
      <c r="L1245" s="82"/>
    </row>
    <row r="1246" spans="12:12" x14ac:dyDescent="0.25">
      <c r="L1246" s="82"/>
    </row>
    <row r="1247" spans="12:12" x14ac:dyDescent="0.25">
      <c r="L1247" s="82"/>
    </row>
    <row r="1248" spans="12:12" x14ac:dyDescent="0.25">
      <c r="L1248" s="82"/>
    </row>
    <row r="1249" spans="12:12" x14ac:dyDescent="0.25">
      <c r="L1249" s="82"/>
    </row>
    <row r="1250" spans="12:12" x14ac:dyDescent="0.25">
      <c r="L1250" s="82"/>
    </row>
    <row r="1251" spans="12:12" x14ac:dyDescent="0.25">
      <c r="L1251" s="82"/>
    </row>
    <row r="1252" spans="12:12" x14ac:dyDescent="0.25">
      <c r="L1252" s="82"/>
    </row>
    <row r="1253" spans="12:12" x14ac:dyDescent="0.25">
      <c r="L1253" s="82"/>
    </row>
    <row r="1254" spans="12:12" x14ac:dyDescent="0.25">
      <c r="L1254" s="82"/>
    </row>
    <row r="1255" spans="12:12" x14ac:dyDescent="0.25">
      <c r="L1255" s="82"/>
    </row>
    <row r="1256" spans="12:12" x14ac:dyDescent="0.25">
      <c r="L1256" s="82"/>
    </row>
    <row r="1257" spans="12:12" x14ac:dyDescent="0.25">
      <c r="L1257" s="82"/>
    </row>
    <row r="1258" spans="12:12" x14ac:dyDescent="0.25">
      <c r="L1258" s="82"/>
    </row>
    <row r="1259" spans="12:12" x14ac:dyDescent="0.25">
      <c r="L1259" s="82"/>
    </row>
    <row r="1260" spans="12:12" x14ac:dyDescent="0.25">
      <c r="L1260" s="82"/>
    </row>
    <row r="1261" spans="12:12" x14ac:dyDescent="0.25">
      <c r="L1261" s="82"/>
    </row>
    <row r="1262" spans="12:12" x14ac:dyDescent="0.25">
      <c r="L1262" s="82"/>
    </row>
    <row r="1263" spans="12:12" x14ac:dyDescent="0.25">
      <c r="L1263" s="82"/>
    </row>
    <row r="1264" spans="12:12" x14ac:dyDescent="0.25">
      <c r="L1264" s="82"/>
    </row>
    <row r="1265" spans="12:12" x14ac:dyDescent="0.25">
      <c r="L1265" s="82"/>
    </row>
    <row r="1266" spans="12:12" x14ac:dyDescent="0.25">
      <c r="L1266" s="82"/>
    </row>
    <row r="1267" spans="12:12" x14ac:dyDescent="0.25">
      <c r="L1267" s="82"/>
    </row>
    <row r="1268" spans="12:12" x14ac:dyDescent="0.25">
      <c r="L1268" s="82"/>
    </row>
    <row r="1269" spans="12:12" x14ac:dyDescent="0.25">
      <c r="L1269" s="82"/>
    </row>
    <row r="1270" spans="12:12" x14ac:dyDescent="0.25">
      <c r="L1270" s="82"/>
    </row>
    <row r="1271" spans="12:12" x14ac:dyDescent="0.25">
      <c r="L1271" s="82"/>
    </row>
    <row r="1272" spans="12:12" x14ac:dyDescent="0.25">
      <c r="L1272" s="82"/>
    </row>
  </sheetData>
  <sortState ref="A2:L1291">
    <sortCondition ref="H2:H1291"/>
    <sortCondition ref="J2:J1291"/>
  </sortState>
  <conditionalFormatting sqref="J2:J1048576">
    <cfRule type="cellIs" dxfId="3" priority="37" operator="lessThan">
      <formula>30</formula>
    </cfRule>
  </conditionalFormatting>
  <conditionalFormatting sqref="J135:J242">
    <cfRule type="cellIs" dxfId="2" priority="19" operator="lessThan">
      <formula>30</formula>
    </cfRule>
  </conditionalFormatting>
  <conditionalFormatting sqref="J127:J133 J86:J89 J91:J101 J103:J113 J115:J125">
    <cfRule type="cellIs" dxfId="1" priority="25" operator="lessThan">
      <formula>30</formula>
    </cfRule>
  </conditionalFormatting>
  <conditionalFormatting sqref="J18:J25 J14:J16">
    <cfRule type="cellIs" dxfId="0" priority="5" operator="lessThan">
      <formula>30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Readme</vt:lpstr>
      <vt:lpstr>Table1</vt:lpstr>
      <vt:lpstr>reworked</vt:lpstr>
      <vt:lpstr>age</vt:lpstr>
      <vt:lpstr>agevalue1</vt:lpstr>
      <vt:lpstr>agevalue2</vt:lpstr>
      <vt:lpstr>behaviour</vt:lpstr>
      <vt:lpstr>behaviourvalue1</vt:lpstr>
      <vt:lpstr>behaviourvalue2</vt:lpstr>
      <vt:lpstr>range</vt:lpstr>
      <vt:lpstr>Range1</vt:lpstr>
      <vt:lpstr>range1title</vt:lpstr>
      <vt:lpstr>Rangevalue</vt:lpstr>
      <vt:lpstr>sex</vt:lpstr>
      <vt:lpstr>sexvalue1</vt:lpstr>
      <vt:lpstr>sexvalue2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</dc:creator>
  <cp:lastModifiedBy>Cynthia Callard</cp:lastModifiedBy>
  <dcterms:created xsi:type="dcterms:W3CDTF">2015-12-18T16:17:08Z</dcterms:created>
  <dcterms:modified xsi:type="dcterms:W3CDTF">2016-07-13T18:57:19Z</dcterms:modified>
</cp:coreProperties>
</file>